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I:\UPN_SSZT_HKR\Stavby\Opravné práce a externí údržba\5) Aktuální (probíhající akce)\64026045_PR LABENA\dotazy v rámci ZŘ\"/>
    </mc:Choice>
  </mc:AlternateContent>
  <bookViews>
    <workbookView xWindow="0" yWindow="0" windowWidth="0" windowHeight="0"/>
  </bookViews>
  <sheets>
    <sheet name="Rekapitulace zakázky" sheetId="1" r:id="rId1"/>
    <sheet name="SO 226-11-01.1 - Lázně Bě..." sheetId="2" r:id="rId2"/>
    <sheet name="SO 226-11-01.2 - Lázně Bě..." sheetId="3" r:id="rId3"/>
    <sheet name="SO 226-11-01.3 - Lázně Bě..." sheetId="4" r:id="rId4"/>
    <sheet name="SO 340-11-01.01 - přípojk..." sheetId="5" r:id="rId5"/>
    <sheet name="SO 340-11-01.02 - přípojk..." sheetId="6" r:id="rId6"/>
    <sheet name="PS 430-11-01.01 - PZS P44..." sheetId="7" r:id="rId7"/>
    <sheet name="PS 430-11-01.03 - PZS P44..." sheetId="8" r:id="rId8"/>
    <sheet name="PS 430-11-01.04 - PZS 447..." sheetId="9" r:id="rId9"/>
    <sheet name="PS 430-11-01.05  - PZS P4..." sheetId="10" r:id="rId10"/>
    <sheet name="PS 430-11-01.07 - PZS P44..." sheetId="11" r:id="rId11"/>
    <sheet name="PS 430-11-01.09 - PZS P44..." sheetId="12" r:id="rId12"/>
    <sheet name="PS 430-11-01.11 - PZS P44..." sheetId="13" r:id="rId13"/>
    <sheet name="PS 430-11-01.06 - PZS P44..." sheetId="14" r:id="rId14"/>
    <sheet name="PS 430-11-01.08 - PZS P44..." sheetId="15" r:id="rId15"/>
    <sheet name="PS 430-11-01.10 - PZS P44..." sheetId="16" r:id="rId16"/>
    <sheet name="PS 430-11-01.12 - PZS P44..." sheetId="17" r:id="rId17"/>
    <sheet name="PS 430-11-01.99 - PZS zab..." sheetId="18" r:id="rId18"/>
    <sheet name="PS 580-11-01 - TK (ÚOŽI)" sheetId="19" r:id="rId19"/>
    <sheet name="PS 580-11-01.02 - TK (ÚRS)" sheetId="20" r:id="rId20"/>
    <sheet name="SO 999.90.90 - Likvidace ..." sheetId="21" r:id="rId21"/>
    <sheet name="SO 999.98.98 - Všeobecný ..." sheetId="22" r:id="rId22"/>
  </sheets>
  <definedNames>
    <definedName name="_xlnm.Print_Area" localSheetId="0">'Rekapitulace zakázky'!$D$4:$AO$76,'Rekapitulace zakázky'!$C$82:$AQ$123</definedName>
    <definedName name="_xlnm.Print_Titles" localSheetId="0">'Rekapitulace zakázky'!$92:$92</definedName>
    <definedName name="_xlnm._FilterDatabase" localSheetId="1" hidden="1">'SO 226-11-01.1 - Lázně Bě...'!$C$133:$K$315</definedName>
    <definedName name="_xlnm.Print_Area" localSheetId="1">'SO 226-11-01.1 - Lázně Bě...'!$C$4:$J$76,'SO 226-11-01.1 - Lázně Bě...'!$C$82:$J$111,'SO 226-11-01.1 - Lázně Bě...'!$C$117:$K$315</definedName>
    <definedName name="_xlnm.Print_Titles" localSheetId="1">'SO 226-11-01.1 - Lázně Bě...'!$133:$133</definedName>
    <definedName name="_xlnm._FilterDatabase" localSheetId="2" hidden="1">'SO 226-11-01.2 - Lázně Bě...'!$C$133:$K$295</definedName>
    <definedName name="_xlnm.Print_Area" localSheetId="2">'SO 226-11-01.2 - Lázně Bě...'!$C$4:$J$76,'SO 226-11-01.2 - Lázně Bě...'!$C$82:$J$111,'SO 226-11-01.2 - Lázně Bě...'!$C$117:$K$295</definedName>
    <definedName name="_xlnm.Print_Titles" localSheetId="2">'SO 226-11-01.2 - Lázně Bě...'!$133:$133</definedName>
    <definedName name="_xlnm._FilterDatabase" localSheetId="3" hidden="1">'SO 226-11-01.3 - Lázně Bě...'!$C$133:$K$292</definedName>
    <definedName name="_xlnm.Print_Area" localSheetId="3">'SO 226-11-01.3 - Lázně Bě...'!$C$4:$J$76,'SO 226-11-01.3 - Lázně Bě...'!$C$82:$J$111,'SO 226-11-01.3 - Lázně Bě...'!$C$117:$K$292</definedName>
    <definedName name="_xlnm.Print_Titles" localSheetId="3">'SO 226-11-01.3 - Lázně Bě...'!$133:$133</definedName>
    <definedName name="_xlnm._FilterDatabase" localSheetId="4" hidden="1">'SO 340-11-01.01 - přípojk...'!$C$128:$K$252</definedName>
    <definedName name="_xlnm.Print_Area" localSheetId="4">'SO 340-11-01.01 - přípojk...'!$C$4:$J$76,'SO 340-11-01.01 - přípojk...'!$C$82:$J$106,'SO 340-11-01.01 - přípojk...'!$C$112:$K$252</definedName>
    <definedName name="_xlnm.Print_Titles" localSheetId="4">'SO 340-11-01.01 - přípojk...'!$128:$128</definedName>
    <definedName name="_xlnm._FilterDatabase" localSheetId="5" hidden="1">'SO 340-11-01.02 - přípojk...'!$C$125:$K$130</definedName>
    <definedName name="_xlnm.Print_Area" localSheetId="5">'SO 340-11-01.02 - přípojk...'!$C$4:$J$76,'SO 340-11-01.02 - přípojk...'!$C$82:$J$103,'SO 340-11-01.02 - přípojk...'!$C$109:$K$130</definedName>
    <definedName name="_xlnm.Print_Titles" localSheetId="5">'SO 340-11-01.02 - přípojk...'!$125:$125</definedName>
    <definedName name="_xlnm._FilterDatabase" localSheetId="6" hidden="1">'PS 430-11-01.01 - PZS P44...'!$C$127:$K$173</definedName>
    <definedName name="_xlnm.Print_Area" localSheetId="6">'PS 430-11-01.01 - PZS P44...'!$C$4:$J$76,'PS 430-11-01.01 - PZS P44...'!$C$82:$J$105,'PS 430-11-01.01 - PZS P44...'!$C$111:$K$173</definedName>
    <definedName name="_xlnm.Print_Titles" localSheetId="6">'PS 430-11-01.01 - PZS P44...'!$127:$127</definedName>
    <definedName name="_xlnm._FilterDatabase" localSheetId="7" hidden="1">'PS 430-11-01.03 - PZS P44...'!$C$128:$K$222</definedName>
    <definedName name="_xlnm.Print_Area" localSheetId="7">'PS 430-11-01.03 - PZS P44...'!$C$4:$J$76,'PS 430-11-01.03 - PZS P44...'!$C$82:$J$106,'PS 430-11-01.03 - PZS P44...'!$C$112:$K$222</definedName>
    <definedName name="_xlnm.Print_Titles" localSheetId="7">'PS 430-11-01.03 - PZS P44...'!$128:$128</definedName>
    <definedName name="_xlnm._FilterDatabase" localSheetId="8" hidden="1">'PS 430-11-01.04 - PZS 447...'!$C$126:$K$136</definedName>
    <definedName name="_xlnm.Print_Area" localSheetId="8">'PS 430-11-01.04 - PZS 447...'!$C$4:$J$76,'PS 430-11-01.04 - PZS 447...'!$C$82:$J$104,'PS 430-11-01.04 - PZS 447...'!$C$110:$K$136</definedName>
    <definedName name="_xlnm.Print_Titles" localSheetId="8">'PS 430-11-01.04 - PZS 447...'!$126:$126</definedName>
    <definedName name="_xlnm._FilterDatabase" localSheetId="9" hidden="1">'PS 430-11-01.05  - PZS P4...'!$C$128:$K$262</definedName>
    <definedName name="_xlnm.Print_Area" localSheetId="9">'PS 430-11-01.05  - PZS P4...'!$C$4:$J$76,'PS 430-11-01.05  - PZS P4...'!$C$82:$J$106,'PS 430-11-01.05  - PZS P4...'!$C$112:$K$262</definedName>
    <definedName name="_xlnm.Print_Titles" localSheetId="9">'PS 430-11-01.05  - PZS P4...'!$128:$128</definedName>
    <definedName name="_xlnm._FilterDatabase" localSheetId="10" hidden="1">'PS 430-11-01.07 - PZS P44...'!$C$134:$K$381</definedName>
    <definedName name="_xlnm.Print_Area" localSheetId="10">'PS 430-11-01.07 - PZS P44...'!$C$4:$J$76,'PS 430-11-01.07 - PZS P44...'!$C$82:$J$112,'PS 430-11-01.07 - PZS P44...'!$C$118:$K$381</definedName>
    <definedName name="_xlnm.Print_Titles" localSheetId="10">'PS 430-11-01.07 - PZS P44...'!$134:$134</definedName>
    <definedName name="_xlnm._FilterDatabase" localSheetId="11" hidden="1">'PS 430-11-01.09 - PZS P44...'!$C$134:$K$381</definedName>
    <definedName name="_xlnm.Print_Area" localSheetId="11">'PS 430-11-01.09 - PZS P44...'!$C$4:$J$76,'PS 430-11-01.09 - PZS P44...'!$C$82:$J$112,'PS 430-11-01.09 - PZS P44...'!$C$118:$K$381</definedName>
    <definedName name="_xlnm.Print_Titles" localSheetId="11">'PS 430-11-01.09 - PZS P44...'!$134:$134</definedName>
    <definedName name="_xlnm._FilterDatabase" localSheetId="12" hidden="1">'PS 430-11-01.11 - PZS P44...'!$C$134:$K$382</definedName>
    <definedName name="_xlnm.Print_Area" localSheetId="12">'PS 430-11-01.11 - PZS P44...'!$C$4:$J$76,'PS 430-11-01.11 - PZS P44...'!$C$82:$J$112,'PS 430-11-01.11 - PZS P44...'!$C$118:$K$382</definedName>
    <definedName name="_xlnm.Print_Titles" localSheetId="12">'PS 430-11-01.11 - PZS P44...'!$134:$134</definedName>
    <definedName name="_xlnm._FilterDatabase" localSheetId="13" hidden="1">'PS 430-11-01.06 - PZS P44...'!$C$126:$K$135</definedName>
    <definedName name="_xlnm.Print_Area" localSheetId="13">'PS 430-11-01.06 - PZS P44...'!$C$4:$J$76,'PS 430-11-01.06 - PZS P44...'!$C$82:$J$104,'PS 430-11-01.06 - PZS P44...'!$C$110:$K$135</definedName>
    <definedName name="_xlnm.Print_Titles" localSheetId="13">'PS 430-11-01.06 - PZS P44...'!$126:$126</definedName>
    <definedName name="_xlnm._FilterDatabase" localSheetId="14" hidden="1">'PS 430-11-01.08 - PZS P44...'!$C$128:$K$157</definedName>
    <definedName name="_xlnm.Print_Area" localSheetId="14">'PS 430-11-01.08 - PZS P44...'!$C$4:$J$76,'PS 430-11-01.08 - PZS P44...'!$C$82:$J$106,'PS 430-11-01.08 - PZS P44...'!$C$112:$K$157</definedName>
    <definedName name="_xlnm.Print_Titles" localSheetId="14">'PS 430-11-01.08 - PZS P44...'!$128:$128</definedName>
    <definedName name="_xlnm._FilterDatabase" localSheetId="15" hidden="1">'PS 430-11-01.10 - PZS P44...'!$C$128:$K$157</definedName>
    <definedName name="_xlnm.Print_Area" localSheetId="15">'PS 430-11-01.10 - PZS P44...'!$C$4:$J$76,'PS 430-11-01.10 - PZS P44...'!$C$82:$J$106,'PS 430-11-01.10 - PZS P44...'!$C$112:$K$157</definedName>
    <definedName name="_xlnm.Print_Titles" localSheetId="15">'PS 430-11-01.10 - PZS P44...'!$128:$128</definedName>
    <definedName name="_xlnm._FilterDatabase" localSheetId="16" hidden="1">'PS 430-11-01.12 - PZS P44...'!$C$128:$K$157</definedName>
    <definedName name="_xlnm.Print_Area" localSheetId="16">'PS 430-11-01.12 - PZS P44...'!$C$4:$J$76,'PS 430-11-01.12 - PZS P44...'!$C$82:$J$106,'PS 430-11-01.12 - PZS P44...'!$C$112:$K$157</definedName>
    <definedName name="_xlnm.Print_Titles" localSheetId="16">'PS 430-11-01.12 - PZS P44...'!$128:$128</definedName>
    <definedName name="_xlnm._FilterDatabase" localSheetId="17" hidden="1">'PS 430-11-01.99 - PZS zab...'!$C$130:$K$428</definedName>
    <definedName name="_xlnm.Print_Area" localSheetId="17">'PS 430-11-01.99 - PZS zab...'!$C$4:$J$76,'PS 430-11-01.99 - PZS zab...'!$C$82:$J$108,'PS 430-11-01.99 - PZS zab...'!$C$114:$K$428</definedName>
    <definedName name="_xlnm.Print_Titles" localSheetId="17">'PS 430-11-01.99 - PZS zab...'!$130:$130</definedName>
    <definedName name="_xlnm._FilterDatabase" localSheetId="18" hidden="1">'PS 580-11-01 - TK (ÚOŽI)'!$C$123:$K$278</definedName>
    <definedName name="_xlnm.Print_Area" localSheetId="18">'PS 580-11-01 - TK (ÚOŽI)'!$C$4:$J$76,'PS 580-11-01 - TK (ÚOŽI)'!$C$82:$J$103,'PS 580-11-01 - TK (ÚOŽI)'!$C$109:$K$278</definedName>
    <definedName name="_xlnm.Print_Titles" localSheetId="18">'PS 580-11-01 - TK (ÚOŽI)'!$123:$123</definedName>
    <definedName name="_xlnm._FilterDatabase" localSheetId="19" hidden="1">'PS 580-11-01.02 - TK (ÚRS)'!$C$123:$K$184</definedName>
    <definedName name="_xlnm.Print_Area" localSheetId="19">'PS 580-11-01.02 - TK (ÚRS)'!$C$4:$J$76,'PS 580-11-01.02 - TK (ÚRS)'!$C$82:$J$103,'PS 580-11-01.02 - TK (ÚRS)'!$C$109:$K$184</definedName>
    <definedName name="_xlnm.Print_Titles" localSheetId="19">'PS 580-11-01.02 - TK (ÚRS)'!$123:$123</definedName>
    <definedName name="_xlnm._FilterDatabase" localSheetId="20" hidden="1">'SO 999.90.90 - Likvidace ...'!$C$117:$K$159</definedName>
    <definedName name="_xlnm.Print_Area" localSheetId="20">'SO 999.90.90 - Likvidace ...'!$C$4:$J$76,'SO 999.90.90 - Likvidace ...'!$C$82:$J$99,'SO 999.90.90 - Likvidace ...'!$C$105:$K$159</definedName>
    <definedName name="_xlnm.Print_Titles" localSheetId="20">'SO 999.90.90 - Likvidace ...'!$117:$117</definedName>
    <definedName name="_xlnm._FilterDatabase" localSheetId="21" hidden="1">'SO 999.98.98 - Všeobecný ...'!$C$117:$K$153</definedName>
    <definedName name="_xlnm.Print_Area" localSheetId="21">'SO 999.98.98 - Všeobecný ...'!$C$4:$J$76,'SO 999.98.98 - Všeobecný ...'!$C$82:$J$99,'SO 999.98.98 - Všeobecný ...'!$C$105:$K$153</definedName>
    <definedName name="_xlnm.Print_Titles" localSheetId="21">'SO 999.98.98 - Všeobecný ...'!$117:$117</definedName>
  </definedNames>
  <calcPr/>
</workbook>
</file>

<file path=xl/calcChain.xml><?xml version="1.0" encoding="utf-8"?>
<calcChain xmlns="http://schemas.openxmlformats.org/spreadsheetml/2006/main">
  <c i="22" l="1" r="R124"/>
  <c r="T119"/>
  <c r="J37"/>
  <c r="J36"/>
  <c i="1" r="AY122"/>
  <c i="22" r="J35"/>
  <c i="1" r="AX122"/>
  <c i="22"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J114"/>
  <c r="F112"/>
  <c r="E110"/>
  <c r="J91"/>
  <c r="F89"/>
  <c r="E87"/>
  <c r="J24"/>
  <c r="E24"/>
  <c r="J92"/>
  <c r="J23"/>
  <c r="J18"/>
  <c r="E18"/>
  <c r="F92"/>
  <c r="J17"/>
  <c r="J15"/>
  <c r="E15"/>
  <c r="F114"/>
  <c r="J14"/>
  <c r="J12"/>
  <c r="J112"/>
  <c r="E7"/>
  <c r="E108"/>
  <c i="21" r="J37"/>
  <c r="J36"/>
  <c i="1" r="AY121"/>
  <c i="21" r="J35"/>
  <c i="1" r="AX121"/>
  <c i="21"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6"/>
  <c r="BH126"/>
  <c r="BG126"/>
  <c r="BF126"/>
  <c r="T126"/>
  <c r="R126"/>
  <c r="P126"/>
  <c r="BI120"/>
  <c r="BH120"/>
  <c r="BG120"/>
  <c r="BF120"/>
  <c r="T120"/>
  <c r="R120"/>
  <c r="P120"/>
  <c r="J114"/>
  <c r="F112"/>
  <c r="E110"/>
  <c r="J91"/>
  <c r="F89"/>
  <c r="E87"/>
  <c r="J24"/>
  <c r="E24"/>
  <c r="J115"/>
  <c r="J23"/>
  <c r="J18"/>
  <c r="E18"/>
  <c r="F92"/>
  <c r="J17"/>
  <c r="J15"/>
  <c r="E15"/>
  <c r="F114"/>
  <c r="J14"/>
  <c r="J12"/>
  <c r="J89"/>
  <c r="E7"/>
  <c r="E108"/>
  <c i="20" r="J39"/>
  <c r="J38"/>
  <c i="1" r="AY120"/>
  <c i="20" r="J37"/>
  <c i="1" r="AX120"/>
  <c i="20" r="BI183"/>
  <c r="BH183"/>
  <c r="BG183"/>
  <c r="BF183"/>
  <c r="T183"/>
  <c r="R183"/>
  <c r="P183"/>
  <c r="BI166"/>
  <c r="BH166"/>
  <c r="BG166"/>
  <c r="BF166"/>
  <c r="T166"/>
  <c r="R166"/>
  <c r="P166"/>
  <c r="BI149"/>
  <c r="BH149"/>
  <c r="BG149"/>
  <c r="BF149"/>
  <c r="T149"/>
  <c r="R149"/>
  <c r="P149"/>
  <c r="BI146"/>
  <c r="BH146"/>
  <c r="BG146"/>
  <c r="BF146"/>
  <c r="T146"/>
  <c r="R146"/>
  <c r="P146"/>
  <c r="BI127"/>
  <c r="BH127"/>
  <c r="BG127"/>
  <c r="BF127"/>
  <c r="T127"/>
  <c r="T126"/>
  <c r="T125"/>
  <c r="R127"/>
  <c r="R126"/>
  <c r="R125"/>
  <c r="P127"/>
  <c r="P126"/>
  <c r="P125"/>
  <c r="J121"/>
  <c r="J120"/>
  <c r="F120"/>
  <c r="F118"/>
  <c r="E116"/>
  <c r="J94"/>
  <c r="J93"/>
  <c r="F93"/>
  <c r="F91"/>
  <c r="E89"/>
  <c r="J20"/>
  <c r="E20"/>
  <c r="F94"/>
  <c r="J19"/>
  <c r="J14"/>
  <c r="J91"/>
  <c r="E7"/>
  <c r="E112"/>
  <c i="19" r="J39"/>
  <c r="J38"/>
  <c i="1" r="AY119"/>
  <c i="19" r="J37"/>
  <c i="1" r="AX119"/>
  <c i="19"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53"/>
  <c r="BH253"/>
  <c r="BG253"/>
  <c r="BF253"/>
  <c r="T253"/>
  <c r="R253"/>
  <c r="P253"/>
  <c r="BI251"/>
  <c r="BH251"/>
  <c r="BG251"/>
  <c r="BF251"/>
  <c r="T251"/>
  <c r="R251"/>
  <c r="P251"/>
  <c r="BI236"/>
  <c r="BH236"/>
  <c r="BG236"/>
  <c r="BF236"/>
  <c r="T236"/>
  <c r="R236"/>
  <c r="P236"/>
  <c r="BI233"/>
  <c r="BH233"/>
  <c r="BG233"/>
  <c r="BF233"/>
  <c r="T233"/>
  <c r="R233"/>
  <c r="P233"/>
  <c r="BI214"/>
  <c r="BH214"/>
  <c r="BG214"/>
  <c r="BF214"/>
  <c r="T214"/>
  <c r="R214"/>
  <c r="P214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70"/>
  <c r="BH170"/>
  <c r="BG170"/>
  <c r="BF170"/>
  <c r="T170"/>
  <c r="R170"/>
  <c r="P170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118"/>
  <c r="E7"/>
  <c r="E85"/>
  <c i="18" r="J41"/>
  <c r="J40"/>
  <c i="1" r="AY117"/>
  <c i="18" r="J39"/>
  <c i="1" r="AX117"/>
  <c i="18"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21"/>
  <c r="BH421"/>
  <c r="BG421"/>
  <c r="BF421"/>
  <c r="T421"/>
  <c r="R421"/>
  <c r="P421"/>
  <c r="BI415"/>
  <c r="BH415"/>
  <c r="BG415"/>
  <c r="BF415"/>
  <c r="T415"/>
  <c r="R415"/>
  <c r="P415"/>
  <c r="BI410"/>
  <c r="BH410"/>
  <c r="BG410"/>
  <c r="BF410"/>
  <c r="T410"/>
  <c r="R410"/>
  <c r="P410"/>
  <c r="BI403"/>
  <c r="BH403"/>
  <c r="BG403"/>
  <c r="BF403"/>
  <c r="T403"/>
  <c r="R403"/>
  <c r="P403"/>
  <c r="BI396"/>
  <c r="BH396"/>
  <c r="BG396"/>
  <c r="BF396"/>
  <c r="T396"/>
  <c r="R396"/>
  <c r="P396"/>
  <c r="BI383"/>
  <c r="BH383"/>
  <c r="BG383"/>
  <c r="BF383"/>
  <c r="T383"/>
  <c r="R383"/>
  <c r="P383"/>
  <c r="BI370"/>
  <c r="BH370"/>
  <c r="BG370"/>
  <c r="BF370"/>
  <c r="T370"/>
  <c r="R370"/>
  <c r="P370"/>
  <c r="BI357"/>
  <c r="BH357"/>
  <c r="BG357"/>
  <c r="BF357"/>
  <c r="T357"/>
  <c r="R357"/>
  <c r="P357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28"/>
  <c r="BH328"/>
  <c r="BG328"/>
  <c r="BF328"/>
  <c r="T328"/>
  <c r="R328"/>
  <c r="P328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3"/>
  <c r="BH253"/>
  <c r="BG253"/>
  <c r="BF253"/>
  <c r="T253"/>
  <c r="R253"/>
  <c r="P253"/>
  <c r="BI244"/>
  <c r="BH244"/>
  <c r="BG244"/>
  <c r="BF244"/>
  <c r="T244"/>
  <c r="R244"/>
  <c r="P244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89"/>
  <c r="BH189"/>
  <c r="BG189"/>
  <c r="BF189"/>
  <c r="T189"/>
  <c r="R189"/>
  <c r="P189"/>
  <c r="BI180"/>
  <c r="BH180"/>
  <c r="BG180"/>
  <c r="BF180"/>
  <c r="T180"/>
  <c r="R180"/>
  <c r="P180"/>
  <c r="BI178"/>
  <c r="BH178"/>
  <c r="BG178"/>
  <c r="BF178"/>
  <c r="T178"/>
  <c r="R178"/>
  <c r="P178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4"/>
  <c r="BH154"/>
  <c r="BG154"/>
  <c r="BF154"/>
  <c r="T154"/>
  <c r="R154"/>
  <c r="P154"/>
  <c r="BI151"/>
  <c r="BH151"/>
  <c r="BG151"/>
  <c r="BF151"/>
  <c r="T151"/>
  <c r="R151"/>
  <c r="P151"/>
  <c r="BI145"/>
  <c r="BH145"/>
  <c r="BG145"/>
  <c r="BF145"/>
  <c r="T145"/>
  <c r="T144"/>
  <c r="R145"/>
  <c r="R144"/>
  <c r="P145"/>
  <c r="P144"/>
  <c r="BI139"/>
  <c r="BH139"/>
  <c r="BG139"/>
  <c r="BF139"/>
  <c r="T139"/>
  <c r="R139"/>
  <c r="P139"/>
  <c r="BI134"/>
  <c r="BH134"/>
  <c r="BG134"/>
  <c r="BF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17" r="J41"/>
  <c r="J40"/>
  <c i="1" r="AY116"/>
  <c i="17" r="J39"/>
  <c i="1" r="AX116"/>
  <c i="17"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16" r="J41"/>
  <c r="J40"/>
  <c i="1" r="AY115"/>
  <c i="16" r="J39"/>
  <c i="1" r="AX115"/>
  <c i="16"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96"/>
  <c r="J21"/>
  <c r="J16"/>
  <c r="J123"/>
  <c r="E7"/>
  <c r="E115"/>
  <c i="15" r="J41"/>
  <c r="J40"/>
  <c i="1" r="AY114"/>
  <c i="15" r="J39"/>
  <c i="1" r="AX114"/>
  <c i="15"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T130"/>
  <c r="R131"/>
  <c r="R130"/>
  <c r="P131"/>
  <c r="P130"/>
  <c r="J126"/>
  <c r="J125"/>
  <c r="F125"/>
  <c r="F123"/>
  <c r="E121"/>
  <c r="J96"/>
  <c r="J95"/>
  <c r="F95"/>
  <c r="F93"/>
  <c r="E91"/>
  <c r="J22"/>
  <c r="E22"/>
  <c r="F96"/>
  <c r="J21"/>
  <c r="J16"/>
  <c r="J93"/>
  <c r="E7"/>
  <c r="E115"/>
  <c i="14" r="J128"/>
  <c r="J41"/>
  <c r="J40"/>
  <c i="1" r="AY113"/>
  <c i="14" r="J39"/>
  <c i="1" r="AX113"/>
  <c i="14" r="BI131"/>
  <c r="BH131"/>
  <c r="BG131"/>
  <c r="BF131"/>
  <c r="T131"/>
  <c r="T130"/>
  <c r="T129"/>
  <c r="T127"/>
  <c r="R131"/>
  <c r="R130"/>
  <c r="R129"/>
  <c r="R127"/>
  <c r="P131"/>
  <c r="P130"/>
  <c r="P129"/>
  <c r="P127"/>
  <c i="1" r="AU113"/>
  <c i="14" r="J101"/>
  <c r="J124"/>
  <c r="J123"/>
  <c r="F123"/>
  <c r="F121"/>
  <c r="E119"/>
  <c r="J96"/>
  <c r="J95"/>
  <c r="F95"/>
  <c r="F93"/>
  <c r="E91"/>
  <c r="J22"/>
  <c r="E22"/>
  <c r="F96"/>
  <c r="J21"/>
  <c r="J16"/>
  <c r="J121"/>
  <c r="E7"/>
  <c r="E85"/>
  <c i="13" r="J41"/>
  <c r="J40"/>
  <c i="1" r="AY112"/>
  <c i="13" r="J39"/>
  <c i="1" r="AX112"/>
  <c i="13" r="BI381"/>
  <c r="BH381"/>
  <c r="BG381"/>
  <c r="BF381"/>
  <c r="T381"/>
  <c r="R381"/>
  <c r="P381"/>
  <c r="BI379"/>
  <c r="BH379"/>
  <c r="BG379"/>
  <c r="BF379"/>
  <c r="T379"/>
  <c r="R379"/>
  <c r="P379"/>
  <c r="BI377"/>
  <c r="BH377"/>
  <c r="BG377"/>
  <c r="BF377"/>
  <c r="T377"/>
  <c r="R377"/>
  <c r="P377"/>
  <c r="BI375"/>
  <c r="BH375"/>
  <c r="BG375"/>
  <c r="BF375"/>
  <c r="T375"/>
  <c r="R375"/>
  <c r="P375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8"/>
  <c r="BH148"/>
  <c r="BG148"/>
  <c r="BF148"/>
  <c r="T148"/>
  <c r="T147"/>
  <c r="R148"/>
  <c r="R147"/>
  <c r="P148"/>
  <c r="P147"/>
  <c r="BI143"/>
  <c r="BH143"/>
  <c r="BG143"/>
  <c r="BF143"/>
  <c r="T143"/>
  <c r="R143"/>
  <c r="P143"/>
  <c r="BI138"/>
  <c r="BH138"/>
  <c r="BG138"/>
  <c r="BF138"/>
  <c r="T138"/>
  <c r="R138"/>
  <c r="P138"/>
  <c r="J132"/>
  <c r="J131"/>
  <c r="F131"/>
  <c r="F129"/>
  <c r="E127"/>
  <c r="J96"/>
  <c r="J95"/>
  <c r="F95"/>
  <c r="F93"/>
  <c r="E91"/>
  <c r="J22"/>
  <c r="E22"/>
  <c r="F96"/>
  <c r="J21"/>
  <c r="J16"/>
  <c r="J129"/>
  <c r="E7"/>
  <c r="E121"/>
  <c i="12" r="J41"/>
  <c r="J40"/>
  <c i="1" r="AY111"/>
  <c i="12" r="J39"/>
  <c i="1" r="AX111"/>
  <c i="12"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T148"/>
  <c r="R149"/>
  <c r="R148"/>
  <c r="P149"/>
  <c r="P148"/>
  <c r="BI143"/>
  <c r="BH143"/>
  <c r="BG143"/>
  <c r="BF143"/>
  <c r="T143"/>
  <c r="R143"/>
  <c r="P143"/>
  <c r="BI138"/>
  <c r="BH138"/>
  <c r="BG138"/>
  <c r="BF138"/>
  <c r="T138"/>
  <c r="R138"/>
  <c r="P138"/>
  <c r="J132"/>
  <c r="J131"/>
  <c r="F131"/>
  <c r="F129"/>
  <c r="E127"/>
  <c r="J96"/>
  <c r="J95"/>
  <c r="F95"/>
  <c r="F93"/>
  <c r="E91"/>
  <c r="J22"/>
  <c r="E22"/>
  <c r="F132"/>
  <c r="J21"/>
  <c r="J16"/>
  <c r="J93"/>
  <c r="E7"/>
  <c r="E121"/>
  <c i="11" r="J41"/>
  <c r="J40"/>
  <c i="1" r="AY110"/>
  <c i="11" r="J39"/>
  <c i="1" r="AX110"/>
  <c i="11"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89"/>
  <c r="BH289"/>
  <c r="BG289"/>
  <c r="BF289"/>
  <c r="T289"/>
  <c r="R289"/>
  <c r="P289"/>
  <c r="BI283"/>
  <c r="BH283"/>
  <c r="BG283"/>
  <c r="BF283"/>
  <c r="T283"/>
  <c r="R283"/>
  <c r="P283"/>
  <c r="BI278"/>
  <c r="BH278"/>
  <c r="BG278"/>
  <c r="BF278"/>
  <c r="T278"/>
  <c r="R278"/>
  <c r="P278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T148"/>
  <c r="R149"/>
  <c r="R148"/>
  <c r="P149"/>
  <c r="P148"/>
  <c r="BI143"/>
  <c r="BH143"/>
  <c r="BG143"/>
  <c r="BF143"/>
  <c r="T143"/>
  <c r="R143"/>
  <c r="P143"/>
  <c r="BI138"/>
  <c r="BH138"/>
  <c r="BG138"/>
  <c r="BF138"/>
  <c r="T138"/>
  <c r="R138"/>
  <c r="P138"/>
  <c r="J132"/>
  <c r="J131"/>
  <c r="F131"/>
  <c r="F129"/>
  <c r="E127"/>
  <c r="J96"/>
  <c r="J95"/>
  <c r="F95"/>
  <c r="F93"/>
  <c r="E91"/>
  <c r="J22"/>
  <c r="E22"/>
  <c r="F96"/>
  <c r="J21"/>
  <c r="J16"/>
  <c r="J129"/>
  <c r="E7"/>
  <c r="E121"/>
  <c i="10" r="J41"/>
  <c r="J40"/>
  <c i="1" r="AY109"/>
  <c i="10" r="J39"/>
  <c i="1" r="AX109"/>
  <c i="10" r="BI260"/>
  <c r="BH260"/>
  <c r="BG260"/>
  <c r="BF260"/>
  <c r="T260"/>
  <c r="T259"/>
  <c r="R260"/>
  <c r="R259"/>
  <c r="P260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30"/>
  <c r="BH230"/>
  <c r="BG230"/>
  <c r="BF230"/>
  <c r="T230"/>
  <c r="R230"/>
  <c r="P230"/>
  <c r="BI217"/>
  <c r="BH217"/>
  <c r="BG217"/>
  <c r="BF217"/>
  <c r="T217"/>
  <c r="R217"/>
  <c r="P217"/>
  <c r="BI209"/>
  <c r="BH209"/>
  <c r="BG209"/>
  <c r="BF209"/>
  <c r="T209"/>
  <c r="R209"/>
  <c r="P209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37"/>
  <c r="BH137"/>
  <c r="BG137"/>
  <c r="BF137"/>
  <c r="T137"/>
  <c r="R137"/>
  <c r="P137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E85"/>
  <c r="J22"/>
  <c r="E22"/>
  <c r="F126"/>
  <c r="J21"/>
  <c r="J16"/>
  <c r="J123"/>
  <c r="E7"/>
  <c r="E115"/>
  <c i="9" r="J128"/>
  <c r="J41"/>
  <c r="J40"/>
  <c i="1" r="AY108"/>
  <c i="9" r="J39"/>
  <c i="1" r="AX108"/>
  <c i="9" r="BI131"/>
  <c r="BH131"/>
  <c r="BG131"/>
  <c r="BF131"/>
  <c r="T131"/>
  <c r="T130"/>
  <c r="T129"/>
  <c r="T127"/>
  <c r="R131"/>
  <c r="R130"/>
  <c r="R129"/>
  <c r="R127"/>
  <c r="P131"/>
  <c r="P130"/>
  <c r="P129"/>
  <c r="P127"/>
  <c i="1" r="AU108"/>
  <c i="9" r="J101"/>
  <c r="J124"/>
  <c r="J123"/>
  <c r="F123"/>
  <c r="F121"/>
  <c r="E119"/>
  <c r="J96"/>
  <c r="J95"/>
  <c r="F95"/>
  <c r="F93"/>
  <c r="E91"/>
  <c r="E85"/>
  <c r="J22"/>
  <c r="E22"/>
  <c r="F124"/>
  <c r="J21"/>
  <c r="J16"/>
  <c r="J93"/>
  <c r="E7"/>
  <c r="E113"/>
  <c i="8" r="J41"/>
  <c r="J40"/>
  <c i="1" r="AY107"/>
  <c i="8" r="J39"/>
  <c i="1" r="AX107"/>
  <c i="8" r="BI220"/>
  <c r="BH220"/>
  <c r="BG220"/>
  <c r="BF220"/>
  <c r="T220"/>
  <c r="T219"/>
  <c r="R220"/>
  <c r="P220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46"/>
  <c r="BH146"/>
  <c r="BG146"/>
  <c r="BF146"/>
  <c r="T146"/>
  <c r="R146"/>
  <c r="P146"/>
  <c r="BI143"/>
  <c r="BH143"/>
  <c r="BG143"/>
  <c r="BF143"/>
  <c r="T143"/>
  <c r="R143"/>
  <c r="P143"/>
  <c r="BI137"/>
  <c r="BH137"/>
  <c r="BG137"/>
  <c r="BF137"/>
  <c r="T137"/>
  <c r="R137"/>
  <c r="P137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7" r="J41"/>
  <c r="J40"/>
  <c i="1" r="AY106"/>
  <c i="7" r="J39"/>
  <c i="1" r="AX106"/>
  <c i="7"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3"/>
  <c r="BH133"/>
  <c r="BG133"/>
  <c r="BF133"/>
  <c r="T133"/>
  <c r="R133"/>
  <c r="P133"/>
  <c r="BI131"/>
  <c r="BH131"/>
  <c r="BG131"/>
  <c r="BF131"/>
  <c r="T131"/>
  <c r="R131"/>
  <c r="P131"/>
  <c r="J125"/>
  <c r="J124"/>
  <c r="F124"/>
  <c r="F122"/>
  <c r="E120"/>
  <c r="J96"/>
  <c r="J95"/>
  <c r="F95"/>
  <c r="F93"/>
  <c r="E91"/>
  <c r="E85"/>
  <c r="J22"/>
  <c r="E22"/>
  <c r="F125"/>
  <c r="J21"/>
  <c r="J16"/>
  <c r="J93"/>
  <c r="E7"/>
  <c r="E114"/>
  <c i="6" r="J41"/>
  <c r="J40"/>
  <c i="1" r="AY103"/>
  <c i="6" r="J39"/>
  <c i="1" r="AX103"/>
  <c i="6" r="BI129"/>
  <c r="BH129"/>
  <c r="BG129"/>
  <c r="BF129"/>
  <c r="T129"/>
  <c r="T128"/>
  <c r="T127"/>
  <c r="T126"/>
  <c r="R129"/>
  <c r="R128"/>
  <c r="R127"/>
  <c r="R126"/>
  <c r="P129"/>
  <c r="P128"/>
  <c r="P127"/>
  <c r="P126"/>
  <c i="1" r="AU103"/>
  <c i="6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5" r="J41"/>
  <c r="J40"/>
  <c i="1" r="AY102"/>
  <c i="5" r="J39"/>
  <c i="1" r="AX102"/>
  <c i="5"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42"/>
  <c r="BH242"/>
  <c r="BG242"/>
  <c r="BF242"/>
  <c r="T242"/>
  <c r="R242"/>
  <c r="P242"/>
  <c r="BI240"/>
  <c r="BH240"/>
  <c r="BG240"/>
  <c r="BF240"/>
  <c r="T240"/>
  <c r="R240"/>
  <c r="P240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3"/>
  <c r="BH223"/>
  <c r="BG223"/>
  <c r="BF223"/>
  <c r="T223"/>
  <c r="R223"/>
  <c r="P223"/>
  <c r="BI221"/>
  <c r="BH221"/>
  <c r="BG221"/>
  <c r="BF221"/>
  <c r="T221"/>
  <c r="R221"/>
  <c r="P221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4"/>
  <c r="BH204"/>
  <c r="BG204"/>
  <c r="BF204"/>
  <c r="T204"/>
  <c r="R204"/>
  <c r="P204"/>
  <c r="BI197"/>
  <c r="BH197"/>
  <c r="BG197"/>
  <c r="BF197"/>
  <c r="T197"/>
  <c r="R197"/>
  <c r="P197"/>
  <c r="BI186"/>
  <c r="BH186"/>
  <c r="BG186"/>
  <c r="BF186"/>
  <c r="T186"/>
  <c r="R186"/>
  <c r="P186"/>
  <c r="BI177"/>
  <c r="BH177"/>
  <c r="BG177"/>
  <c r="BF177"/>
  <c r="T177"/>
  <c r="R177"/>
  <c r="P177"/>
  <c r="BI174"/>
  <c r="BH174"/>
  <c r="BG174"/>
  <c r="BF174"/>
  <c r="T174"/>
  <c r="R174"/>
  <c r="P174"/>
  <c r="BI166"/>
  <c r="BH166"/>
  <c r="BG166"/>
  <c r="BF166"/>
  <c r="T166"/>
  <c r="R166"/>
  <c r="P166"/>
  <c r="BI164"/>
  <c r="BH164"/>
  <c r="BG164"/>
  <c r="BF164"/>
  <c r="T164"/>
  <c r="R164"/>
  <c r="P164"/>
  <c r="BI160"/>
  <c r="BH160"/>
  <c r="BG160"/>
  <c r="BF160"/>
  <c r="T160"/>
  <c r="R160"/>
  <c r="P160"/>
  <c r="BI153"/>
  <c r="BH153"/>
  <c r="BG153"/>
  <c r="BF153"/>
  <c r="T153"/>
  <c r="R153"/>
  <c r="P153"/>
  <c r="BI142"/>
  <c r="BH142"/>
  <c r="BG142"/>
  <c r="BF142"/>
  <c r="T142"/>
  <c r="R142"/>
  <c r="P142"/>
  <c r="BI139"/>
  <c r="BH139"/>
  <c r="BG139"/>
  <c r="BF139"/>
  <c r="T139"/>
  <c r="T138"/>
  <c r="R139"/>
  <c r="R138"/>
  <c r="P139"/>
  <c r="P138"/>
  <c r="BI135"/>
  <c r="BH135"/>
  <c r="BG135"/>
  <c r="BF135"/>
  <c r="T135"/>
  <c r="R135"/>
  <c r="P135"/>
  <c r="BI132"/>
  <c r="BH132"/>
  <c r="BG132"/>
  <c r="BF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85"/>
  <c i="4" r="J41"/>
  <c r="J40"/>
  <c i="1" r="AY99"/>
  <c i="4" r="J39"/>
  <c i="1" r="AX99"/>
  <c i="4" r="BI285"/>
  <c r="BH285"/>
  <c r="BG285"/>
  <c r="BF285"/>
  <c r="T285"/>
  <c r="R285"/>
  <c r="P285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4"/>
  <c r="BH244"/>
  <c r="BG244"/>
  <c r="BF244"/>
  <c r="T244"/>
  <c r="T243"/>
  <c r="R244"/>
  <c r="R243"/>
  <c r="P244"/>
  <c r="P243"/>
  <c r="BI240"/>
  <c r="BH240"/>
  <c r="BG240"/>
  <c r="BF240"/>
  <c r="T240"/>
  <c r="T239"/>
  <c r="R240"/>
  <c r="R239"/>
  <c r="P240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5"/>
  <c r="BH205"/>
  <c r="BG205"/>
  <c r="BF205"/>
  <c r="T205"/>
  <c r="R205"/>
  <c r="P205"/>
  <c r="BI199"/>
  <c r="BH199"/>
  <c r="BG199"/>
  <c r="BF199"/>
  <c r="T199"/>
  <c r="R199"/>
  <c r="P199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79"/>
  <c r="BH179"/>
  <c r="BG179"/>
  <c r="BF179"/>
  <c r="T179"/>
  <c r="R179"/>
  <c r="P179"/>
  <c r="BI176"/>
  <c r="BH176"/>
  <c r="BG176"/>
  <c r="BF176"/>
  <c r="T176"/>
  <c r="R176"/>
  <c r="P176"/>
  <c r="BI168"/>
  <c r="BH168"/>
  <c r="BG168"/>
  <c r="BF168"/>
  <c r="T168"/>
  <c r="R168"/>
  <c r="P168"/>
  <c r="BI164"/>
  <c r="BH164"/>
  <c r="BG164"/>
  <c r="BF164"/>
  <c r="T164"/>
  <c r="R164"/>
  <c r="P164"/>
  <c r="BI156"/>
  <c r="BH156"/>
  <c r="BG156"/>
  <c r="BF156"/>
  <c r="T156"/>
  <c r="R156"/>
  <c r="P156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131"/>
  <c r="J21"/>
  <c r="J19"/>
  <c r="E19"/>
  <c r="F130"/>
  <c r="J18"/>
  <c r="J16"/>
  <c r="J93"/>
  <c r="E7"/>
  <c r="E120"/>
  <c i="3" r="J41"/>
  <c r="J40"/>
  <c i="1" r="AY98"/>
  <c i="3" r="J39"/>
  <c i="1" r="AX98"/>
  <c i="3"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7"/>
  <c r="BH247"/>
  <c r="BG247"/>
  <c r="BF247"/>
  <c r="T247"/>
  <c r="T246"/>
  <c r="R247"/>
  <c r="R246"/>
  <c r="P247"/>
  <c r="P246"/>
  <c r="BI243"/>
  <c r="BH243"/>
  <c r="BG243"/>
  <c r="BF243"/>
  <c r="T243"/>
  <c r="T242"/>
  <c r="R243"/>
  <c r="R242"/>
  <c r="P243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4"/>
  <c r="BH214"/>
  <c r="BG214"/>
  <c r="BF214"/>
  <c r="T214"/>
  <c r="R214"/>
  <c r="P214"/>
  <c r="BI208"/>
  <c r="BH208"/>
  <c r="BG208"/>
  <c r="BF208"/>
  <c r="T208"/>
  <c r="R208"/>
  <c r="P208"/>
  <c r="BI202"/>
  <c r="BH202"/>
  <c r="BG202"/>
  <c r="BF202"/>
  <c r="T202"/>
  <c r="R202"/>
  <c r="P202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6"/>
  <c r="BH186"/>
  <c r="BG186"/>
  <c r="BF186"/>
  <c r="T186"/>
  <c r="R186"/>
  <c r="P186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57"/>
  <c r="BH157"/>
  <c r="BG157"/>
  <c r="BF157"/>
  <c r="T157"/>
  <c r="R157"/>
  <c r="P157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131"/>
  <c r="J21"/>
  <c r="J19"/>
  <c r="E19"/>
  <c r="F95"/>
  <c r="J18"/>
  <c r="J16"/>
  <c r="J128"/>
  <c r="E7"/>
  <c r="E85"/>
  <c i="2" r="J41"/>
  <c r="J40"/>
  <c i="1" r="AY97"/>
  <c i="2" r="J39"/>
  <c i="1" r="AX97"/>
  <c i="2" r="BI308"/>
  <c r="BH308"/>
  <c r="BG308"/>
  <c r="BF308"/>
  <c r="T308"/>
  <c r="T303"/>
  <c r="R308"/>
  <c r="R303"/>
  <c r="P308"/>
  <c r="P303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7"/>
  <c r="BH267"/>
  <c r="BG267"/>
  <c r="BF267"/>
  <c r="T267"/>
  <c r="T266"/>
  <c r="R267"/>
  <c r="R266"/>
  <c r="P267"/>
  <c r="P266"/>
  <c r="BI263"/>
  <c r="BH263"/>
  <c r="BG263"/>
  <c r="BF263"/>
  <c r="T263"/>
  <c r="T262"/>
  <c r="R263"/>
  <c r="R262"/>
  <c r="P263"/>
  <c r="P262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4"/>
  <c r="BH234"/>
  <c r="BG234"/>
  <c r="BF234"/>
  <c r="T234"/>
  <c r="R234"/>
  <c r="P234"/>
  <c r="BI231"/>
  <c r="BH231"/>
  <c r="BG231"/>
  <c r="BF231"/>
  <c r="T231"/>
  <c r="R231"/>
  <c r="P231"/>
  <c r="BI225"/>
  <c r="BH225"/>
  <c r="BG225"/>
  <c r="BF225"/>
  <c r="T225"/>
  <c r="R225"/>
  <c r="P225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3"/>
  <c r="BH193"/>
  <c r="BG193"/>
  <c r="BF193"/>
  <c r="T193"/>
  <c r="R193"/>
  <c r="P193"/>
  <c r="BI183"/>
  <c r="BH183"/>
  <c r="BG183"/>
  <c r="BF183"/>
  <c r="T183"/>
  <c r="R183"/>
  <c r="P183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63"/>
  <c r="BH163"/>
  <c r="BG163"/>
  <c r="BF163"/>
  <c r="T163"/>
  <c r="R163"/>
  <c r="P163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2"/>
  <c r="BH142"/>
  <c r="BG142"/>
  <c r="BF142"/>
  <c r="T142"/>
  <c r="R142"/>
  <c r="P142"/>
  <c r="BI137"/>
  <c r="BH137"/>
  <c r="BG137"/>
  <c r="BF137"/>
  <c r="T137"/>
  <c r="R137"/>
  <c r="P137"/>
  <c r="J131"/>
  <c r="J130"/>
  <c r="F128"/>
  <c r="E126"/>
  <c r="J96"/>
  <c r="J95"/>
  <c r="F93"/>
  <c r="E91"/>
  <c r="J22"/>
  <c r="E22"/>
  <c r="F96"/>
  <c r="J21"/>
  <c r="J19"/>
  <c r="E19"/>
  <c r="F130"/>
  <c r="J18"/>
  <c r="J16"/>
  <c r="J93"/>
  <c r="E7"/>
  <c r="E85"/>
  <c i="1" r="L90"/>
  <c r="AM90"/>
  <c r="AM89"/>
  <c r="L89"/>
  <c r="AM87"/>
  <c r="L87"/>
  <c r="L85"/>
  <c r="L84"/>
  <c i="22" r="BK152"/>
  <c r="J152"/>
  <c r="BK148"/>
  <c r="J148"/>
  <c r="BK144"/>
  <c r="BK142"/>
  <c r="J138"/>
  <c r="J133"/>
  <c r="J122"/>
  <c i="21" r="BK157"/>
  <c r="BK153"/>
  <c r="BK149"/>
  <c r="J133"/>
  <c r="J120"/>
  <c i="20" r="BK183"/>
  <c r="J146"/>
  <c i="19" r="BK270"/>
  <c r="BK170"/>
  <c i="18" r="BK324"/>
  <c r="BK322"/>
  <c r="BK307"/>
  <c r="BK303"/>
  <c r="J293"/>
  <c r="BK291"/>
  <c r="BK281"/>
  <c r="J235"/>
  <c r="J205"/>
  <c r="BK199"/>
  <c r="J180"/>
  <c r="J178"/>
  <c r="J163"/>
  <c r="BK154"/>
  <c r="BK151"/>
  <c r="J139"/>
  <c i="17" r="BK144"/>
  <c i="16" r="BK155"/>
  <c i="14" r="BK131"/>
  <c i="13" r="J344"/>
  <c r="J341"/>
  <c r="J339"/>
  <c r="BK323"/>
  <c r="BK315"/>
  <c r="BK282"/>
  <c r="J278"/>
  <c r="BK276"/>
  <c r="BK274"/>
  <c r="J272"/>
  <c r="J270"/>
  <c r="J247"/>
  <c r="BK243"/>
  <c r="J241"/>
  <c r="J206"/>
  <c r="BK199"/>
  <c r="BK197"/>
  <c r="BK185"/>
  <c r="BK183"/>
  <c r="J177"/>
  <c r="BK175"/>
  <c r="BK173"/>
  <c r="J167"/>
  <c r="BK165"/>
  <c r="BK138"/>
  <c i="12" r="J376"/>
  <c r="J369"/>
  <c r="J334"/>
  <c r="J332"/>
  <c r="J319"/>
  <c r="BK316"/>
  <c r="BK244"/>
  <c i="11" r="BK355"/>
  <c r="BK350"/>
  <c r="BK348"/>
  <c r="J314"/>
  <c r="J304"/>
  <c r="J233"/>
  <c r="J228"/>
  <c r="BK192"/>
  <c r="BK184"/>
  <c r="BK182"/>
  <c r="BK180"/>
  <c r="J170"/>
  <c r="BK168"/>
  <c r="BK153"/>
  <c r="J149"/>
  <c i="10" r="BK255"/>
  <c r="J247"/>
  <c r="J209"/>
  <c r="J197"/>
  <c r="J165"/>
  <c i="8" r="J169"/>
  <c r="BK161"/>
  <c r="BK158"/>
  <c i="7" r="J157"/>
  <c i="5" r="BK210"/>
  <c r="J197"/>
  <c r="J186"/>
  <c i="4" r="BK223"/>
  <c r="BK220"/>
  <c r="J205"/>
  <c r="J199"/>
  <c r="BK148"/>
  <c i="3" r="BK288"/>
  <c r="J275"/>
  <c r="BK233"/>
  <c r="BK223"/>
  <c r="J214"/>
  <c r="BK208"/>
  <c r="J202"/>
  <c r="BK194"/>
  <c r="BK182"/>
  <c i="2" r="BK277"/>
  <c r="J274"/>
  <c r="BK271"/>
  <c r="J253"/>
  <c r="J225"/>
  <c r="BK176"/>
  <c i="1" r="AS96"/>
  <c i="21" r="BK133"/>
  <c r="J126"/>
  <c r="BK120"/>
  <c i="20" r="J183"/>
  <c i="19" r="J191"/>
  <c r="J153"/>
  <c r="BK147"/>
  <c r="J139"/>
  <c i="18" r="BK427"/>
  <c r="BK423"/>
  <c r="J410"/>
  <c r="BK403"/>
  <c r="BK383"/>
  <c r="BK370"/>
  <c r="J295"/>
  <c r="BK293"/>
  <c r="J279"/>
  <c r="BK277"/>
  <c r="J274"/>
  <c r="BK205"/>
  <c r="J202"/>
  <c r="J166"/>
  <c r="J151"/>
  <c i="17" r="BK152"/>
  <c i="16" r="BK152"/>
  <c r="BK138"/>
  <c i="15" r="J149"/>
  <c i="13" r="BK377"/>
  <c r="J362"/>
  <c r="J337"/>
  <c r="BK335"/>
  <c r="BK333"/>
  <c r="BK331"/>
  <c r="J328"/>
  <c r="J320"/>
  <c r="J317"/>
  <c r="J237"/>
  <c r="BK222"/>
  <c r="BK220"/>
  <c r="J214"/>
  <c r="J161"/>
  <c i="12" r="J336"/>
  <c r="J311"/>
  <c r="J296"/>
  <c r="J233"/>
  <c r="BK231"/>
  <c i="11" r="J361"/>
  <c r="BK324"/>
  <c r="J300"/>
  <c r="J266"/>
  <c r="BK244"/>
  <c r="J198"/>
  <c r="J194"/>
  <c r="J188"/>
  <c r="BK170"/>
  <c i="10" r="J255"/>
  <c r="J195"/>
  <c r="J148"/>
  <c r="J137"/>
  <c i="8" r="BK195"/>
  <c r="BK189"/>
  <c r="BK181"/>
  <c r="J166"/>
  <c r="BK137"/>
  <c r="J132"/>
  <c i="7" r="J160"/>
  <c r="J146"/>
  <c r="J143"/>
  <c i="5" r="J229"/>
  <c r="J223"/>
  <c r="BK153"/>
  <c r="BK139"/>
  <c i="4" r="J188"/>
  <c i="3" r="J284"/>
  <c r="BK275"/>
  <c r="J260"/>
  <c r="J257"/>
  <c r="BK254"/>
  <c r="BK236"/>
  <c r="J226"/>
  <c r="BK202"/>
  <c r="BK140"/>
  <c r="BK137"/>
  <c i="2" r="J267"/>
  <c r="BK250"/>
  <c r="BK214"/>
  <c r="BK211"/>
  <c r="BK199"/>
  <c r="J173"/>
  <c r="BK153"/>
  <c r="J142"/>
  <c r="BK137"/>
  <c i="1" r="AS105"/>
  <c i="22" r="J135"/>
  <c r="J129"/>
  <c r="J125"/>
  <c r="BK122"/>
  <c i="21" r="J138"/>
  <c i="19" r="J233"/>
  <c r="J170"/>
  <c i="18" r="J427"/>
  <c r="J425"/>
  <c r="J421"/>
  <c r="J415"/>
  <c r="J396"/>
  <c r="J357"/>
  <c r="J334"/>
  <c r="J314"/>
  <c r="BK312"/>
  <c r="BK289"/>
  <c r="BK263"/>
  <c r="BK169"/>
  <c i="17" r="BK141"/>
  <c r="BK138"/>
  <c r="BK135"/>
  <c i="16" r="BK149"/>
  <c r="J144"/>
  <c r="J141"/>
  <c r="J138"/>
  <c r="BK135"/>
  <c i="15" r="BK155"/>
  <c r="J152"/>
  <c r="J144"/>
  <c r="J141"/>
  <c i="13" r="BK358"/>
  <c r="J353"/>
  <c r="BK351"/>
  <c r="BK347"/>
  <c r="BK325"/>
  <c r="BK320"/>
  <c r="J312"/>
  <c r="J306"/>
  <c r="J300"/>
  <c r="J296"/>
  <c r="BK293"/>
  <c r="BK272"/>
  <c r="J245"/>
  <c r="BK239"/>
  <c r="BK218"/>
  <c r="J212"/>
  <c r="J210"/>
  <c r="BK208"/>
  <c r="J204"/>
  <c r="BK193"/>
  <c r="BK191"/>
  <c r="J185"/>
  <c r="J183"/>
  <c r="BK163"/>
  <c i="12" r="BK380"/>
  <c r="BK376"/>
  <c r="BK374"/>
  <c r="J366"/>
  <c r="BK363"/>
  <c r="J361"/>
  <c r="BK359"/>
  <c r="BK352"/>
  <c r="J293"/>
  <c r="J272"/>
  <c r="BK253"/>
  <c r="J250"/>
  <c r="BK225"/>
  <c i="11" r="J343"/>
  <c r="BK340"/>
  <c r="J338"/>
  <c r="BK336"/>
  <c r="BK322"/>
  <c r="BK246"/>
  <c r="J242"/>
  <c r="J231"/>
  <c r="J225"/>
  <c r="J215"/>
  <c r="BK198"/>
  <c r="BK190"/>
  <c r="BK188"/>
  <c r="J186"/>
  <c r="J176"/>
  <c r="BK172"/>
  <c r="J157"/>
  <c i="10" r="BK172"/>
  <c r="J170"/>
  <c r="BK167"/>
  <c r="BK165"/>
  <c i="8" r="BK220"/>
  <c r="BK215"/>
  <c r="BK201"/>
  <c r="J198"/>
  <c r="J189"/>
  <c r="J153"/>
  <c i="7" r="J165"/>
  <c r="BK146"/>
  <c r="J133"/>
  <c i="5" r="BK251"/>
  <c r="J245"/>
  <c r="BK212"/>
  <c r="J177"/>
  <c r="J153"/>
  <c r="J142"/>
  <c r="BK132"/>
  <c i="4" r="BK269"/>
  <c r="BK214"/>
  <c r="J156"/>
  <c i="3" r="BK278"/>
  <c r="J272"/>
  <c r="J251"/>
  <c r="BK243"/>
  <c r="J229"/>
  <c r="BK226"/>
  <c r="BK214"/>
  <c r="J194"/>
  <c r="BK191"/>
  <c i="2" r="J283"/>
  <c r="BK280"/>
  <c r="J234"/>
  <c i="22" r="BK120"/>
  <c i="21" r="BK142"/>
  <c i="19" r="BK253"/>
  <c r="BK214"/>
  <c r="BK195"/>
  <c r="BK189"/>
  <c r="J150"/>
  <c i="18" r="BK334"/>
  <c r="BK332"/>
  <c r="J328"/>
  <c r="J322"/>
  <c r="J320"/>
  <c r="BK274"/>
  <c r="BK257"/>
  <c i="17" r="BK131"/>
  <c i="16" r="BK131"/>
  <c i="15" r="BK141"/>
  <c i="13" r="J264"/>
  <c r="BK249"/>
  <c r="BK241"/>
  <c r="J235"/>
  <c r="BK232"/>
  <c r="BK230"/>
  <c r="BK228"/>
  <c r="BK225"/>
  <c r="BK179"/>
  <c r="J173"/>
  <c r="BK171"/>
  <c i="12" r="J324"/>
  <c r="J322"/>
  <c r="J314"/>
  <c r="BK311"/>
  <c r="BK248"/>
  <c r="BK246"/>
  <c r="J244"/>
  <c r="J225"/>
  <c i="11" r="BK380"/>
  <c r="J378"/>
  <c r="BK376"/>
  <c r="J363"/>
  <c r="BK361"/>
  <c r="J357"/>
  <c r="J346"/>
  <c r="J334"/>
  <c r="BK330"/>
  <c r="J319"/>
  <c r="BK314"/>
  <c r="J306"/>
  <c r="BK304"/>
  <c r="BK294"/>
  <c r="J292"/>
  <c r="J283"/>
  <c r="BK268"/>
  <c r="J263"/>
  <c r="J244"/>
  <c r="J209"/>
  <c r="BK178"/>
  <c r="BK174"/>
  <c r="J168"/>
  <c r="J138"/>
  <c i="10" r="BK251"/>
  <c r="J249"/>
  <c r="J245"/>
  <c r="J243"/>
  <c r="BK179"/>
  <c r="J174"/>
  <c r="J167"/>
  <c r="BK163"/>
  <c r="J157"/>
  <c r="BK154"/>
  <c i="9" r="F39"/>
  <c i="8" r="BK211"/>
  <c r="BK209"/>
  <c r="BK207"/>
  <c r="J176"/>
  <c r="J172"/>
  <c r="J161"/>
  <c i="7" r="J170"/>
  <c i="5" r="BK233"/>
  <c r="J231"/>
  <c r="J208"/>
  <c r="BK204"/>
  <c r="BK197"/>
  <c r="BK186"/>
  <c r="BK142"/>
  <c i="4" r="BK281"/>
  <c r="BK278"/>
  <c r="BK275"/>
  <c r="J269"/>
  <c r="BK266"/>
  <c r="BK257"/>
  <c r="BK233"/>
  <c i="3" r="J288"/>
  <c r="J281"/>
  <c r="J278"/>
  <c r="BK272"/>
  <c r="BK269"/>
  <c r="J247"/>
  <c r="BK239"/>
  <c r="BK177"/>
  <c r="J169"/>
  <c i="2" r="BK304"/>
  <c r="BK298"/>
  <c r="J292"/>
  <c r="J289"/>
  <c r="BK274"/>
  <c r="BK243"/>
  <c r="J214"/>
  <c r="J208"/>
  <c r="J199"/>
  <c i="22" r="J127"/>
  <c i="21" r="J153"/>
  <c r="BK138"/>
  <c i="20" r="J166"/>
  <c i="19" r="BK277"/>
  <c r="BK273"/>
  <c r="BK142"/>
  <c i="18" r="J332"/>
  <c r="J289"/>
  <c r="J272"/>
  <c r="BK261"/>
  <c r="J253"/>
  <c r="BK244"/>
  <c r="J154"/>
  <c r="J145"/>
  <c i="17" r="BK155"/>
  <c r="J141"/>
  <c i="16" r="J135"/>
  <c r="J131"/>
  <c i="13" r="J171"/>
  <c r="BK169"/>
  <c r="BK143"/>
  <c i="12" r="J378"/>
  <c r="J357"/>
  <c r="J355"/>
  <c r="J352"/>
  <c r="J350"/>
  <c r="J300"/>
  <c i="11" r="BK366"/>
  <c r="J359"/>
  <c r="J327"/>
  <c r="J296"/>
  <c r="BK283"/>
  <c r="J278"/>
  <c r="J274"/>
  <c r="BK271"/>
  <c r="J268"/>
  <c r="BK266"/>
  <c r="J219"/>
  <c r="J211"/>
  <c r="BK207"/>
  <c r="BK204"/>
  <c r="J202"/>
  <c r="J190"/>
  <c r="J178"/>
  <c r="BK176"/>
  <c r="BK166"/>
  <c r="BK164"/>
  <c i="10" r="J192"/>
  <c r="J172"/>
  <c i="9" r="BK131"/>
  <c i="8" r="J213"/>
  <c r="J205"/>
  <c r="J201"/>
  <c r="BK186"/>
  <c i="7" r="J163"/>
  <c r="J131"/>
  <c i="6" r="BK129"/>
  <c i="5" r="J233"/>
  <c r="BK221"/>
  <c r="J204"/>
  <c r="J160"/>
  <c r="J139"/>
  <c i="4" r="BK251"/>
  <c r="J248"/>
  <c r="J244"/>
  <c r="BK236"/>
  <c r="J226"/>
  <c r="J223"/>
  <c r="J214"/>
  <c r="BK205"/>
  <c r="J176"/>
  <c i="3" r="J137"/>
  <c i="2" r="BK292"/>
  <c r="BK289"/>
  <c r="J280"/>
  <c r="BK234"/>
  <c r="BK208"/>
  <c r="BK203"/>
  <c r="BK179"/>
  <c i="19" r="BK268"/>
  <c r="J195"/>
  <c r="J155"/>
  <c r="J147"/>
  <c r="J144"/>
  <c r="BK137"/>
  <c r="J133"/>
  <c i="18" r="J344"/>
  <c r="BK299"/>
  <c r="J297"/>
  <c r="J285"/>
  <c r="J283"/>
  <c r="BK272"/>
  <c r="BK270"/>
  <c r="J266"/>
  <c r="J263"/>
  <c r="J199"/>
  <c i="17" r="J152"/>
  <c r="BK149"/>
  <c i="15" r="J155"/>
  <c r="BK152"/>
  <c i="13" r="BK362"/>
  <c r="BK360"/>
  <c r="BK344"/>
  <c r="J333"/>
  <c r="BK328"/>
  <c r="J323"/>
  <c r="J276"/>
  <c r="J274"/>
  <c r="BK266"/>
  <c r="BK264"/>
  <c r="J225"/>
  <c r="J222"/>
  <c r="BK212"/>
  <c r="J208"/>
  <c r="BK206"/>
  <c r="BK201"/>
  <c r="J199"/>
  <c r="J197"/>
  <c i="12" r="BK346"/>
  <c r="BK290"/>
  <c r="BK272"/>
  <c r="J270"/>
  <c r="J268"/>
  <c r="BK266"/>
  <c r="BK250"/>
  <c r="J248"/>
  <c r="J246"/>
  <c r="BK228"/>
  <c r="BK223"/>
  <c r="J221"/>
  <c r="BK219"/>
  <c r="J219"/>
  <c r="BK217"/>
  <c r="J215"/>
  <c r="BK213"/>
  <c r="BK209"/>
  <c r="J209"/>
  <c r="J207"/>
  <c r="J204"/>
  <c r="BK202"/>
  <c r="J200"/>
  <c r="BK198"/>
  <c r="J196"/>
  <c r="BK194"/>
  <c r="BK192"/>
  <c r="J190"/>
  <c r="J188"/>
  <c r="BK186"/>
  <c r="J184"/>
  <c r="J182"/>
  <c r="BK180"/>
  <c r="J178"/>
  <c r="BK176"/>
  <c r="J174"/>
  <c r="J172"/>
  <c r="J170"/>
  <c r="J168"/>
  <c r="J166"/>
  <c r="J164"/>
  <c r="BK161"/>
  <c r="J159"/>
  <c r="BK157"/>
  <c r="BK155"/>
  <c r="J153"/>
  <c r="BK149"/>
  <c r="BK143"/>
  <c r="BK138"/>
  <c i="11" r="BK359"/>
  <c r="BK357"/>
  <c r="BK332"/>
  <c r="J316"/>
  <c r="J310"/>
  <c r="BK308"/>
  <c r="BK296"/>
  <c r="J294"/>
  <c r="BK274"/>
  <c r="BK233"/>
  <c r="J223"/>
  <c r="J221"/>
  <c r="BK217"/>
  <c r="BK215"/>
  <c r="BK213"/>
  <c r="J204"/>
  <c r="BK202"/>
  <c r="BK200"/>
  <c r="J196"/>
  <c i="10" r="BK260"/>
  <c r="J257"/>
  <c r="J253"/>
  <c r="J199"/>
  <c r="BK197"/>
  <c r="BK184"/>
  <c r="J161"/>
  <c r="BK159"/>
  <c r="J151"/>
  <c r="J143"/>
  <c r="BK137"/>
  <c i="9" r="J131"/>
  <c i="8" r="BK213"/>
  <c r="J203"/>
  <c r="J186"/>
  <c r="J158"/>
  <c i="7" r="BK160"/>
  <c r="J150"/>
  <c r="BK148"/>
  <c r="J141"/>
  <c i="5" r="J240"/>
  <c r="J212"/>
  <c r="BK177"/>
  <c r="J135"/>
  <c i="4" r="J266"/>
  <c r="BK260"/>
  <c r="BK244"/>
  <c r="BK240"/>
  <c r="J220"/>
  <c r="BK199"/>
  <c r="J140"/>
  <c r="BK137"/>
  <c i="3" r="BK263"/>
  <c r="J236"/>
  <c r="J197"/>
  <c r="J177"/>
  <c r="BK169"/>
  <c r="J148"/>
  <c r="J140"/>
  <c i="2" r="BK283"/>
  <c r="J256"/>
  <c r="J250"/>
  <c r="J246"/>
  <c r="J231"/>
  <c r="J211"/>
  <c r="BK183"/>
  <c r="J153"/>
  <c r="BK150"/>
  <c r="BK142"/>
  <c i="1" r="AS101"/>
  <c i="22" r="J144"/>
  <c r="J140"/>
  <c r="BK131"/>
  <c r="BK127"/>
  <c r="J120"/>
  <c i="21" r="J145"/>
  <c i="20" r="J127"/>
  <c i="19" r="J277"/>
  <c r="J214"/>
  <c r="J137"/>
  <c i="18" r="BK425"/>
  <c r="J423"/>
  <c r="BK421"/>
  <c r="BK415"/>
  <c r="BK410"/>
  <c r="J383"/>
  <c r="BK357"/>
  <c r="BK344"/>
  <c r="BK340"/>
  <c r="BK336"/>
  <c r="BK328"/>
  <c r="J324"/>
  <c r="J317"/>
  <c r="BK314"/>
  <c r="J312"/>
  <c r="J303"/>
  <c r="J299"/>
  <c r="BK297"/>
  <c r="J291"/>
  <c r="J277"/>
  <c r="J261"/>
  <c r="J259"/>
  <c r="J257"/>
  <c r="BK253"/>
  <c r="BK166"/>
  <c i="17" r="J155"/>
  <c r="J135"/>
  <c i="15" r="J138"/>
  <c i="14" r="J131"/>
  <c i="13" r="BK381"/>
  <c r="BK375"/>
  <c r="J370"/>
  <c r="BK356"/>
  <c r="BK341"/>
  <c r="BK337"/>
  <c r="BK312"/>
  <c r="J290"/>
  <c r="J288"/>
  <c r="J286"/>
  <c r="BK284"/>
  <c r="J282"/>
  <c r="BK216"/>
  <c r="BK214"/>
  <c r="BK195"/>
  <c r="J181"/>
  <c r="J163"/>
  <c r="J138"/>
  <c i="12" r="BK348"/>
  <c r="BK338"/>
  <c r="BK334"/>
  <c r="J330"/>
  <c r="J316"/>
  <c r="J305"/>
  <c r="BK300"/>
  <c r="BK296"/>
  <c r="BK293"/>
  <c r="J290"/>
  <c r="BK261"/>
  <c r="BK242"/>
  <c r="BK240"/>
  <c r="J238"/>
  <c i="11" r="J380"/>
  <c r="BK378"/>
  <c r="J376"/>
  <c r="J374"/>
  <c r="J353"/>
  <c r="BK334"/>
  <c r="J324"/>
  <c r="J308"/>
  <c r="BK306"/>
  <c r="J302"/>
  <c r="J298"/>
  <c r="J255"/>
  <c r="J253"/>
  <c r="BK240"/>
  <c r="J207"/>
  <c i="10" r="J189"/>
  <c r="J176"/>
  <c r="J132"/>
  <c i="8" r="J209"/>
  <c r="BK203"/>
  <c r="BK198"/>
  <c r="J181"/>
  <c r="BK176"/>
  <c r="BK169"/>
  <c r="J143"/>
  <c i="7" r="J152"/>
  <c r="BK139"/>
  <c i="6" r="J129"/>
  <c i="5" r="BK247"/>
  <c r="J242"/>
  <c i="4" r="J278"/>
  <c r="BK272"/>
  <c i="3" r="J243"/>
  <c r="J233"/>
  <c r="BK229"/>
  <c r="BK197"/>
  <c r="J186"/>
  <c r="J157"/>
  <c i="2" r="BK308"/>
  <c r="BK301"/>
  <c r="BK295"/>
  <c r="BK231"/>
  <c r="BK219"/>
  <c r="J203"/>
  <c r="BK193"/>
  <c r="J183"/>
  <c r="J150"/>
  <c r="BK145"/>
  <c i="16" r="J155"/>
  <c r="J152"/>
  <c i="13" r="BK349"/>
  <c r="BK339"/>
  <c r="J315"/>
  <c r="J293"/>
  <c r="BK290"/>
  <c r="BK280"/>
  <c r="BK278"/>
  <c r="J268"/>
  <c r="J266"/>
  <c r="BK261"/>
  <c r="J252"/>
  <c r="BK245"/>
  <c r="J243"/>
  <c r="J230"/>
  <c r="J216"/>
  <c r="BK210"/>
  <c i="12" r="BK378"/>
  <c r="BK366"/>
  <c r="BK357"/>
  <c r="BK340"/>
  <c r="BK332"/>
  <c r="BK324"/>
  <c r="BK322"/>
  <c r="BK319"/>
  <c r="J276"/>
  <c r="BK274"/>
  <c r="BK264"/>
  <c r="J261"/>
  <c r="J223"/>
  <c r="BK221"/>
  <c r="J217"/>
  <c r="BK215"/>
  <c r="J213"/>
  <c r="BK211"/>
  <c r="J211"/>
  <c r="BK207"/>
  <c r="BK204"/>
  <c r="J202"/>
  <c r="BK200"/>
  <c r="J198"/>
  <c r="BK196"/>
  <c r="J194"/>
  <c r="J192"/>
  <c r="BK190"/>
  <c r="BK188"/>
  <c r="J186"/>
  <c r="BK184"/>
  <c r="BK182"/>
  <c r="J180"/>
  <c r="BK178"/>
  <c r="J176"/>
  <c r="BK174"/>
  <c r="BK172"/>
  <c r="BK170"/>
  <c r="BK168"/>
  <c r="BK166"/>
  <c r="BK164"/>
  <c r="J161"/>
  <c r="BK159"/>
  <c r="J157"/>
  <c r="J155"/>
  <c r="BK153"/>
  <c r="J149"/>
  <c r="J143"/>
  <c r="J138"/>
  <c i="11" r="J336"/>
  <c r="BK327"/>
  <c r="J322"/>
  <c r="BK312"/>
  <c r="BK278"/>
  <c r="J246"/>
  <c r="BK242"/>
  <c r="J240"/>
  <c r="BK225"/>
  <c r="BK196"/>
  <c r="J180"/>
  <c r="J174"/>
  <c r="BK155"/>
  <c r="BK149"/>
  <c i="10" r="BK253"/>
  <c r="J251"/>
  <c r="BK249"/>
  <c r="BK247"/>
  <c r="BK189"/>
  <c r="J184"/>
  <c r="J163"/>
  <c i="8" r="BK217"/>
  <c r="J215"/>
  <c r="J211"/>
  <c r="BK172"/>
  <c r="BK153"/>
  <c r="BK146"/>
  <c i="7" r="BK170"/>
  <c r="BK165"/>
  <c r="J148"/>
  <c i="5" r="BK166"/>
  <c r="BK164"/>
  <c i="4" r="BK254"/>
  <c r="BK194"/>
  <c r="J191"/>
  <c i="3" r="J263"/>
  <c r="J191"/>
  <c r="J182"/>
  <c r="BK145"/>
  <c i="2" r="J304"/>
  <c r="J301"/>
  <c r="BK246"/>
  <c i="1" r="AS118"/>
  <c i="22" r="F37"/>
  <c i="21" r="J157"/>
  <c i="20" r="BK166"/>
  <c i="19" r="J273"/>
  <c r="BK251"/>
  <c r="BK236"/>
  <c r="BK233"/>
  <c r="BK139"/>
  <c i="18" r="J189"/>
  <c r="BK163"/>
  <c r="BK145"/>
  <c i="17" r="J138"/>
  <c r="J131"/>
  <c i="13" r="J381"/>
  <c r="BK379"/>
  <c r="J377"/>
  <c r="BK370"/>
  <c r="J367"/>
  <c r="J364"/>
  <c r="J347"/>
  <c r="J335"/>
  <c r="BK317"/>
  <c r="J284"/>
  <c r="J249"/>
  <c r="BK247"/>
  <c r="BK237"/>
  <c r="BK235"/>
  <c r="J228"/>
  <c r="J220"/>
  <c r="J218"/>
  <c r="J189"/>
  <c r="BK187"/>
  <c r="BK177"/>
  <c r="J165"/>
  <c r="BK158"/>
  <c r="J154"/>
  <c r="BK152"/>
  <c i="12" r="J380"/>
  <c r="J374"/>
  <c r="BK369"/>
  <c r="J363"/>
  <c r="BK361"/>
  <c r="J359"/>
  <c r="BK350"/>
  <c r="J348"/>
  <c r="J346"/>
  <c r="J343"/>
  <c r="BK330"/>
  <c r="BK327"/>
  <c r="J278"/>
  <c r="BK276"/>
  <c r="BK270"/>
  <c r="J266"/>
  <c r="J253"/>
  <c r="BK238"/>
  <c r="BK235"/>
  <c i="11" r="BK369"/>
  <c r="BK353"/>
  <c r="J350"/>
  <c r="J348"/>
  <c r="BK302"/>
  <c r="BK300"/>
  <c r="BK298"/>
  <c r="BK289"/>
  <c r="BK263"/>
  <c r="BK253"/>
  <c r="BK238"/>
  <c r="BK235"/>
  <c r="BK231"/>
  <c r="BK228"/>
  <c r="BK223"/>
  <c r="BK186"/>
  <c r="BK161"/>
  <c r="J159"/>
  <c r="J143"/>
  <c i="10" r="J230"/>
  <c r="J217"/>
  <c r="BK209"/>
  <c r="BK201"/>
  <c i="8" r="J207"/>
  <c i="7" r="J154"/>
  <c r="BK152"/>
  <c r="BK150"/>
  <c r="BK141"/>
  <c r="BK131"/>
  <c i="5" r="BK223"/>
  <c r="J132"/>
  <c i="4" r="J285"/>
  <c r="J272"/>
  <c r="J260"/>
  <c r="J251"/>
  <c r="BK230"/>
  <c i="3" r="J223"/>
  <c r="J217"/>
  <c r="J208"/>
  <c r="J172"/>
  <c r="BK148"/>
  <c r="J145"/>
  <c i="2" r="J295"/>
  <c r="J271"/>
  <c r="BK263"/>
  <c r="BK259"/>
  <c r="BK253"/>
  <c r="J219"/>
  <c r="J145"/>
  <c i="22" r="J142"/>
  <c r="BK140"/>
  <c r="BK138"/>
  <c r="BK135"/>
  <c r="BK133"/>
  <c r="J131"/>
  <c r="BK129"/>
  <c r="BK125"/>
  <c i="21" r="J142"/>
  <c r="BK126"/>
  <c i="20" r="BK149"/>
  <c i="19" r="J270"/>
  <c r="J251"/>
  <c r="J236"/>
  <c r="J127"/>
  <c i="18" r="J403"/>
  <c r="BK396"/>
  <c r="J370"/>
  <c r="BK320"/>
  <c r="BK317"/>
  <c r="J310"/>
  <c r="J307"/>
  <c r="BK295"/>
  <c r="BK268"/>
  <c r="BK259"/>
  <c r="BK232"/>
  <c r="J229"/>
  <c r="BK202"/>
  <c r="BK189"/>
  <c r="BK178"/>
  <c r="BK139"/>
  <c r="J134"/>
  <c i="17" r="J149"/>
  <c r="J144"/>
  <c i="16" r="J149"/>
  <c r="BK144"/>
  <c r="BK141"/>
  <c i="15" r="BK149"/>
  <c r="BK144"/>
  <c r="BK138"/>
  <c r="J135"/>
  <c r="BK131"/>
  <c i="13" r="BK364"/>
  <c r="J195"/>
  <c r="J193"/>
  <c r="J187"/>
  <c r="BK181"/>
  <c r="J175"/>
  <c r="J169"/>
  <c r="J152"/>
  <c r="BK148"/>
  <c i="12" r="BK355"/>
  <c r="J338"/>
  <c r="J327"/>
  <c r="BK314"/>
  <c r="J288"/>
  <c r="J286"/>
  <c r="J274"/>
  <c i="11" r="J366"/>
  <c r="BK363"/>
  <c r="BK343"/>
  <c r="BK319"/>
  <c r="J312"/>
  <c r="BK310"/>
  <c r="J248"/>
  <c r="J217"/>
  <c r="BK194"/>
  <c r="J182"/>
  <c r="J155"/>
  <c r="J153"/>
  <c i="10" r="J260"/>
  <c r="BK257"/>
  <c r="BK230"/>
  <c r="BK217"/>
  <c r="J201"/>
  <c r="BK199"/>
  <c r="BK195"/>
  <c r="BK192"/>
  <c r="J159"/>
  <c r="BK132"/>
  <c i="8" r="J137"/>
  <c r="BK132"/>
  <c i="7" r="BK163"/>
  <c r="BK143"/>
  <c i="5" r="J251"/>
  <c r="J247"/>
  <c r="BK245"/>
  <c r="BK242"/>
  <c r="BK240"/>
  <c r="J174"/>
  <c r="BK160"/>
  <c i="4" r="BK248"/>
  <c r="J233"/>
  <c r="J230"/>
  <c r="BK226"/>
  <c r="J211"/>
  <c r="J194"/>
  <c r="BK191"/>
  <c r="J183"/>
  <c r="BK179"/>
  <c r="BK176"/>
  <c r="J168"/>
  <c r="BK145"/>
  <c r="BK140"/>
  <c i="3" r="BK284"/>
  <c r="BK281"/>
  <c r="BK260"/>
  <c r="J239"/>
  <c r="BK186"/>
  <c r="BK172"/>
  <c r="BK166"/>
  <c r="BK157"/>
  <c i="2" r="J277"/>
  <c r="J263"/>
  <c r="J259"/>
  <c r="BK240"/>
  <c r="BK225"/>
  <c r="BK163"/>
  <c i="22" r="F34"/>
  <c i="21" r="J149"/>
  <c i="19" r="BK191"/>
  <c r="J189"/>
  <c r="BK155"/>
  <c r="BK133"/>
  <c r="J129"/>
  <c i="18" r="J340"/>
  <c r="BK285"/>
  <c r="J281"/>
  <c r="J268"/>
  <c r="J244"/>
  <c r="BK235"/>
  <c r="J232"/>
  <c r="BK229"/>
  <c r="BK180"/>
  <c r="J169"/>
  <c r="BK134"/>
  <c i="15" r="BK135"/>
  <c r="J131"/>
  <c i="13" r="J379"/>
  <c r="J375"/>
  <c r="BK367"/>
  <c r="J360"/>
  <c r="J358"/>
  <c r="J356"/>
  <c r="BK353"/>
  <c r="J351"/>
  <c r="J349"/>
  <c r="J331"/>
  <c r="J325"/>
  <c r="BK306"/>
  <c r="BK300"/>
  <c r="BK288"/>
  <c r="BK286"/>
  <c r="J261"/>
  <c r="BK252"/>
  <c r="J239"/>
  <c r="J232"/>
  <c r="J201"/>
  <c r="J191"/>
  <c r="BK189"/>
  <c r="J179"/>
  <c r="BK167"/>
  <c r="J158"/>
  <c r="J156"/>
  <c r="BK154"/>
  <c r="J143"/>
  <c i="12" r="BK343"/>
  <c r="BK336"/>
  <c r="BK288"/>
  <c r="BK286"/>
  <c r="BK284"/>
  <c r="BK282"/>
  <c r="BK280"/>
  <c r="BK278"/>
  <c r="BK268"/>
  <c r="J264"/>
  <c r="J242"/>
  <c r="J240"/>
  <c r="J235"/>
  <c r="BK233"/>
  <c r="J231"/>
  <c i="11" r="J369"/>
  <c r="J355"/>
  <c r="BK346"/>
  <c r="J340"/>
  <c r="BK338"/>
  <c r="J332"/>
  <c r="J330"/>
  <c r="J289"/>
  <c r="J271"/>
  <c r="BK255"/>
  <c r="BK250"/>
  <c r="BK248"/>
  <c r="J238"/>
  <c r="J235"/>
  <c r="BK221"/>
  <c r="BK211"/>
  <c r="BK209"/>
  <c r="J200"/>
  <c r="J192"/>
  <c r="J184"/>
  <c r="BK143"/>
  <c r="BK138"/>
  <c i="10" r="BK245"/>
  <c r="BK243"/>
  <c r="BK170"/>
  <c r="BK157"/>
  <c r="J154"/>
  <c i="9" r="F38"/>
  <c i="8" r="J220"/>
  <c r="J217"/>
  <c r="BK166"/>
  <c r="J146"/>
  <c r="BK143"/>
  <c i="7" r="BK157"/>
  <c r="J139"/>
  <c i="5" r="BK231"/>
  <c r="BK229"/>
  <c r="BK174"/>
  <c i="4" r="J236"/>
  <c r="BK168"/>
  <c r="J164"/>
  <c i="3" r="J269"/>
  <c r="BK247"/>
  <c i="2" r="BK256"/>
  <c r="J243"/>
  <c r="J240"/>
  <c r="J179"/>
  <c r="BK173"/>
  <c r="J163"/>
  <c r="J137"/>
  <c i="22" r="F35"/>
  <c i="21" r="BK145"/>
  <c i="20" r="J149"/>
  <c r="BK146"/>
  <c r="BK127"/>
  <c i="19" r="J268"/>
  <c r="J253"/>
  <c r="BK153"/>
  <c r="BK150"/>
  <c r="BK144"/>
  <c r="J142"/>
  <c r="BK129"/>
  <c r="BK127"/>
  <c i="18" r="J336"/>
  <c r="BK310"/>
  <c r="BK283"/>
  <c r="BK279"/>
  <c r="J270"/>
  <c r="BK266"/>
  <c i="13" r="BK296"/>
  <c r="J280"/>
  <c r="BK270"/>
  <c r="BK268"/>
  <c r="BK204"/>
  <c r="BK161"/>
  <c r="BK156"/>
  <c r="J148"/>
  <c i="12" r="J340"/>
  <c r="BK305"/>
  <c r="J284"/>
  <c r="J282"/>
  <c r="J280"/>
  <c r="J228"/>
  <c i="11" r="BK374"/>
  <c r="BK316"/>
  <c r="BK292"/>
  <c r="J250"/>
  <c r="BK219"/>
  <c r="J213"/>
  <c r="J172"/>
  <c r="J166"/>
  <c r="J164"/>
  <c r="J161"/>
  <c r="BK159"/>
  <c r="BK157"/>
  <c i="10" r="J179"/>
  <c r="BK176"/>
  <c r="BK174"/>
  <c r="BK161"/>
  <c r="BK151"/>
  <c r="BK148"/>
  <c r="BK143"/>
  <c i="9" r="F40"/>
  <c i="8" r="BK205"/>
  <c r="J195"/>
  <c i="7" r="BK154"/>
  <c r="BK133"/>
  <c i="5" r="J221"/>
  <c r="J210"/>
  <c r="BK208"/>
  <c r="J166"/>
  <c r="J164"/>
  <c r="BK135"/>
  <c i="4" r="BK285"/>
  <c r="J281"/>
  <c r="J275"/>
  <c r="J257"/>
  <c r="J254"/>
  <c r="J240"/>
  <c r="BK211"/>
  <c r="BK188"/>
  <c r="BK183"/>
  <c r="J179"/>
  <c r="BK164"/>
  <c r="BK156"/>
  <c r="J148"/>
  <c r="J145"/>
  <c r="J137"/>
  <c i="3" r="BK257"/>
  <c r="J254"/>
  <c r="BK251"/>
  <c r="BK217"/>
  <c r="J166"/>
  <c i="2" r="J308"/>
  <c r="J298"/>
  <c r="BK267"/>
  <c r="J193"/>
  <c r="J176"/>
  <c i="6" r="F39"/>
  <c i="1" r="BB103"/>
  <c i="14" r="F38"/>
  <c i="1" r="BA113"/>
  <c i="14" r="F41"/>
  <c i="1" r="BD113"/>
  <c i="6" r="F38"/>
  <c i="1" r="BA103"/>
  <c i="6" r="F40"/>
  <c i="1" r="BC103"/>
  <c i="9" r="J38"/>
  <c i="1" r="AW108"/>
  <c i="6" r="F41"/>
  <c i="1" r="BD103"/>
  <c i="14" r="F39"/>
  <c i="1" r="BB113"/>
  <c i="14" r="F40"/>
  <c i="1" r="BC113"/>
  <c i="9" r="F41"/>
  <c i="1" r="BD108"/>
  <c i="2" l="1" r="P136"/>
  <c r="P270"/>
  <c r="P269"/>
  <c i="3" r="R185"/>
  <c r="R222"/>
  <c r="T283"/>
  <c i="4" r="R182"/>
  <c r="P229"/>
  <c i="5" r="T185"/>
  <c i="7" r="BK130"/>
  <c r="J130"/>
  <c r="J102"/>
  <c r="BK162"/>
  <c r="J162"/>
  <c r="J104"/>
  <c i="8" r="T131"/>
  <c r="R219"/>
  <c i="10" r="P178"/>
  <c i="11" r="P152"/>
  <c r="BK206"/>
  <c r="J206"/>
  <c r="J106"/>
  <c r="BK342"/>
  <c r="J342"/>
  <c r="J109"/>
  <c i="12" r="BK137"/>
  <c r="R152"/>
  <c r="P206"/>
  <c i="18" r="R198"/>
  <c i="19" r="P126"/>
  <c r="P125"/>
  <c r="R126"/>
  <c r="R125"/>
  <c i="20" r="P145"/>
  <c r="P144"/>
  <c r="P124"/>
  <c i="1" r="AU120"/>
  <c i="21" r="BK137"/>
  <c r="J137"/>
  <c r="J98"/>
  <c i="22" r="J115"/>
  <c i="2" r="T239"/>
  <c i="3" r="R250"/>
  <c i="4" r="P247"/>
  <c i="5" r="T131"/>
  <c i="7" r="R138"/>
  <c i="8" r="R142"/>
  <c i="10" r="R142"/>
  <c i="11" r="P227"/>
  <c r="BK365"/>
  <c r="J365"/>
  <c r="J110"/>
  <c i="12" r="P152"/>
  <c r="T206"/>
  <c r="R342"/>
  <c i="13" r="R160"/>
  <c r="BK319"/>
  <c r="J319"/>
  <c r="J108"/>
  <c r="BK366"/>
  <c r="J366"/>
  <c r="J110"/>
  <c i="16" r="P134"/>
  <c r="P133"/>
  <c r="P129"/>
  <c i="1" r="AU115"/>
  <c i="17" r="P148"/>
  <c r="P147"/>
  <c i="18" r="BK150"/>
  <c r="J150"/>
  <c r="J104"/>
  <c r="R420"/>
  <c r="R256"/>
  <c i="19" r="R194"/>
  <c i="2" r="BK270"/>
  <c r="J270"/>
  <c r="J109"/>
  <c i="3" r="T136"/>
  <c r="P222"/>
  <c r="R283"/>
  <c i="4" r="BK182"/>
  <c r="J182"/>
  <c r="J103"/>
  <c i="5" r="R141"/>
  <c i="8" r="R131"/>
  <c i="10" r="T178"/>
  <c i="11" r="P137"/>
  <c r="T163"/>
  <c r="P318"/>
  <c r="BK373"/>
  <c r="J373"/>
  <c r="J111"/>
  <c i="12" r="BK227"/>
  <c r="J227"/>
  <c r="J107"/>
  <c r="P342"/>
  <c r="R373"/>
  <c i="13" r="BK224"/>
  <c r="J224"/>
  <c r="J107"/>
  <c r="T319"/>
  <c r="BK374"/>
  <c r="J374"/>
  <c r="J111"/>
  <c i="16" r="R148"/>
  <c r="R147"/>
  <c i="17" r="BK148"/>
  <c r="BK147"/>
  <c r="J147"/>
  <c r="J104"/>
  <c i="18" r="R150"/>
  <c i="19" r="P136"/>
  <c i="20" r="R145"/>
  <c r="R144"/>
  <c r="R124"/>
  <c i="21" r="P119"/>
  <c i="2" r="T136"/>
  <c r="P249"/>
  <c i="3" r="BK185"/>
  <c r="J185"/>
  <c r="J103"/>
  <c r="P232"/>
  <c r="BK283"/>
  <c r="J283"/>
  <c r="J110"/>
  <c i="4" r="P136"/>
  <c r="R247"/>
  <c i="5" r="T141"/>
  <c i="7" r="BK138"/>
  <c r="J138"/>
  <c r="J103"/>
  <c i="8" r="BK142"/>
  <c r="J142"/>
  <c r="J103"/>
  <c i="10" r="T142"/>
  <c i="11" r="BK137"/>
  <c r="J137"/>
  <c r="J102"/>
  <c r="BK152"/>
  <c r="J152"/>
  <c r="J104"/>
  <c r="P206"/>
  <c r="R342"/>
  <c i="12" r="R163"/>
  <c r="BK342"/>
  <c r="J342"/>
  <c r="J109"/>
  <c r="P365"/>
  <c i="13" r="T224"/>
  <c r="P366"/>
  <c i="15" r="BK134"/>
  <c r="BK133"/>
  <c r="J133"/>
  <c r="J102"/>
  <c i="18" r="T198"/>
  <c i="19" r="BK194"/>
  <c r="J194"/>
  <c r="J102"/>
  <c i="21" r="T119"/>
  <c i="2" r="P202"/>
  <c r="T270"/>
  <c r="T269"/>
  <c i="3" r="BK222"/>
  <c r="J222"/>
  <c r="J104"/>
  <c i="4" r="P182"/>
  <c r="BK247"/>
  <c i="5" r="P141"/>
  <c i="7" r="T138"/>
  <c i="8" r="T175"/>
  <c i="10" r="R131"/>
  <c i="11" r="T152"/>
  <c r="T206"/>
  <c r="P342"/>
  <c i="12" r="P227"/>
  <c r="R365"/>
  <c i="13" r="BK151"/>
  <c r="J151"/>
  <c r="J104"/>
  <c r="R151"/>
  <c r="P203"/>
  <c r="R319"/>
  <c r="T366"/>
  <c i="15" r="P134"/>
  <c r="P133"/>
  <c r="P129"/>
  <c i="1" r="AU114"/>
  <c i="22" r="BK119"/>
  <c r="J119"/>
  <c r="J97"/>
  <c i="2" r="R136"/>
  <c r="R270"/>
  <c r="R269"/>
  <c i="3" r="BK232"/>
  <c r="J232"/>
  <c r="J105"/>
  <c i="4" r="T136"/>
  <c r="R229"/>
  <c r="BK280"/>
  <c r="J280"/>
  <c r="J110"/>
  <c i="5" r="P185"/>
  <c i="7" r="T162"/>
  <c i="8" r="P131"/>
  <c i="10" r="BK131"/>
  <c r="J131"/>
  <c r="J102"/>
  <c r="T131"/>
  <c r="T130"/>
  <c r="T129"/>
  <c i="11" r="R137"/>
  <c r="R163"/>
  <c r="T318"/>
  <c r="P365"/>
  <c i="12" r="BK163"/>
  <c r="J163"/>
  <c r="J105"/>
  <c r="BK318"/>
  <c r="J318"/>
  <c r="J108"/>
  <c r="BK365"/>
  <c r="J365"/>
  <c r="J110"/>
  <c i="13" r="BK137"/>
  <c r="J137"/>
  <c r="J102"/>
  <c r="P160"/>
  <c i="15" r="P148"/>
  <c r="P147"/>
  <c i="16" r="T148"/>
  <c r="T147"/>
  <c i="17" r="T134"/>
  <c r="T133"/>
  <c r="T129"/>
  <c i="18" r="BK133"/>
  <c r="J133"/>
  <c r="J102"/>
  <c r="R133"/>
  <c r="R132"/>
  <c r="P420"/>
  <c r="P256"/>
  <c i="19" r="BK126"/>
  <c r="J126"/>
  <c r="J100"/>
  <c r="T126"/>
  <c r="T125"/>
  <c i="21" r="T137"/>
  <c i="22" r="R119"/>
  <c r="R118"/>
  <c i="2" r="BK239"/>
  <c r="J239"/>
  <c r="J104"/>
  <c i="3" r="T185"/>
  <c r="R232"/>
  <c i="4" r="BK136"/>
  <c r="P280"/>
  <c i="5" r="R185"/>
  <c i="7" r="P130"/>
  <c i="8" r="R175"/>
  <c i="10" r="R178"/>
  <c i="11" r="T137"/>
  <c r="R152"/>
  <c r="R206"/>
  <c r="T342"/>
  <c i="12" r="T137"/>
  <c r="P163"/>
  <c r="P318"/>
  <c i="13" r="BK160"/>
  <c r="J160"/>
  <c r="J105"/>
  <c r="T203"/>
  <c r="BK343"/>
  <c r="J343"/>
  <c r="J109"/>
  <c r="T374"/>
  <c i="15" r="T134"/>
  <c r="T133"/>
  <c r="T129"/>
  <c i="16" r="T134"/>
  <c r="T133"/>
  <c r="T129"/>
  <c i="17" r="P134"/>
  <c r="P133"/>
  <c r="P129"/>
  <c i="1" r="AU116"/>
  <c i="18" r="T150"/>
  <c i="19" r="R136"/>
  <c i="2" r="T202"/>
  <c r="T249"/>
  <c i="3" r="T250"/>
  <c r="T249"/>
  <c i="4" r="BK229"/>
  <c r="J229"/>
  <c r="J105"/>
  <c r="R280"/>
  <c i="5" r="BK141"/>
  <c r="J141"/>
  <c r="J104"/>
  <c i="7" r="P138"/>
  <c i="8" r="BK175"/>
  <c r="J175"/>
  <c r="J104"/>
  <c i="10" r="BK142"/>
  <c r="J142"/>
  <c r="J103"/>
  <c i="11" r="T227"/>
  <c r="T373"/>
  <c i="12" r="T163"/>
  <c r="R318"/>
  <c r="P373"/>
  <c i="13" r="R224"/>
  <c r="R366"/>
  <c i="15" r="R134"/>
  <c r="R133"/>
  <c r="R129"/>
  <c i="17" r="R148"/>
  <c r="R147"/>
  <c i="18" r="P198"/>
  <c i="19" r="T136"/>
  <c i="21" r="BK119"/>
  <c r="J119"/>
  <c r="J97"/>
  <c i="22" r="P119"/>
  <c i="2" r="BK136"/>
  <c r="J136"/>
  <c r="J102"/>
  <c r="P239"/>
  <c i="3" r="P185"/>
  <c r="T222"/>
  <c r="P283"/>
  <c i="4" r="R136"/>
  <c r="P219"/>
  <c r="T247"/>
  <c i="5" r="P131"/>
  <c r="P130"/>
  <c r="P129"/>
  <c i="1" r="AU102"/>
  <c i="5" r="R131"/>
  <c r="R130"/>
  <c r="R129"/>
  <c i="7" r="T130"/>
  <c r="T129"/>
  <c r="T128"/>
  <c i="8" r="BK131"/>
  <c r="J131"/>
  <c r="J102"/>
  <c i="9" r="F96"/>
  <c i="10" r="P142"/>
  <c i="11" r="R227"/>
  <c r="T365"/>
  <c i="12" r="R137"/>
  <c r="BK152"/>
  <c r="J152"/>
  <c r="J104"/>
  <c r="BK206"/>
  <c r="J206"/>
  <c r="J106"/>
  <c r="T318"/>
  <c r="T365"/>
  <c i="13" r="P137"/>
  <c r="T160"/>
  <c r="T343"/>
  <c i="15" r="R148"/>
  <c r="R147"/>
  <c i="16" r="R134"/>
  <c r="R133"/>
  <c r="R129"/>
  <c i="17" r="R134"/>
  <c r="R133"/>
  <c r="R129"/>
  <c i="18" r="P133"/>
  <c r="P132"/>
  <c r="T420"/>
  <c r="T256"/>
  <c i="19" r="T194"/>
  <c i="21" r="R119"/>
  <c i="22" r="BK124"/>
  <c r="J124"/>
  <c r="J98"/>
  <c i="2" r="R239"/>
  <c i="3" r="R136"/>
  <c r="R135"/>
  <c r="P250"/>
  <c r="P249"/>
  <c i="4" r="T182"/>
  <c r="T219"/>
  <c i="5" r="BK185"/>
  <c r="J185"/>
  <c r="J105"/>
  <c i="7" r="P162"/>
  <c i="8" r="P175"/>
  <c i="11" r="P163"/>
  <c r="R318"/>
  <c r="R373"/>
  <c i="12" r="T227"/>
  <c r="BK373"/>
  <c r="J373"/>
  <c r="J111"/>
  <c i="13" r="P224"/>
  <c r="P343"/>
  <c r="P374"/>
  <c i="15" r="T148"/>
  <c r="T147"/>
  <c i="16" r="BK134"/>
  <c r="J134"/>
  <c r="J103"/>
  <c i="17" r="BK134"/>
  <c r="J134"/>
  <c r="J103"/>
  <c i="18" r="P150"/>
  <c i="21" r="R137"/>
  <c i="22" r="P124"/>
  <c i="2" r="R202"/>
  <c r="R249"/>
  <c i="3" r="BK136"/>
  <c r="BK250"/>
  <c r="J250"/>
  <c r="J109"/>
  <c i="4" r="R219"/>
  <c r="T229"/>
  <c r="T280"/>
  <c i="7" r="R162"/>
  <c i="8" r="T142"/>
  <c i="10" r="BK178"/>
  <c r="J178"/>
  <c r="J104"/>
  <c i="11" r="BK227"/>
  <c r="J227"/>
  <c r="J107"/>
  <c r="P373"/>
  <c i="12" r="P137"/>
  <c r="P136"/>
  <c r="P135"/>
  <c i="1" r="AU111"/>
  <c i="12" r="T152"/>
  <c r="R206"/>
  <c r="T342"/>
  <c i="13" r="R137"/>
  <c r="P151"/>
  <c r="BK203"/>
  <c r="J203"/>
  <c r="J106"/>
  <c r="P319"/>
  <c r="R374"/>
  <c i="16" r="P148"/>
  <c r="P147"/>
  <c i="17" r="T148"/>
  <c r="T147"/>
  <c i="18" r="BK198"/>
  <c r="J198"/>
  <c r="J105"/>
  <c i="19" r="P194"/>
  <c i="20" r="BK145"/>
  <c r="J145"/>
  <c r="J102"/>
  <c i="2" r="BK202"/>
  <c r="J202"/>
  <c r="J103"/>
  <c r="BK249"/>
  <c r="J249"/>
  <c r="J105"/>
  <c i="3" r="P136"/>
  <c r="P135"/>
  <c r="P134"/>
  <c i="1" r="AU98"/>
  <c i="3" r="T232"/>
  <c i="4" r="BK219"/>
  <c r="J219"/>
  <c r="J104"/>
  <c i="5" r="BK131"/>
  <c i="7" r="R130"/>
  <c r="R129"/>
  <c r="R128"/>
  <c i="8" r="P142"/>
  <c i="10" r="P131"/>
  <c r="P130"/>
  <c r="P129"/>
  <c i="1" r="AU109"/>
  <c i="11" r="BK163"/>
  <c r="J163"/>
  <c r="J105"/>
  <c r="BK318"/>
  <c r="J318"/>
  <c r="J108"/>
  <c r="R365"/>
  <c i="12" r="R227"/>
  <c r="T373"/>
  <c i="13" r="T137"/>
  <c r="T136"/>
  <c r="T135"/>
  <c r="T151"/>
  <c r="R203"/>
  <c r="R343"/>
  <c i="15" r="BK148"/>
  <c r="J148"/>
  <c r="J105"/>
  <c i="16" r="BK148"/>
  <c r="J148"/>
  <c r="J105"/>
  <c i="18" r="T133"/>
  <c r="T132"/>
  <c r="BK420"/>
  <c r="J420"/>
  <c r="J107"/>
  <c i="19" r="BK136"/>
  <c r="J136"/>
  <c r="J101"/>
  <c i="20" r="T145"/>
  <c r="T144"/>
  <c r="T124"/>
  <c i="21" r="P137"/>
  <c i="22" r="T124"/>
  <c r="T118"/>
  <c i="2" r="F95"/>
  <c r="BE179"/>
  <c r="BE208"/>
  <c r="BE240"/>
  <c r="BE274"/>
  <c r="BE301"/>
  <c i="3" r="J93"/>
  <c r="BE223"/>
  <c r="BE233"/>
  <c i="4" r="BE236"/>
  <c i="5" r="BE174"/>
  <c r="BE223"/>
  <c i="7" r="J122"/>
  <c i="8" r="BE169"/>
  <c r="BE198"/>
  <c i="9" r="BK130"/>
  <c r="J130"/>
  <c r="J103"/>
  <c i="10" r="BE132"/>
  <c r="BE157"/>
  <c r="BE163"/>
  <c r="BE167"/>
  <c r="BE245"/>
  <c r="BE260"/>
  <c i="11" r="F132"/>
  <c r="BE207"/>
  <c r="BE223"/>
  <c r="BE233"/>
  <c r="BE244"/>
  <c r="BE268"/>
  <c r="BE353"/>
  <c r="BE366"/>
  <c r="BK148"/>
  <c r="J148"/>
  <c r="J103"/>
  <c i="12" r="F96"/>
  <c r="BE235"/>
  <c r="BE244"/>
  <c r="BE253"/>
  <c r="BE286"/>
  <c r="BE311"/>
  <c r="BE319"/>
  <c r="BE327"/>
  <c r="BE332"/>
  <c r="BE343"/>
  <c r="BE355"/>
  <c i="13" r="BE163"/>
  <c r="BE216"/>
  <c r="BE245"/>
  <c r="BE261"/>
  <c r="BE274"/>
  <c r="BE276"/>
  <c r="BE300"/>
  <c r="BE317"/>
  <c i="18" r="BE202"/>
  <c r="BE274"/>
  <c r="BE320"/>
  <c i="19" r="J91"/>
  <c r="BE147"/>
  <c r="BE191"/>
  <c r="BE251"/>
  <c i="21" r="F115"/>
  <c i="22" r="F91"/>
  <c i="2" r="E120"/>
  <c r="BE231"/>
  <c i="3" r="F96"/>
  <c r="BE229"/>
  <c r="BE272"/>
  <c i="5" r="BE210"/>
  <c r="BK138"/>
  <c r="J138"/>
  <c r="J103"/>
  <c i="7" r="BE141"/>
  <c r="BE160"/>
  <c r="BE170"/>
  <c i="8" r="BE153"/>
  <c r="BE172"/>
  <c r="BE209"/>
  <c r="BE211"/>
  <c r="BE220"/>
  <c i="11" r="E85"/>
  <c r="BE196"/>
  <c r="BE219"/>
  <c i="12" r="BE246"/>
  <c r="BE330"/>
  <c r="BE338"/>
  <c i="13" r="J93"/>
  <c r="F132"/>
  <c r="BE173"/>
  <c r="BE193"/>
  <c r="BE247"/>
  <c r="BE266"/>
  <c r="BE312"/>
  <c r="BE320"/>
  <c r="BE339"/>
  <c r="BE375"/>
  <c r="BE377"/>
  <c r="BE379"/>
  <c i="17" r="J93"/>
  <c r="BE135"/>
  <c i="18" r="E85"/>
  <c r="BE139"/>
  <c r="BE151"/>
  <c r="BE154"/>
  <c r="BE163"/>
  <c r="BE253"/>
  <c r="BE291"/>
  <c r="BE299"/>
  <c i="19" r="F94"/>
  <c r="BE150"/>
  <c r="BE153"/>
  <c r="BE214"/>
  <c i="20" r="BE166"/>
  <c i="21" r="F91"/>
  <c i="2" r="BE253"/>
  <c r="BE280"/>
  <c r="BE283"/>
  <c i="3" r="E120"/>
  <c r="BE194"/>
  <c r="BE197"/>
  <c r="BE243"/>
  <c r="BE269"/>
  <c r="BK242"/>
  <c r="J242"/>
  <c r="J106"/>
  <c i="4" r="E85"/>
  <c r="BE251"/>
  <c i="5" r="E115"/>
  <c r="BE139"/>
  <c r="BE186"/>
  <c r="BE231"/>
  <c i="6" r="E85"/>
  <c i="7" r="BE146"/>
  <c i="8" r="E115"/>
  <c r="BE146"/>
  <c r="BE161"/>
  <c i="9" r="BE131"/>
  <c i="10" r="BE172"/>
  <c r="BE253"/>
  <c i="11" r="BE178"/>
  <c r="BE198"/>
  <c r="BE225"/>
  <c r="BE242"/>
  <c r="BE250"/>
  <c r="BE289"/>
  <c r="BE376"/>
  <c i="12" r="BE264"/>
  <c r="BE268"/>
  <c r="BE270"/>
  <c r="BE300"/>
  <c r="BE316"/>
  <c r="BE322"/>
  <c r="BE340"/>
  <c r="BE348"/>
  <c i="13" r="E85"/>
  <c r="BE154"/>
  <c r="BE161"/>
  <c r="BE171"/>
  <c r="BE208"/>
  <c r="BE235"/>
  <c r="BE272"/>
  <c r="BE296"/>
  <c i="14" r="J93"/>
  <c i="15" r="J123"/>
  <c r="BE152"/>
  <c r="BE155"/>
  <c i="18" r="BE199"/>
  <c r="BE263"/>
  <c r="BE266"/>
  <c r="BE314"/>
  <c r="BE383"/>
  <c r="BE410"/>
  <c i="19" r="BE129"/>
  <c i="20" r="F121"/>
  <c i="21" r="E85"/>
  <c i="22" r="E85"/>
  <c r="F115"/>
  <c r="BE122"/>
  <c r="BE127"/>
  <c i="2" r="F131"/>
  <c r="BE153"/>
  <c r="BE225"/>
  <c r="BE292"/>
  <c i="3" r="BE191"/>
  <c i="4" r="BE148"/>
  <c r="BE233"/>
  <c r="BE254"/>
  <c r="BE266"/>
  <c r="BE272"/>
  <c r="BE281"/>
  <c i="5" r="F96"/>
  <c r="BE153"/>
  <c r="BE164"/>
  <c r="BE204"/>
  <c i="7" r="BE133"/>
  <c i="1" r="BC108"/>
  <c i="10" r="BE143"/>
  <c r="BE148"/>
  <c r="BE154"/>
  <c r="BE184"/>
  <c r="BE189"/>
  <c r="BE247"/>
  <c i="11" r="BE149"/>
  <c r="BE164"/>
  <c r="BE170"/>
  <c r="BE204"/>
  <c r="BE213"/>
  <c r="BE240"/>
  <c r="BE292"/>
  <c r="BE312"/>
  <c r="BE319"/>
  <c r="BE322"/>
  <c r="BE332"/>
  <c r="BE355"/>
  <c r="BE380"/>
  <c i="12" r="BE240"/>
  <c r="BE282"/>
  <c r="BE288"/>
  <c r="BE352"/>
  <c r="BE357"/>
  <c r="BE378"/>
  <c r="BK148"/>
  <c r="J148"/>
  <c r="J103"/>
  <c i="13" r="BE138"/>
  <c r="BE199"/>
  <c r="BE222"/>
  <c r="BE230"/>
  <c r="BE239"/>
  <c r="BE241"/>
  <c r="BE280"/>
  <c r="BE293"/>
  <c i="17" r="F96"/>
  <c i="18" r="F96"/>
  <c r="BE324"/>
  <c i="19" r="E112"/>
  <c r="BE155"/>
  <c r="BE268"/>
  <c r="BE277"/>
  <c i="20" r="BE149"/>
  <c i="21" r="BE138"/>
  <c i="1" r="BA122"/>
  <c r="BB122"/>
  <c r="BD122"/>
  <c i="2" r="J128"/>
  <c r="BE137"/>
  <c r="BE150"/>
  <c r="BE193"/>
  <c r="BE250"/>
  <c r="BE267"/>
  <c r="BE271"/>
  <c r="BE308"/>
  <c i="3" r="BE172"/>
  <c r="BE208"/>
  <c r="BE254"/>
  <c r="BE257"/>
  <c r="BK246"/>
  <c r="J246"/>
  <c r="J107"/>
  <c i="4" r="F96"/>
  <c r="BE199"/>
  <c r="BE257"/>
  <c i="5" r="BE177"/>
  <c r="BE233"/>
  <c i="6" r="J93"/>
  <c i="7" r="F96"/>
  <c r="BE139"/>
  <c i="8" r="F96"/>
  <c r="BE158"/>
  <c r="BE186"/>
  <c r="BE207"/>
  <c i="1" r="BB108"/>
  <c i="10" r="F96"/>
  <c r="BE137"/>
  <c r="BE151"/>
  <c r="BE201"/>
  <c r="BK259"/>
  <c r="J259"/>
  <c r="J105"/>
  <c i="11" r="BE186"/>
  <c r="BE190"/>
  <c r="BE231"/>
  <c r="BE266"/>
  <c r="BE294"/>
  <c r="BE306"/>
  <c r="BE314"/>
  <c r="BE340"/>
  <c r="BE357"/>
  <c i="12" r="E85"/>
  <c r="J129"/>
  <c r="BE153"/>
  <c r="BE159"/>
  <c r="BE166"/>
  <c r="BE168"/>
  <c r="BE170"/>
  <c r="BE172"/>
  <c r="BE176"/>
  <c r="BE180"/>
  <c r="BE182"/>
  <c r="BE186"/>
  <c r="BE194"/>
  <c r="BE198"/>
  <c r="BE202"/>
  <c r="BE204"/>
  <c r="BE207"/>
  <c r="BE213"/>
  <c r="BE248"/>
  <c r="BE266"/>
  <c r="BE272"/>
  <c r="BE290"/>
  <c r="BE305"/>
  <c r="BE363"/>
  <c r="BE369"/>
  <c r="BE380"/>
  <c i="13" r="BE143"/>
  <c r="BE167"/>
  <c r="BE179"/>
  <c r="BE204"/>
  <c r="BE232"/>
  <c r="BE306"/>
  <c r="BE323"/>
  <c r="BK147"/>
  <c r="J147"/>
  <c r="J103"/>
  <c i="14" r="E113"/>
  <c i="16" r="F126"/>
  <c r="BE141"/>
  <c r="BE155"/>
  <c i="2" r="BE298"/>
  <c r="BE304"/>
  <c i="3" r="BE202"/>
  <c r="BE263"/>
  <c i="4" r="J128"/>
  <c r="BE137"/>
  <c r="BE191"/>
  <c r="BE223"/>
  <c r="BE244"/>
  <c r="BE275"/>
  <c i="5" r="BE132"/>
  <c r="BE142"/>
  <c r="BE197"/>
  <c r="BE212"/>
  <c r="BE240"/>
  <c i="8" r="BE166"/>
  <c i="10" r="BE251"/>
  <c i="11" r="BE174"/>
  <c r="BE209"/>
  <c r="BE217"/>
  <c r="BE263"/>
  <c r="BE283"/>
  <c r="BE310"/>
  <c r="BE343"/>
  <c r="BE346"/>
  <c r="BE359"/>
  <c r="BE363"/>
  <c i="13" r="BE169"/>
  <c r="BE185"/>
  <c r="BE189"/>
  <c r="BE197"/>
  <c r="BE225"/>
  <c r="BE249"/>
  <c r="BE315"/>
  <c r="BE328"/>
  <c r="BE331"/>
  <c r="BE333"/>
  <c r="BE344"/>
  <c r="BE351"/>
  <c r="BE358"/>
  <c r="BE367"/>
  <c i="14" r="BK130"/>
  <c r="J130"/>
  <c r="J103"/>
  <c i="15" r="E85"/>
  <c r="BE141"/>
  <c i="16" r="E85"/>
  <c r="BE144"/>
  <c i="17" r="BE149"/>
  <c r="BE155"/>
  <c i="18" r="J93"/>
  <c r="BE145"/>
  <c r="BE180"/>
  <c r="BE205"/>
  <c r="BE270"/>
  <c r="BE357"/>
  <c r="BE370"/>
  <c r="BE396"/>
  <c r="BE403"/>
  <c r="BE423"/>
  <c i="19" r="BE253"/>
  <c r="BE270"/>
  <c r="BE273"/>
  <c i="21" r="BE153"/>
  <c i="22" r="BE129"/>
  <c r="BE135"/>
  <c i="2" r="BE145"/>
  <c r="BE176"/>
  <c r="BE214"/>
  <c r="BE234"/>
  <c r="BK266"/>
  <c r="J266"/>
  <c r="J107"/>
  <c i="3" r="F130"/>
  <c r="BE182"/>
  <c r="BE214"/>
  <c r="BE226"/>
  <c r="BE247"/>
  <c r="BE251"/>
  <c i="4" r="BE179"/>
  <c r="BE183"/>
  <c r="BE248"/>
  <c r="BE269"/>
  <c r="BE278"/>
  <c r="BE285"/>
  <c i="5" r="BE208"/>
  <c r="BE245"/>
  <c r="BE247"/>
  <c i="7" r="BE152"/>
  <c i="8" r="J93"/>
  <c r="BE181"/>
  <c r="BE195"/>
  <c r="BE205"/>
  <c r="BE215"/>
  <c i="10" r="BE165"/>
  <c r="BE170"/>
  <c r="BE209"/>
  <c r="BE255"/>
  <c i="11" r="BE155"/>
  <c r="BE168"/>
  <c r="BE172"/>
  <c r="BE180"/>
  <c r="BE184"/>
  <c r="BE298"/>
  <c r="BE361"/>
  <c i="12" r="BE138"/>
  <c r="BE143"/>
  <c r="BE149"/>
  <c r="BE155"/>
  <c r="BE157"/>
  <c r="BE161"/>
  <c r="BE164"/>
  <c r="BE174"/>
  <c r="BE178"/>
  <c r="BE184"/>
  <c r="BE188"/>
  <c r="BE190"/>
  <c r="BE192"/>
  <c r="BE196"/>
  <c r="BE200"/>
  <c r="BE209"/>
  <c r="BE211"/>
  <c r="BE215"/>
  <c r="BE217"/>
  <c r="BE219"/>
  <c r="BE221"/>
  <c r="BE274"/>
  <c r="BE280"/>
  <c r="BE284"/>
  <c r="BE293"/>
  <c i="13" r="BE187"/>
  <c r="BE214"/>
  <c r="BE228"/>
  <c r="BE237"/>
  <c r="BE268"/>
  <c r="BE282"/>
  <c r="BE288"/>
  <c r="BE325"/>
  <c r="BE349"/>
  <c r="BE356"/>
  <c i="14" r="BE131"/>
  <c i="15" r="BE131"/>
  <c r="BE135"/>
  <c i="17" r="BE138"/>
  <c r="BE144"/>
  <c i="18" r="BE178"/>
  <c r="BE189"/>
  <c r="BE303"/>
  <c r="BE332"/>
  <c i="2" r="BE173"/>
  <c r="BE183"/>
  <c r="BE211"/>
  <c r="BE219"/>
  <c r="BK303"/>
  <c r="J303"/>
  <c r="J110"/>
  <c i="3" r="BE140"/>
  <c r="BE148"/>
  <c r="BE157"/>
  <c r="BE260"/>
  <c i="4" r="F95"/>
  <c r="BE140"/>
  <c r="BE164"/>
  <c r="BE230"/>
  <c r="BK239"/>
  <c r="J239"/>
  <c r="J106"/>
  <c i="5" r="J93"/>
  <c r="BE135"/>
  <c r="BE242"/>
  <c r="BE251"/>
  <c i="7" r="BE150"/>
  <c i="8" r="BE143"/>
  <c r="BE176"/>
  <c i="9" r="J121"/>
  <c i="1" r="BA108"/>
  <c i="10" r="BE195"/>
  <c i="11" r="BE143"/>
  <c r="BE159"/>
  <c r="BE221"/>
  <c r="BE248"/>
  <c r="BE308"/>
  <c r="BE336"/>
  <c r="BE369"/>
  <c r="BE378"/>
  <c i="12" r="BE225"/>
  <c r="BE233"/>
  <c r="BE242"/>
  <c r="BE250"/>
  <c r="BE359"/>
  <c r="BE376"/>
  <c i="13" r="BE148"/>
  <c i="15" r="F126"/>
  <c r="BE144"/>
  <c i="16" r="BE138"/>
  <c i="17" r="E115"/>
  <c i="18" r="BE257"/>
  <c r="BE283"/>
  <c r="BE307"/>
  <c r="BE312"/>
  <c r="BE317"/>
  <c i="19" r="BE137"/>
  <c r="BE144"/>
  <c i="20" r="BK126"/>
  <c r="BK125"/>
  <c i="21" r="J92"/>
  <c r="BE120"/>
  <c r="BE133"/>
  <c r="BE142"/>
  <c i="22" r="J89"/>
  <c i="2" r="BE256"/>
  <c r="BE277"/>
  <c r="BE295"/>
  <c r="BK262"/>
  <c r="J262"/>
  <c r="J106"/>
  <c i="3" r="BE137"/>
  <c r="BE186"/>
  <c r="BE217"/>
  <c i="4" r="BE168"/>
  <c r="BE176"/>
  <c r="BE205"/>
  <c r="BE211"/>
  <c i="6" r="BE129"/>
  <c i="7" r="BE143"/>
  <c r="BE157"/>
  <c r="BE165"/>
  <c i="8" r="BK219"/>
  <c r="J219"/>
  <c r="J105"/>
  <c i="10" r="BE176"/>
  <c r="BE217"/>
  <c i="11" r="J93"/>
  <c r="BE161"/>
  <c r="BE166"/>
  <c r="BE182"/>
  <c r="BE188"/>
  <c r="BE194"/>
  <c r="BE253"/>
  <c r="BE255"/>
  <c r="BE274"/>
  <c r="BE300"/>
  <c r="BE316"/>
  <c r="BE324"/>
  <c r="BE327"/>
  <c r="BE350"/>
  <c r="BE374"/>
  <c i="13" r="BE165"/>
  <c r="BE181"/>
  <c r="BE183"/>
  <c r="BE195"/>
  <c r="BE201"/>
  <c r="BE206"/>
  <c r="BE212"/>
  <c r="BE243"/>
  <c r="BE252"/>
  <c r="BE290"/>
  <c i="14" r="F124"/>
  <c i="16" r="BE135"/>
  <c r="BE152"/>
  <c i="17" r="BE141"/>
  <c r="BE152"/>
  <c i="18" r="BE268"/>
  <c r="BE281"/>
  <c r="BE285"/>
  <c r="BE289"/>
  <c r="BK144"/>
  <c r="J144"/>
  <c r="J103"/>
  <c i="19" r="BE139"/>
  <c i="21" r="BE145"/>
  <c i="22" r="BE131"/>
  <c i="2" r="BE246"/>
  <c r="BE263"/>
  <c i="3" r="BE177"/>
  <c r="BE239"/>
  <c r="BE284"/>
  <c i="4" r="BE226"/>
  <c r="BE240"/>
  <c i="5" r="BE166"/>
  <c i="7" r="BE154"/>
  <c r="BE163"/>
  <c i="8" r="BE132"/>
  <c r="BE203"/>
  <c r="BE217"/>
  <c i="10" r="BE197"/>
  <c i="11" r="BE138"/>
  <c r="BE192"/>
  <c r="BE200"/>
  <c r="BE235"/>
  <c r="BE238"/>
  <c r="BE278"/>
  <c r="BE302"/>
  <c r="BE304"/>
  <c r="BE330"/>
  <c i="12" r="BE261"/>
  <c r="BE278"/>
  <c r="BE296"/>
  <c r="BE314"/>
  <c r="BE324"/>
  <c r="BE334"/>
  <c i="13" r="BE152"/>
  <c r="BE158"/>
  <c r="BE175"/>
  <c r="BE177"/>
  <c r="BE220"/>
  <c r="BE264"/>
  <c r="BE335"/>
  <c r="BE337"/>
  <c r="BE360"/>
  <c r="BE362"/>
  <c i="15" r="BE138"/>
  <c r="BE149"/>
  <c i="16" r="J93"/>
  <c i="18" r="BE277"/>
  <c r="BE293"/>
  <c r="BE421"/>
  <c r="BE425"/>
  <c i="19" r="BE133"/>
  <c i="21" r="J112"/>
  <c r="BE126"/>
  <c i="22" r="BE120"/>
  <c r="BE133"/>
  <c i="2" r="BE203"/>
  <c r="BE259"/>
  <c i="3" r="BE145"/>
  <c r="BE169"/>
  <c r="BE278"/>
  <c r="BE288"/>
  <c i="4" r="BE145"/>
  <c r="BE194"/>
  <c r="BE220"/>
  <c r="BE260"/>
  <c i="5" r="BE160"/>
  <c i="7" r="BE131"/>
  <c r="BE148"/>
  <c i="10" r="BE159"/>
  <c r="BE161"/>
  <c r="BE174"/>
  <c r="BE179"/>
  <c r="BE192"/>
  <c r="BE199"/>
  <c r="BE230"/>
  <c i="11" r="BE153"/>
  <c r="BE157"/>
  <c r="BE228"/>
  <c r="BE246"/>
  <c r="BE271"/>
  <c r="BE296"/>
  <c r="BE348"/>
  <c i="12" r="BE223"/>
  <c r="BE228"/>
  <c r="BE238"/>
  <c r="BE350"/>
  <c i="13" r="BE191"/>
  <c r="BE270"/>
  <c r="BE278"/>
  <c r="BE286"/>
  <c r="BE341"/>
  <c r="BE353"/>
  <c r="BE364"/>
  <c r="BE370"/>
  <c r="BE381"/>
  <c i="16" r="BE149"/>
  <c r="BK130"/>
  <c i="17" r="BE131"/>
  <c i="18" r="BE134"/>
  <c r="BE229"/>
  <c r="BE232"/>
  <c r="BE235"/>
  <c r="BE244"/>
  <c r="BE259"/>
  <c r="BE261"/>
  <c r="BE272"/>
  <c r="BE297"/>
  <c r="BE322"/>
  <c r="BE334"/>
  <c r="BE336"/>
  <c r="BE344"/>
  <c r="BE415"/>
  <c r="BE427"/>
  <c r="BK256"/>
  <c r="J256"/>
  <c r="J106"/>
  <c i="19" r="BE127"/>
  <c r="BE170"/>
  <c r="BE189"/>
  <c r="BE233"/>
  <c i="20" r="E85"/>
  <c r="J118"/>
  <c r="BE127"/>
  <c r="BE146"/>
  <c r="BE183"/>
  <c i="21" r="BE149"/>
  <c i="2" r="BE142"/>
  <c r="BE163"/>
  <c r="BE199"/>
  <c r="BE243"/>
  <c r="BE289"/>
  <c i="3" r="BE166"/>
  <c r="BE236"/>
  <c r="BE275"/>
  <c r="BE281"/>
  <c i="4" r="BE156"/>
  <c r="BE188"/>
  <c r="BE214"/>
  <c r="BK243"/>
  <c r="J243"/>
  <c r="J107"/>
  <c i="5" r="BE221"/>
  <c r="BE229"/>
  <c i="6" r="F96"/>
  <c r="BK128"/>
  <c r="J128"/>
  <c r="J102"/>
  <c i="8" r="BE137"/>
  <c r="BE189"/>
  <c r="BE201"/>
  <c r="BE213"/>
  <c i="10" r="J93"/>
  <c r="BE243"/>
  <c r="BE249"/>
  <c r="BE257"/>
  <c i="11" r="BE176"/>
  <c r="BE202"/>
  <c r="BE211"/>
  <c r="BE215"/>
  <c r="BE334"/>
  <c r="BE338"/>
  <c i="12" r="BE231"/>
  <c r="BE276"/>
  <c r="BE336"/>
  <c r="BE346"/>
  <c r="BE361"/>
  <c r="BE366"/>
  <c r="BE374"/>
  <c i="13" r="BE156"/>
  <c r="BE210"/>
  <c r="BE218"/>
  <c r="BE284"/>
  <c r="BE347"/>
  <c i="15" r="BK130"/>
  <c i="16" r="BE131"/>
  <c i="17" r="BK130"/>
  <c r="J130"/>
  <c r="J101"/>
  <c i="18" r="BE166"/>
  <c r="BE169"/>
  <c r="BE279"/>
  <c r="BE295"/>
  <c r="BE310"/>
  <c r="BE328"/>
  <c r="BE340"/>
  <c i="19" r="BE142"/>
  <c r="BE195"/>
  <c r="BE236"/>
  <c i="21" r="BE157"/>
  <c i="22" r="BE125"/>
  <c r="BE138"/>
  <c r="BE140"/>
  <c r="BE142"/>
  <c r="BE144"/>
  <c r="BE148"/>
  <c r="BE152"/>
  <c i="5" r="F39"/>
  <c i="1" r="BB102"/>
  <c r="BB101"/>
  <c r="BB100"/>
  <c r="AX100"/>
  <c i="18" r="J38"/>
  <c i="1" r="AW117"/>
  <c i="4" r="J38"/>
  <c i="1" r="AW99"/>
  <c i="15" r="F41"/>
  <c i="1" r="BD114"/>
  <c i="3" r="F38"/>
  <c i="1" r="BA98"/>
  <c i="3" r="F41"/>
  <c i="1" r="BD98"/>
  <c i="10" r="F41"/>
  <c i="1" r="BD109"/>
  <c i="19" r="F36"/>
  <c i="1" r="BA119"/>
  <c i="19" r="F38"/>
  <c i="1" r="BC119"/>
  <c i="19" r="F37"/>
  <c i="1" r="BB119"/>
  <c i="3" r="F39"/>
  <c i="1" r="BB98"/>
  <c i="17" r="F39"/>
  <c i="1" r="BB116"/>
  <c i="20" r="F39"/>
  <c i="1" r="BD120"/>
  <c i="7" r="F39"/>
  <c i="1" r="BB106"/>
  <c i="7" r="F41"/>
  <c i="1" r="BD106"/>
  <c i="21" r="F37"/>
  <c i="1" r="BD121"/>
  <c i="7" r="F40"/>
  <c i="1" r="BC106"/>
  <c i="8" r="J38"/>
  <c i="1" r="AW107"/>
  <c i="11" r="J38"/>
  <c i="1" r="AW110"/>
  <c i="19" r="J36"/>
  <c i="1" r="AW119"/>
  <c i="11" r="F38"/>
  <c i="1" r="BA110"/>
  <c i="10" r="F40"/>
  <c i="1" r="BC109"/>
  <c i="7" r="F38"/>
  <c i="1" r="BA106"/>
  <c i="4" r="F41"/>
  <c i="1" r="BD99"/>
  <c r="AU101"/>
  <c r="AU100"/>
  <c i="16" r="F41"/>
  <c i="1" r="BD115"/>
  <c i="11" r="F40"/>
  <c i="1" r="BC110"/>
  <c i="5" r="J38"/>
  <c i="1" r="AW102"/>
  <c i="15" r="J38"/>
  <c i="1" r="AW114"/>
  <c i="17" r="F41"/>
  <c i="1" r="BD116"/>
  <c i="3" r="F40"/>
  <c i="1" r="BC98"/>
  <c i="21" r="J34"/>
  <c i="1" r="AW121"/>
  <c i="4" r="F38"/>
  <c i="1" r="BA99"/>
  <c i="15" r="F38"/>
  <c i="1" r="BA114"/>
  <c i="2" r="F41"/>
  <c i="1" r="BD97"/>
  <c i="16" r="J38"/>
  <c i="1" r="AW115"/>
  <c i="22" r="F36"/>
  <c i="1" r="BC122"/>
  <c i="8" r="F40"/>
  <c i="1" r="BC107"/>
  <c i="15" r="F39"/>
  <c i="1" r="BB114"/>
  <c i="2" r="F38"/>
  <c i="1" r="BA97"/>
  <c i="20" r="F36"/>
  <c i="1" r="BA120"/>
  <c i="12" r="F38"/>
  <c i="1" r="BA111"/>
  <c i="12" r="F39"/>
  <c i="1" r="BB111"/>
  <c i="3" r="J38"/>
  <c i="1" r="AW98"/>
  <c i="5" r="F41"/>
  <c i="1" r="BD102"/>
  <c r="BD101"/>
  <c r="BD100"/>
  <c i="13" r="F41"/>
  <c i="1" r="BD112"/>
  <c i="21" r="F34"/>
  <c i="1" r="BA121"/>
  <c i="4" r="F40"/>
  <c i="1" r="BC99"/>
  <c i="17" r="F38"/>
  <c i="1" r="BA116"/>
  <c i="14" r="F37"/>
  <c i="1" r="AZ113"/>
  <c i="5" r="F40"/>
  <c i="1" r="BC102"/>
  <c r="BC101"/>
  <c r="BC100"/>
  <c r="AY100"/>
  <c i="18" r="F41"/>
  <c i="1" r="BD117"/>
  <c i="12" r="F40"/>
  <c i="1" r="BC111"/>
  <c i="20" r="F38"/>
  <c i="1" r="BC120"/>
  <c i="12" r="F41"/>
  <c i="1" r="BD111"/>
  <c i="16" r="F39"/>
  <c i="1" r="BB115"/>
  <c i="22" r="J34"/>
  <c i="1" r="AW122"/>
  <c r="AS100"/>
  <c i="6" r="F37"/>
  <c i="1" r="AZ103"/>
  <c i="18" r="F38"/>
  <c i="1" r="BA117"/>
  <c i="10" r="F38"/>
  <c i="1" r="BA109"/>
  <c i="21" r="F35"/>
  <c i="1" r="BB121"/>
  <c i="19" r="F39"/>
  <c i="1" r="BD119"/>
  <c i="16" r="F38"/>
  <c i="1" r="BA115"/>
  <c i="15" r="F40"/>
  <c i="1" r="BC114"/>
  <c i="13" r="J38"/>
  <c i="1" r="AW112"/>
  <c i="21" r="F36"/>
  <c i="1" r="BC121"/>
  <c i="2" r="J38"/>
  <c i="1" r="AW97"/>
  <c i="7" r="J38"/>
  <c i="1" r="AW106"/>
  <c i="5" r="F38"/>
  <c i="1" r="BA102"/>
  <c r="BA101"/>
  <c r="AW101"/>
  <c i="2" r="F39"/>
  <c i="1" r="BB97"/>
  <c i="8" r="F41"/>
  <c i="1" r="BD107"/>
  <c i="20" r="J36"/>
  <c i="1" r="AW120"/>
  <c i="16" r="F40"/>
  <c i="1" r="BC115"/>
  <c i="13" r="F40"/>
  <c i="1" r="BC112"/>
  <c i="4" r="F39"/>
  <c i="1" r="BB99"/>
  <c i="18" r="F40"/>
  <c i="1" r="BC117"/>
  <c i="12" r="J38"/>
  <c i="1" r="AW111"/>
  <c i="6" r="J38"/>
  <c i="1" r="AW103"/>
  <c i="17" r="F40"/>
  <c i="1" r="BC116"/>
  <c i="10" r="J38"/>
  <c i="1" r="AW109"/>
  <c i="10" r="F39"/>
  <c i="1" r="BB109"/>
  <c i="13" r="F39"/>
  <c i="1" r="BB112"/>
  <c i="8" r="F38"/>
  <c i="1" r="BA107"/>
  <c i="13" r="F38"/>
  <c i="1" r="BA112"/>
  <c i="14" r="J38"/>
  <c i="1" r="AW113"/>
  <c r="AS104"/>
  <c r="AS95"/>
  <c r="AS94"/>
  <c i="8" r="F39"/>
  <c i="1" r="BB107"/>
  <c i="11" r="F41"/>
  <c i="1" r="BD110"/>
  <c i="2" r="F40"/>
  <c i="1" r="BC97"/>
  <c i="11" r="F39"/>
  <c i="1" r="BB110"/>
  <c i="20" r="F37"/>
  <c i="1" r="BB120"/>
  <c i="18" r="F39"/>
  <c i="1" r="BB117"/>
  <c i="17" r="J38"/>
  <c i="1" r="AW116"/>
  <c i="9" r="J37"/>
  <c i="1" r="AV108"/>
  <c r="AT108"/>
  <c i="4" l="1" r="T246"/>
  <c i="12" r="T136"/>
  <c r="T135"/>
  <c i="19" r="T124"/>
  <c i="21" r="T118"/>
  <c i="2" r="T135"/>
  <c r="T134"/>
  <c i="4" r="R246"/>
  <c i="13" r="R136"/>
  <c r="R135"/>
  <c i="4" r="T135"/>
  <c r="T134"/>
  <c i="8" r="R130"/>
  <c r="R129"/>
  <c i="19" r="R124"/>
  <c i="3" r="BK135"/>
  <c r="J135"/>
  <c r="J101"/>
  <c i="21" r="R118"/>
  <c i="18" r="R131"/>
  <c i="12" r="BK136"/>
  <c r="J136"/>
  <c r="J101"/>
  <c i="11" r="T136"/>
  <c r="T135"/>
  <c i="7" r="P129"/>
  <c r="P128"/>
  <c i="1" r="AU106"/>
  <c i="21" r="P118"/>
  <c i="1" r="AU121"/>
  <c i="18" r="T131"/>
  <c i="12" r="R136"/>
  <c r="R135"/>
  <c i="8" r="P130"/>
  <c r="P129"/>
  <c i="1" r="AU107"/>
  <c i="11" r="P136"/>
  <c r="P135"/>
  <c i="1" r="AU110"/>
  <c i="4" r="P246"/>
  <c i="3" r="R249"/>
  <c r="R134"/>
  <c i="19" r="P124"/>
  <c i="1" r="AU119"/>
  <c i="5" r="BK130"/>
  <c r="J130"/>
  <c r="J101"/>
  <c i="18" r="P131"/>
  <c i="1" r="AU117"/>
  <c i="4" r="R135"/>
  <c r="R134"/>
  <c i="10" r="R130"/>
  <c r="R129"/>
  <c i="22" r="P118"/>
  <c i="1" r="AU122"/>
  <c i="4" r="P135"/>
  <c r="P134"/>
  <c i="1" r="AU99"/>
  <c i="13" r="P136"/>
  <c r="P135"/>
  <c i="1" r="AU112"/>
  <c i="4" r="BK135"/>
  <c r="J135"/>
  <c r="J101"/>
  <c i="11" r="R136"/>
  <c r="R135"/>
  <c i="2" r="R135"/>
  <c r="R134"/>
  <c i="3" r="T135"/>
  <c r="T134"/>
  <c i="5" r="T130"/>
  <c r="T129"/>
  <c i="8" r="T130"/>
  <c r="T129"/>
  <c i="2" r="P135"/>
  <c r="P134"/>
  <c i="1" r="AU97"/>
  <c i="4" r="BK246"/>
  <c r="J246"/>
  <c r="J108"/>
  <c r="J247"/>
  <c r="J109"/>
  <c i="6" r="BK127"/>
  <c r="BK126"/>
  <c r="J126"/>
  <c r="J100"/>
  <c i="8" r="BK130"/>
  <c r="J130"/>
  <c r="J101"/>
  <c i="11" r="BK136"/>
  <c r="J136"/>
  <c r="J101"/>
  <c i="19" r="BK125"/>
  <c r="BK124"/>
  <c r="J124"/>
  <c i="3" r="J136"/>
  <c r="J102"/>
  <c i="4" r="J136"/>
  <c r="J102"/>
  <c i="5" r="J131"/>
  <c r="J102"/>
  <c i="9" r="BK129"/>
  <c r="BK127"/>
  <c r="J127"/>
  <c i="12" r="J137"/>
  <c r="J102"/>
  <c i="17" r="BK133"/>
  <c r="J133"/>
  <c r="J102"/>
  <c i="20" r="J125"/>
  <c r="J99"/>
  <c r="J126"/>
  <c r="J100"/>
  <c i="7" r="BK129"/>
  <c r="BK128"/>
  <c r="J128"/>
  <c r="J100"/>
  <c i="15" r="J134"/>
  <c r="J103"/>
  <c i="16" r="J130"/>
  <c r="J101"/>
  <c r="BK133"/>
  <c r="J133"/>
  <c r="J102"/>
  <c i="22" r="BK118"/>
  <c r="J118"/>
  <c i="3" r="BK249"/>
  <c r="J249"/>
  <c r="J108"/>
  <c i="10" r="BK130"/>
  <c r="J130"/>
  <c r="J101"/>
  <c i="13" r="BK136"/>
  <c r="BK135"/>
  <c r="J135"/>
  <c r="J100"/>
  <c i="15" r="BK147"/>
  <c r="J147"/>
  <c r="J104"/>
  <c r="J130"/>
  <c r="J101"/>
  <c i="20" r="BK144"/>
  <c r="J144"/>
  <c r="J101"/>
  <c i="21" r="BK118"/>
  <c r="J118"/>
  <c r="J96"/>
  <c i="17" r="J148"/>
  <c r="J105"/>
  <c i="16" r="BK147"/>
  <c r="J147"/>
  <c r="J104"/>
  <c i="18" r="BK132"/>
  <c r="BK131"/>
  <c r="J131"/>
  <c i="2" r="BK135"/>
  <c r="BK134"/>
  <c r="J134"/>
  <c r="BK269"/>
  <c r="J269"/>
  <c r="J108"/>
  <c i="14" r="BK129"/>
  <c r="J129"/>
  <c r="J102"/>
  <c i="17" r="BK129"/>
  <c r="J129"/>
  <c i="19" r="J32"/>
  <c i="1" r="AG119"/>
  <c i="22" r="J30"/>
  <c i="1" r="AG122"/>
  <c i="17" r="J34"/>
  <c i="1" r="AG116"/>
  <c i="21" r="F33"/>
  <c i="1" r="AZ121"/>
  <c i="2" r="F37"/>
  <c i="1" r="AZ97"/>
  <c r="BA96"/>
  <c r="AW96"/>
  <c i="4" r="F37"/>
  <c i="1" r="AZ99"/>
  <c i="18" r="J34"/>
  <c i="1" r="AG117"/>
  <c r="BB105"/>
  <c r="BB104"/>
  <c r="AX104"/>
  <c i="20" r="J35"/>
  <c i="1" r="AV120"/>
  <c r="AT120"/>
  <c i="2" r="J37"/>
  <c i="1" r="AV97"/>
  <c r="AT97"/>
  <c i="10" r="J37"/>
  <c i="1" r="AV109"/>
  <c r="AT109"/>
  <c r="BC118"/>
  <c r="AY118"/>
  <c r="AU118"/>
  <c i="7" r="J37"/>
  <c i="1" r="AV106"/>
  <c r="AT106"/>
  <c r="BA118"/>
  <c r="AW118"/>
  <c i="3" r="J37"/>
  <c i="1" r="AV98"/>
  <c r="AT98"/>
  <c r="BC96"/>
  <c r="AY96"/>
  <c i="15" r="F37"/>
  <c i="1" r="AZ114"/>
  <c i="6" r="J37"/>
  <c i="1" r="AV103"/>
  <c r="AT103"/>
  <c r="BB96"/>
  <c r="AX96"/>
  <c i="13" r="J37"/>
  <c i="1" r="AV112"/>
  <c r="AT112"/>
  <c i="4" r="J37"/>
  <c i="1" r="AV99"/>
  <c r="AT99"/>
  <c r="BA100"/>
  <c r="AW100"/>
  <c i="14" r="J37"/>
  <c i="1" r="AV113"/>
  <c r="AT113"/>
  <c i="2" r="J34"/>
  <c i="1" r="AG97"/>
  <c r="AN97"/>
  <c i="11" r="F37"/>
  <c i="1" r="AZ110"/>
  <c r="BD105"/>
  <c r="BD104"/>
  <c i="18" r="F37"/>
  <c i="1" r="AZ117"/>
  <c r="AY101"/>
  <c i="19" r="F35"/>
  <c i="1" r="AZ119"/>
  <c r="BD96"/>
  <c r="BD95"/>
  <c i="3" r="F37"/>
  <c i="1" r="AZ98"/>
  <c i="13" r="F37"/>
  <c i="1" r="AZ112"/>
  <c i="18" r="J37"/>
  <c i="1" r="AV117"/>
  <c r="AT117"/>
  <c r="AX101"/>
  <c i="11" r="J37"/>
  <c i="1" r="AV110"/>
  <c r="AT110"/>
  <c i="5" r="F37"/>
  <c i="1" r="AZ102"/>
  <c r="AZ101"/>
  <c r="AZ100"/>
  <c r="AV100"/>
  <c i="16" r="F37"/>
  <c i="1" r="AZ115"/>
  <c r="BD118"/>
  <c r="BB118"/>
  <c r="AX118"/>
  <c r="BA105"/>
  <c r="BA104"/>
  <c r="AW104"/>
  <c i="12" r="J37"/>
  <c i="1" r="AV111"/>
  <c r="AT111"/>
  <c i="7" r="F37"/>
  <c i="1" r="AZ106"/>
  <c i="22" r="F33"/>
  <c i="1" r="AZ122"/>
  <c i="9" r="J34"/>
  <c i="1" r="AG108"/>
  <c r="AN108"/>
  <c i="20" r="F35"/>
  <c i="1" r="AZ120"/>
  <c i="21" r="J33"/>
  <c i="1" r="AV121"/>
  <c r="AT121"/>
  <c i="19" r="J35"/>
  <c i="1" r="AV119"/>
  <c r="AT119"/>
  <c i="16" r="J37"/>
  <c i="1" r="AV115"/>
  <c r="AT115"/>
  <c i="15" r="J37"/>
  <c i="1" r="AV114"/>
  <c r="AT114"/>
  <c r="BC105"/>
  <c r="BC104"/>
  <c r="AY104"/>
  <c i="9" r="F37"/>
  <c i="1" r="AZ108"/>
  <c i="12" r="F37"/>
  <c i="1" r="AZ111"/>
  <c i="5" r="J37"/>
  <c i="1" r="AV102"/>
  <c r="AT102"/>
  <c i="8" r="F37"/>
  <c i="1" r="AZ107"/>
  <c i="17" r="J37"/>
  <c i="1" r="AV116"/>
  <c r="AT116"/>
  <c i="10" r="F37"/>
  <c i="1" r="AZ109"/>
  <c i="17" r="F37"/>
  <c i="1" r="AZ116"/>
  <c i="8" r="J37"/>
  <c i="1" r="AV107"/>
  <c r="AT107"/>
  <c i="22" r="J33"/>
  <c i="1" r="AV122"/>
  <c r="AT122"/>
  <c i="22" l="1" r="J39"/>
  <c i="2" r="J43"/>
  <c i="19" r="J41"/>
  <c i="17" r="J43"/>
  <c i="18" r="J43"/>
  <c i="16" r="BK129"/>
  <c r="J129"/>
  <c i="20" r="BK124"/>
  <c r="J124"/>
  <c r="J98"/>
  <c i="15" r="BK129"/>
  <c r="J129"/>
  <c i="9" r="J100"/>
  <c i="11" r="BK135"/>
  <c r="J135"/>
  <c i="18" r="J100"/>
  <c i="2" r="J100"/>
  <c r="J135"/>
  <c r="J101"/>
  <c i="6" r="J127"/>
  <c r="J101"/>
  <c i="13" r="J136"/>
  <c r="J101"/>
  <c i="9" r="J43"/>
  <c i="19" r="J98"/>
  <c i="22" r="J96"/>
  <c i="9" r="J129"/>
  <c r="J102"/>
  <c i="14" r="BK127"/>
  <c r="J127"/>
  <c i="3" r="BK134"/>
  <c r="J134"/>
  <c r="J100"/>
  <c i="8" r="BK129"/>
  <c r="J129"/>
  <c i="12" r="BK135"/>
  <c r="J135"/>
  <c i="19" r="J125"/>
  <c r="J99"/>
  <c i="5" r="BK129"/>
  <c r="J129"/>
  <c r="J100"/>
  <c i="7" r="J129"/>
  <c r="J101"/>
  <c i="17" r="J100"/>
  <c i="10" r="BK129"/>
  <c r="J129"/>
  <c r="J100"/>
  <c i="18" r="J132"/>
  <c r="J101"/>
  <c i="4" r="BK134"/>
  <c r="J134"/>
  <c r="J100"/>
  <c i="1" r="AN119"/>
  <c r="AN122"/>
  <c r="AN116"/>
  <c r="AN117"/>
  <c r="BD94"/>
  <c r="W33"/>
  <c r="AZ105"/>
  <c r="AZ104"/>
  <c r="AV104"/>
  <c r="AT104"/>
  <c r="AU96"/>
  <c r="AU95"/>
  <c i="16" r="J34"/>
  <c i="1" r="AG115"/>
  <c r="AN115"/>
  <c r="AV101"/>
  <c r="AT101"/>
  <c i="13" r="J34"/>
  <c i="1" r="AG112"/>
  <c r="AN112"/>
  <c i="12" r="J34"/>
  <c i="1" r="AG111"/>
  <c r="AN111"/>
  <c r="AU105"/>
  <c r="AU104"/>
  <c i="11" r="J34"/>
  <c i="1" r="AG110"/>
  <c r="AN110"/>
  <c i="14" r="J34"/>
  <c i="1" r="AG113"/>
  <c r="AN113"/>
  <c i="21" r="J30"/>
  <c i="1" r="AG121"/>
  <c r="AN121"/>
  <c r="AZ96"/>
  <c r="AZ95"/>
  <c r="AV95"/>
  <c i="6" r="J34"/>
  <c i="1" r="AG103"/>
  <c r="AN103"/>
  <c r="AW105"/>
  <c r="AX105"/>
  <c i="15" r="J34"/>
  <c i="1" r="AG114"/>
  <c r="AN114"/>
  <c r="AT100"/>
  <c i="7" r="J34"/>
  <c i="1" r="AG106"/>
  <c r="AN106"/>
  <c r="BB95"/>
  <c r="BB94"/>
  <c r="AX94"/>
  <c r="AZ118"/>
  <c r="AV118"/>
  <c r="AT118"/>
  <c r="AY105"/>
  <c i="8" r="J34"/>
  <c i="1" r="AG107"/>
  <c r="AN107"/>
  <c r="BA95"/>
  <c r="BA94"/>
  <c r="AW94"/>
  <c r="AK30"/>
  <c r="BC95"/>
  <c r="AY95"/>
  <c i="8" l="1" r="J100"/>
  <c i="12" r="J43"/>
  <c i="7" r="J43"/>
  <c i="8" r="J43"/>
  <c i="14" r="J100"/>
  <c i="15" r="J43"/>
  <c r="J100"/>
  <c i="16" r="J43"/>
  <c r="J100"/>
  <c i="21" r="J39"/>
  <c i="12" r="J100"/>
  <c i="11" r="J43"/>
  <c i="6" r="J43"/>
  <c i="11" r="J100"/>
  <c i="14" r="J43"/>
  <c i="13" r="J43"/>
  <c i="1" r="AU94"/>
  <c r="AV96"/>
  <c r="AT96"/>
  <c i="20" r="J32"/>
  <c i="1" r="AG120"/>
  <c r="AN120"/>
  <c r="AZ94"/>
  <c r="W29"/>
  <c i="3" r="J34"/>
  <c i="1" r="AG98"/>
  <c r="AN98"/>
  <c r="BC94"/>
  <c r="AY94"/>
  <c r="AV105"/>
  <c r="AT105"/>
  <c r="AX95"/>
  <c i="5" r="J34"/>
  <c i="1" r="AG102"/>
  <c r="AN102"/>
  <c r="AW95"/>
  <c r="AT95"/>
  <c i="4" r="J34"/>
  <c i="1" r="AG99"/>
  <c r="AN99"/>
  <c i="10" r="J34"/>
  <c i="1" r="AG109"/>
  <c r="AN109"/>
  <c r="W31"/>
  <c r="W30"/>
  <c i="5" l="1" r="J43"/>
  <c i="3" r="J43"/>
  <c i="20" r="J41"/>
  <c i="4" r="J43"/>
  <c i="10" r="J43"/>
  <c i="1" r="AG96"/>
  <c r="AG95"/>
  <c r="W32"/>
  <c r="AG105"/>
  <c r="AG104"/>
  <c r="AN104"/>
  <c r="AG118"/>
  <c r="AN118"/>
  <c r="AG101"/>
  <c r="AN101"/>
  <c r="AV94"/>
  <c r="AK29"/>
  <c l="1" r="AN105"/>
  <c r="AN95"/>
  <c r="AN96"/>
  <c r="AG100"/>
  <c r="AN100"/>
  <c r="AT94"/>
  <c l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<sst xmlns="http://schemas.openxmlformats.org/spreadsheetml/2006/main">
  <si>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</si>
  <si>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</si>
  <si>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</si>
  <si>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</si>
  <si>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</si>
  <si>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{e73f6e59-54ab-47f0-a9f2-5fb1bcd4b684}</t>
  </si>
  <si>
    <t>0,01</t>
  </si>
  <si>
    <t>21</t>
  </si>
  <si>
    <t>12</t>
  </si>
  <si>
    <t>REKAPITULACE ZAKÁZKY</t>
  </si>
  <si>
    <t xml:space="preserve">v ---  níže se nacházejí doplnkové a pomocné údaje k sestavám  --- v</t>
  </si>
  <si>
    <t>Návod na vyplnění</t>
  </si>
  <si>
    <t>0,001</t>
  </si>
  <si>
    <t>Kód:</t>
  </si>
  <si>
    <t>2026_13_8_El-PZZ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</si>
  <si>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</si>
  <si>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Zakázka:</t>
  </si>
  <si>
    <t>Prostá rekonstrukce trati v úseku Lázně Bělohrad - Nová Paka_Z2</t>
  </si>
  <si>
    <t>KSO:</t>
  </si>
  <si>
    <t>894</t>
  </si>
  <si>
    <t>CC-CZ:</t>
  </si>
  <si>
    <t>212193</t>
  </si>
  <si>
    <t>Místo:</t>
  </si>
  <si>
    <t>traťový úsek Lázně Bělohrad - Stará Paka</t>
  </si>
  <si>
    <t>Datum:</t>
  </si>
  <si>
    <t>13. 8. 2026</t>
  </si>
  <si>
    <t>CZ-CPV:</t>
  </si>
  <si>
    <t>50220000-3</t>
  </si>
  <si>
    <t>CZ-CPA:</t>
  </si>
  <si>
    <t>42.12.10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</si>
  <si>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</si>
  <si>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</si>
  <si>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</si>
  <si>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</si>
  <si>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</si>
  <si>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</si>
  <si>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</si>
  <si>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25292161</t>
  </si>
  <si>
    <t>PRODIN a.s.</t>
  </si>
  <si>
    <t>True</t>
  </si>
  <si>
    <t>Zpracovatel:</t>
  </si>
  <si>
    <t>Poznámka:</t>
  </si>
  <si>
    <t xml:space="preserve">Soupis prací je sestaven s využitím Cenové soustavy ÚOŽI a ÚRS. Položky, které pochází z cenové soustavy ÚOŽI, jsou ve sloupci 'Cenová soustava' označeny popisem 'ÚOŽI' a  položky, které pochází z cenové soustavy ÚRS, jsou ve sloupci 'Cenová soustava' označeny popisem'CS ÚRS'a úrovní příslušného kalendářního pololetí. škeré další informace vymezující popis a podmínky použití těchto položek z Cenových soustav, které nejsou uvedeny přímo v soupisu prací, jsou neomezeně dálkově k dispozici na https://www.sfdi.cz/pravidla-metodiky-a-ceniky/cenove-databaze/ a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</si>
  <si>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</si>
  <si>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</si>
  <si>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</si>
  <si>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</si>
  <si>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</si>
  <si>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</si>
  <si>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</si>
  <si>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</si>
  <si>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</si>
  <si>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</si>
  <si>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</si>
  <si>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</si>
  <si>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</si>
  <si>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</si>
  <si>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</si>
  <si>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</si>
  <si>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</si>
  <si>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</si>
  <si>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</si>
  <si>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ZAKÁZKY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</si>
  <si>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</si>
  <si>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</si>
  <si>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</si>
  <si>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</si>
  <si>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</si>
  <si>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</si>
  <si>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</si>
  <si>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</si>
  <si>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</si>
  <si>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</si>
  <si>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</si>
  <si>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</si>
  <si>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</si>
  <si>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</si>
  <si>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</si>
  <si>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</si>
  <si>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</si>
  <si>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</si>
  <si>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</si>
  <si>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</si>
  <si>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</si>
  <si>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</si>
  <si>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</si>
  <si>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</si>
  <si>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D.1.220</t>
  </si>
  <si>
    <t>Pozemní objekty provozních budov dráhy</t>
  </si>
  <si>
    <t>STA</t>
  </si>
  <si>
    <t>1</t>
  </si>
  <si>
    <t>{6efbfcd8-d640-4ebb-bde8-638ca830a330}</t>
  </si>
  <si>
    <t>2</t>
  </si>
  <si>
    <t>SO 226-11-01</t>
  </si>
  <si>
    <t>Lázně Bělohrad - Nová Paka, základy RD</t>
  </si>
  <si>
    <t>Soupis</t>
  </si>
  <si>
    <t>{a4ed2c03-9f20-4d36-8e19-ec0155d15dfa}</t>
  </si>
  <si>
    <t>/</t>
  </si>
  <si>
    <t>SO 226-11-01.1</t>
  </si>
  <si>
    <t>Lázně Bělohrad - Nová Paka, základy RD (km 66,800)</t>
  </si>
  <si>
    <t>3</t>
  </si>
  <si>
    <t>{25365244-ce2c-4722-893e-6740f168f742}</t>
  </si>
  <si>
    <t>SO 226-11-01.2</t>
  </si>
  <si>
    <t>Lázně Bělohrad - Nová Paka, základy RD (km 67,050)</t>
  </si>
  <si>
    <t>{9265efda-2bb0-4160-bd7b-abe882de21a6}</t>
  </si>
  <si>
    <t>SO 226-11-01.3</t>
  </si>
  <si>
    <t>Lázně Bělohrad - Nová Paka, základy RD (km 67,4375)</t>
  </si>
  <si>
    <t>{ff7a0ff5-5238-4ab6-a673-941a1c43d8be}</t>
  </si>
  <si>
    <t>D.1.300</t>
  </si>
  <si>
    <t>Objekty trakční a energetické</t>
  </si>
  <si>
    <t>{c1b2c2b8-e114-418e-84a3-1d1b6da95d1f}</t>
  </si>
  <si>
    <t>SO 340-11-01</t>
  </si>
  <si>
    <t>Lázně Bělohrad - Nová Paka, přípojka NN</t>
  </si>
  <si>
    <t>{d3dd6133-b44e-4d7a-b811-f17077e30c2d}</t>
  </si>
  <si>
    <t>SO 340-11-01.01</t>
  </si>
  <si>
    <t>přípojka NN (ÚOŽI)</t>
  </si>
  <si>
    <t>{a8b46221-abe2-4531-b9fc-752bcbb4ca62}</t>
  </si>
  <si>
    <t>SO 340-11-01.02</t>
  </si>
  <si>
    <t>přípojka NN (ÚRS)</t>
  </si>
  <si>
    <t>{13aace08-d06c-4081-801f-65e12d58ef3b}</t>
  </si>
  <si>
    <t>D.1.400</t>
  </si>
  <si>
    <t>Zabezpečovací zařízení</t>
  </si>
  <si>
    <t>{4e7b1963-af96-43f2-ae23-f3783f5305e9}</t>
  </si>
  <si>
    <t>PS 430-11-01</t>
  </si>
  <si>
    <t>Lázně Bělohrad - Nová Paka, PZS</t>
  </si>
  <si>
    <t>{49415f61-3812-471f-90ad-856f9ffa3957}</t>
  </si>
  <si>
    <t>PS 430-11-01.01</t>
  </si>
  <si>
    <t>PZS P4477 (ÚOŽI)</t>
  </si>
  <si>
    <t>{3c2b3002-2adf-494a-ac99-e5b73163df06}</t>
  </si>
  <si>
    <t>PS 430-11-01.03</t>
  </si>
  <si>
    <t>PZS P4478 (ÚOŽI)</t>
  </si>
  <si>
    <t>{c2ce26ed-8d3c-4da1-9c4c-687fbd20e214}</t>
  </si>
  <si>
    <t>PS 430-11-01.04</t>
  </si>
  <si>
    <t>PZS 4478 (ÚRS)</t>
  </si>
  <si>
    <t>{6d30ba01-843e-47f6-9120-a78180dbaa9e}</t>
  </si>
  <si>
    <t xml:space="preserve">PS 430-11-01.05 </t>
  </si>
  <si>
    <t>PZS P4479 (ÚOŽI)</t>
  </si>
  <si>
    <t>{ec1fad95-5fb7-4f70-acc3-daabc8825d78}</t>
  </si>
  <si>
    <t>PS 430-11-01.07</t>
  </si>
  <si>
    <t>PZS P4480 (ÚOŽI)</t>
  </si>
  <si>
    <t>{e1671ff4-639c-46e4-8059-8c8f048b4cea}</t>
  </si>
  <si>
    <t>PS 430-11-01.09</t>
  </si>
  <si>
    <t>PZS P4481 (ÚOŽI)</t>
  </si>
  <si>
    <t>{7562d38f-1d2b-4476-903c-96d538f6749c}</t>
  </si>
  <si>
    <t>PS 430-11-01.11</t>
  </si>
  <si>
    <t>PZS P4482 (ÚOŽI)</t>
  </si>
  <si>
    <t>{2101726e-e39a-43f6-a134-55bb38b7b39b}</t>
  </si>
  <si>
    <t>PS 430-11-01.06</t>
  </si>
  <si>
    <t>PZS P4479 (ÚRS)</t>
  </si>
  <si>
    <t>{8baa0724-5f6a-45ec-ab7e-7e2a33bc699f}</t>
  </si>
  <si>
    <t>PS 430-11-01.08</t>
  </si>
  <si>
    <t>PZS P4480 (ÚRS)</t>
  </si>
  <si>
    <t>{8418e41e-88a1-4a94-89c8-dbf0d3af6a25}</t>
  </si>
  <si>
    <t>PS 430-11-01.10</t>
  </si>
  <si>
    <t>PZS P4481 (ÚRS)</t>
  </si>
  <si>
    <t>{0974ca61-e562-4671-9c08-b871e0b00b72}</t>
  </si>
  <si>
    <t>PS 430-11-01.12</t>
  </si>
  <si>
    <t>PZS P4482 (ÚRS)</t>
  </si>
  <si>
    <t>{9abf568d-7a2c-4ab2-8889-6a80155116c4}</t>
  </si>
  <si>
    <t>PS 430-11-01.99</t>
  </si>
  <si>
    <t>PZS zab.zař. (ÚOŽI)</t>
  </si>
  <si>
    <t>{a77bdc91-a392-4b06-b7b9-2cf8fe154a3c}</t>
  </si>
  <si>
    <t>D.1.500</t>
  </si>
  <si>
    <t>Sdělovací zařízení</t>
  </si>
  <si>
    <t>{d003bc08-2d15-45d9-9c2a-17978fcff10d}</t>
  </si>
  <si>
    <t>PS 580-11-01</t>
  </si>
  <si>
    <t>TK (ÚOŽI)</t>
  </si>
  <si>
    <t>{4f3ddb26-62ae-411b-95cd-27ec4502f20d}</t>
  </si>
  <si>
    <t>PS 580-11-01.02</t>
  </si>
  <si>
    <t>TK (ÚRS)</t>
  </si>
  <si>
    <t>{76a3eaa9-846b-4375-9497-92eaf9fba9c8}</t>
  </si>
  <si>
    <t>SO 999.90.90</t>
  </si>
  <si>
    <t>Likvidace odpadů včetně dopravy</t>
  </si>
  <si>
    <t>{70ad7099-6035-4fa2-aefe-5494577e12fd}</t>
  </si>
  <si>
    <t>SO 999.98.98</t>
  </si>
  <si>
    <t>Všeobecný objekt</t>
  </si>
  <si>
    <t>{7d6bebeb-b55f-4c35-bf47-4637556dae06}</t>
  </si>
  <si>
    <t>KRYCÍ LIST SOUPISU PRACÍ</t>
  </si>
  <si>
    <t>Objekt:</t>
  </si>
  <si>
    <t>D.1.220 - Pozemní objekty provozních budov dráhy</t>
  </si>
  <si>
    <t>Soupis:</t>
  </si>
  <si>
    <t>SO 226-11-01 - Lázně Bělohrad - Nová Paka, základy RD</t>
  </si>
  <si>
    <t>Úroveň 3:</t>
  </si>
  <si>
    <t>SO 226-11-01.1 - Lázně Bělohrad - Nová Paka, základy RD (km 66,800)</t>
  </si>
  <si>
    <t>PRODIN a. s.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</si>
  <si>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</si>
  <si>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</si>
  <si>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</si>
  <si>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</si>
  <si>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</si>
  <si>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</si>
  <si>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</si>
  <si>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</si>
  <si>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</si>
  <si>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</si>
  <si>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</si>
  <si>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998 - Přesun hmot</t>
  </si>
  <si>
    <t>M - Práce a dodávky M</t>
  </si>
  <si>
    <t xml:space="preserve">    21-M - Elektromontáže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</si>
  <si>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</si>
  <si>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</si>
  <si>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</si>
  <si>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</si>
  <si>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</si>
  <si>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</si>
  <si>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</si>
  <si>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</si>
  <si>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</si>
  <si>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</si>
  <si>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</si>
  <si>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</si>
  <si>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</si>
  <si>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</si>
  <si>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</si>
  <si>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</si>
  <si>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</si>
  <si>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</si>
  <si>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</si>
  <si>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121151104</t>
  </si>
  <si>
    <t>Sejmutí ornice plochy do 100 m2 tl vrstvy přes 200 do 250 mm strojně</t>
  </si>
  <si>
    <t>m2</t>
  </si>
  <si>
    <t>CS ÚRS 2026 01</t>
  </si>
  <si>
    <t>4</t>
  </si>
  <si>
    <t>1201563941</t>
  </si>
  <si>
    <t>PP</t>
  </si>
  <si>
    <t>Sejmutí ornice strojně při souvislé ploše do 100 m2, tl. vrstvy přes 200 do 250 mm</t>
  </si>
  <si>
    <t>VV</t>
  </si>
  <si>
    <t xml:space="preserve">"stržení ornice v ploše domu a betonových panelů"   (0,43+0,57+0,58+2,51+2,8+0,66+0,88)*5</t>
  </si>
  <si>
    <t xml:space="preserve">"zpevněná plocha"   2,5*5</t>
  </si>
  <si>
    <t>Součet</t>
  </si>
  <si>
    <t>122251101</t>
  </si>
  <si>
    <t>Odkopávky a prokopávky nezapažené v hornině třídy těžitelnosti I skupiny 3 objem do 20 m3 strojně</t>
  </si>
  <si>
    <t>m3</t>
  </si>
  <si>
    <t>-802604255</t>
  </si>
  <si>
    <t>Odkopávky a prokopávky nezapažené strojně v hornině třídy těžitelnosti I skupiny 3 do 20 m3</t>
  </si>
  <si>
    <t xml:space="preserve">"plocha v řezu 3,507 m2"   3,507*5</t>
  </si>
  <si>
    <t>131251100</t>
  </si>
  <si>
    <t>Hloubení jam nezapažených v hornině třídy těžitelnosti I skupiny 3 objem do 20 m3 strojně</t>
  </si>
  <si>
    <t>-1354143418</t>
  </si>
  <si>
    <t>Hloubení nezapažených jam a zářezů strojně s urovnáním dna do předepsaného profilu a spádu v hornině třídy těžitelnosti I skupiny 3 do 20 m3</t>
  </si>
  <si>
    <t xml:space="preserve">"jáma pod relévovým domkem - bez ornice (plocha v řezu 1,834 m2)"   0,95*2,1*3,1</t>
  </si>
  <si>
    <t xml:space="preserve">"svahování kolem relévového domku (plocha v průřezu 0,67 m2)"   0,67*(3+5+3)</t>
  </si>
  <si>
    <t>132251101</t>
  </si>
  <si>
    <t>Hloubení rýh nezapažených š do 800 mm v hornině třídy těžitelnosti I skupiny 3 objem do 20 m3 strojně</t>
  </si>
  <si>
    <t>-671345651</t>
  </si>
  <si>
    <t>Hloubení nezapažených rýh šířky do 800 mm strojně s urovnáním dna do předepsaného profilu a spádu v hornině třídy těžitelnosti I skupiny 3 do 20 m3</t>
  </si>
  <si>
    <t xml:space="preserve">"rýha pro vyrovnávací vrstvu betonu"   0,4*0,1*(2*(3,2+2,2))</t>
  </si>
  <si>
    <t>5</t>
  </si>
  <si>
    <t>162751117</t>
  </si>
  <si>
    <t>Vodorovné přemístění přes 9 000 do 10000 m výkopku/sypaniny z horniny třídy těžitelnosti I skupiny 1 až 3</t>
  </si>
  <si>
    <t>1335880558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</si>
  <si>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</si>
  <si>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 xml:space="preserve">"dtto p.č. 122 25 1101 - odkopávky a prokopávky v hornině třídy I skupiny 3 do 20 m3"   17,535</t>
  </si>
  <si>
    <t xml:space="preserve">"dtto p.č. 131 25 1100 - hloubení jam nezapažených do 20 m3"   13,555</t>
  </si>
  <si>
    <t xml:space="preserve">"dtto p.č. 132 25 1101 - hloubení rýh nezapažených š do 800mm do 20 m3"   0,432</t>
  </si>
  <si>
    <t>Mezisoučet - celkem vytěžený výkopek</t>
  </si>
  <si>
    <t xml:space="preserve">"dtto p.č. 171 15 1103 - uložení sypanin z hornin soudržných do násypů"   3,58*-1</t>
  </si>
  <si>
    <t xml:space="preserve">"dtto p.č. 174 15 1102 - zásyp v prostoru s omezeným pohybem"   11,083*-1</t>
  </si>
  <si>
    <t>Mezisoučet - využitý výkopek pro zpětné násypy a zásypy</t>
  </si>
  <si>
    <t>6</t>
  </si>
  <si>
    <t>167151101</t>
  </si>
  <si>
    <t>Nakládání výkopku z hornin třídy těžitelnosti I skupiny 1 až 3 do 100 m3</t>
  </si>
  <si>
    <t>-216369972</t>
  </si>
  <si>
    <t>Nakládání, skládání a překládání neulehlého výkopku nebo sypaniny strojně nakládání, množství do 100 m3, z horniny třídy těžitelnosti I, skupiny 1 až 3</t>
  </si>
  <si>
    <t>7</t>
  </si>
  <si>
    <t>171151101</t>
  </si>
  <si>
    <t>Hutnění boků násypů pro jakýkoliv sklon a míru zhutnění svahu</t>
  </si>
  <si>
    <t>-1664756692</t>
  </si>
  <si>
    <t>Hutnění boků násypů z hornin soudržných a sypkých pro jakýkoliv sklon, délku a míru zhutnění svahu</t>
  </si>
  <si>
    <t xml:space="preserve">"čelní strana relévového domku"   0,6*5</t>
  </si>
  <si>
    <t>8</t>
  </si>
  <si>
    <t>171151103</t>
  </si>
  <si>
    <t>Uložení sypaniny z hornin soudržných do násypů zhutněných strojně</t>
  </si>
  <si>
    <t>2051230163</t>
  </si>
  <si>
    <t>Uložení sypanin do násypů strojně s rozprostřením sypaniny ve vrstvách a s hrubým urovnáním zhutněných z hornin soudržných jakékoliv třídy těžitelnosti</t>
  </si>
  <si>
    <t xml:space="preserve">"čelní strana relévového domku (plocha v řezu * délka)"   0,716*5</t>
  </si>
  <si>
    <t>9</t>
  </si>
  <si>
    <t>171201221R</t>
  </si>
  <si>
    <t>Poplatek za uložení na skládce (skládkovné) zeminy a kamení kód odpadu 17 05 04</t>
  </si>
  <si>
    <t>t</t>
  </si>
  <si>
    <t>1114003818</t>
  </si>
  <si>
    <t>Poplatek za uložení stavebního odpadu na skládce (skládkovné) zeminy a kamení zatříděného do Katalogu odpadů pod kódem 17 05 04</t>
  </si>
  <si>
    <t>"NEOCEŇOVAT POUZE EVIDENČNÍ POLOŽKA"</t>
  </si>
  <si>
    <t xml:space="preserve">"dtto p.č. 162 75 1117 - vodorovné přemístění přes 9 000 do 10000 m výkopku * 1,8 t/m3"   16,859*1,8</t>
  </si>
  <si>
    <t>10</t>
  </si>
  <si>
    <t>171251201</t>
  </si>
  <si>
    <t>Uložení sypaniny na skládky nebo meziskládky</t>
  </si>
  <si>
    <t>1318175385</t>
  </si>
  <si>
    <t>Uložení sypaniny na skládky nebo meziskládky bez hutnění s upravením uložené sypaniny do předepsaného tvaru</t>
  </si>
  <si>
    <t>11</t>
  </si>
  <si>
    <t>174151102</t>
  </si>
  <si>
    <t>Zásyp v prostoru s omezeným pohybem stroje sypaninou se zhutněním</t>
  </si>
  <si>
    <t>216344717</t>
  </si>
  <si>
    <t>Zásyp sypaninou z jakékoliv horniny strojně s uložením výkopku ve vrstvách se zhutněním v prostorách s omezeným pohybem stroje s urovnáním povrchu zásypu</t>
  </si>
  <si>
    <t xml:space="preserve">"zásypy uvnitř základů relévového domku"   (2,5*1,5)*0,95</t>
  </si>
  <si>
    <t xml:space="preserve">"zásypy ze tří stran relévového domku"   0,47*(3+5+3)</t>
  </si>
  <si>
    <t xml:space="preserve">"doplnění zásypy z jedné strany relévového domku"   0,47*5</t>
  </si>
  <si>
    <t>181351003</t>
  </si>
  <si>
    <t>Rozprostření ornice tl vrstvy do 200 mm pl do 100 m2 v rovině nebo ve svahu do 1:5 strojně</t>
  </si>
  <si>
    <t>-232273583</t>
  </si>
  <si>
    <t>Rozprostření a urovnání ornice v rovině nebo ve svahu sklonu do 1:5 strojně při souvislé ploše do 100 m2, tl. vrstvy do 200 mm</t>
  </si>
  <si>
    <t xml:space="preserve">"dtto p.č. 121 15 1104 - sejmutí ornice plochy do 100 m2"   54,65</t>
  </si>
  <si>
    <t>Zakládání</t>
  </si>
  <si>
    <t>13</t>
  </si>
  <si>
    <t>213141111</t>
  </si>
  <si>
    <t>Zřízení vrstvy z geotextilie v rovině nebo ve sklonu do 1:5 š do 3 m</t>
  </si>
  <si>
    <t>1134488446</t>
  </si>
  <si>
    <t>Zřízení vrstvy z geotextilie filtrační, separační, odvodňovací, ochranné, výztužné nebo protierozní v rovině nebo ve sklonu do 1:5, šířky do 3 m</t>
  </si>
  <si>
    <t xml:space="preserve">"vnitřní prostor tvárnic ZB - vrstva mezi zásypem a vzduchovou mezerou - vodorovně"   2,5*1,5</t>
  </si>
  <si>
    <t xml:space="preserve">"vnitřní prostor tvárnic ZB - vrstva mezi zásypem a vzduchovou mezerou - svisle"   0,1*(2*(2,5+1,5))</t>
  </si>
  <si>
    <t>14</t>
  </si>
  <si>
    <t>M</t>
  </si>
  <si>
    <t>69311080</t>
  </si>
  <si>
    <t>geotextilie netkaná separační, ochranná, filtrační, drenážní PES 200g/m2</t>
  </si>
  <si>
    <t>899100523</t>
  </si>
  <si>
    <t>4,55*1,1845 'Přepočtené koeficientem množství</t>
  </si>
  <si>
    <t>15</t>
  </si>
  <si>
    <t>213221101</t>
  </si>
  <si>
    <t>Ochranná vrstva na základové spáře z betonu prostého bez zvláštních nároků na prostředí tl do 150 mm tř. C 12/15</t>
  </si>
  <si>
    <t>-829818947</t>
  </si>
  <si>
    <t>Ochranná vrstva na základové spáře tl. do 150 mm z prostého betonu bez zvláštních nároků na prostředí tř. C 12/15</t>
  </si>
  <si>
    <t xml:space="preserve">"rýha pro vyrovnávací vrstvu betonu"   0,35*0,1*(2*(3,2+2,2))</t>
  </si>
  <si>
    <t>16</t>
  </si>
  <si>
    <t>270001101</t>
  </si>
  <si>
    <t>Vytvoření prostupů průřezu do 0,02 m2 v monolitických betonových základech tl do 0,5 m osazením trub, dílců nebo tvarovek do bednění</t>
  </si>
  <si>
    <t>kus</t>
  </si>
  <si>
    <t>-350108372</t>
  </si>
  <si>
    <t>Vytvoření prostupů v základových konstrukcích z monolitického betonu nebo železobetonu osazením trub, prefabrikovaných dílců, dutinových tvarovek, apod., do bednění vnější průřezové plochy do 0,02 m2, tloušťky zdi do 0,5 m</t>
  </si>
  <si>
    <t xml:space="preserve">"5x chránička D160mm skrz tvárnici ZB tl. 300mm"   5</t>
  </si>
  <si>
    <t xml:space="preserve">"1x chránička D110mm skrz tvárnici ZB tl. 300mm"   1</t>
  </si>
  <si>
    <t>Mezisoučet</t>
  </si>
  <si>
    <t>17</t>
  </si>
  <si>
    <t>34571355</t>
  </si>
  <si>
    <t>trubka elektroinstalační ohebná dvouplášťová korugovaná HDPE (chránička) D 93/110mm</t>
  </si>
  <si>
    <t>m</t>
  </si>
  <si>
    <t>-1477994747</t>
  </si>
  <si>
    <t xml:space="preserve">"5x chránička D160mm skrz tvárnici ZB tl. 300mm"   5*0,3</t>
  </si>
  <si>
    <t xml:space="preserve">"zbylá chránička - montáž v kapitole 46-M"   0,61+0,16+0,44</t>
  </si>
  <si>
    <t>2,71*1,05 'Přepočtené koeficientem množství</t>
  </si>
  <si>
    <t>18</t>
  </si>
  <si>
    <t>34571358</t>
  </si>
  <si>
    <t>trubka elektroinstalační ohebná dvouplášťová korugovaná HDPE (chránička) D 136/160mm</t>
  </si>
  <si>
    <t>1592826215</t>
  </si>
  <si>
    <t xml:space="preserve">"1x chránička D110mm skrz tvárnici ZB tl. 300mm"   1*0,3</t>
  </si>
  <si>
    <t xml:space="preserve">"zbylá chránička - montáž v kapitole 46-M"   (0,61+0,49+0,44)+(0,61+0,87+0,44)+(0,61+1,41+0,44)+(0,61+1,57+0,44)+(0,61+1,78+0,44)</t>
  </si>
  <si>
    <t>11,67*1,05 'Přepočtené koeficientem množství</t>
  </si>
  <si>
    <t>19</t>
  </si>
  <si>
    <t>279113144</t>
  </si>
  <si>
    <t>Základová zeď tl přes 250 do 300 mm z tvárnic ztraceného bednění včetně výplně z betonu tř. C 20/25</t>
  </si>
  <si>
    <t>-1076794633</t>
  </si>
  <si>
    <t>Základové zdi z tvárnic ztraceného bednění včetně výplně z betonu bez zvláštních nároků na vliv prostředí třídy C 20/25, tloušťky zdiva přes 250 do 300 mm</t>
  </si>
  <si>
    <t xml:space="preserve">"4 řady tvárnic ZB"   1*(2*(3+2))</t>
  </si>
  <si>
    <t>20</t>
  </si>
  <si>
    <t>279361821</t>
  </si>
  <si>
    <t>Výztuž základových zdí nosných betonářskou ocelí 10 505</t>
  </si>
  <si>
    <t>-1996076242</t>
  </si>
  <si>
    <t>Výztuž základových zdí nosných svislých nebo odkloněných od svislice, rovinných nebo oblých, deskových nebo žebrových, včetně výztuže jejich žeber z betonářské oceli 10 505 (R) nebo BSt 500</t>
  </si>
  <si>
    <t>vyžtužení R10 - 0,617kg/bm - 2x vodorovně + 2x svisle v každé tvárnici ZB = 11,6 bm výztuže / m2 + přesahy</t>
  </si>
  <si>
    <t>(((0,617*11,6)*(1*(2*(3+2))))*1,15)/1000</t>
  </si>
  <si>
    <t>Vodorovné konstrukce</t>
  </si>
  <si>
    <t>417321414</t>
  </si>
  <si>
    <t>Ztužující pásy a věnce ze ŽB tř. C 20/25</t>
  </si>
  <si>
    <t>-543955027</t>
  </si>
  <si>
    <t>Ztužující pásy a věnce z betonu železového (bez výztuže) tř. C 20/25</t>
  </si>
  <si>
    <t xml:space="preserve">"vyrovnávací a ztužující vrstva betonu na poslední řadě tvárnic ZB"   (0,05*0,3)*(2*(3+2))</t>
  </si>
  <si>
    <t>22</t>
  </si>
  <si>
    <t>417351115</t>
  </si>
  <si>
    <t>Zřízení bednění ztužujících věnců</t>
  </si>
  <si>
    <t>-2130788128</t>
  </si>
  <si>
    <t>Bednění bočnic ztužujících pásů a věnců včetně vzpěr zřízení</t>
  </si>
  <si>
    <t xml:space="preserve">"vyrovnávací a ztužující vrstva betonu na poslední řadě tvárnic ZB"   (0,05*2)*(2*(3+2))</t>
  </si>
  <si>
    <t>23</t>
  </si>
  <si>
    <t>417351116</t>
  </si>
  <si>
    <t>Odstranění bednění ztužujících věnců</t>
  </si>
  <si>
    <t>-1164674048</t>
  </si>
  <si>
    <t>Bednění bočnic ztužujících pásů a věnců včetně vzpěr odstranění</t>
  </si>
  <si>
    <t>Komunikace pozemní</t>
  </si>
  <si>
    <t>24</t>
  </si>
  <si>
    <t>564831011</t>
  </si>
  <si>
    <t>Podklad ze štěrkodrtě ŠD plochy do 100 m2 tl 100 mm</t>
  </si>
  <si>
    <t>1063034649</t>
  </si>
  <si>
    <t>Podklad ze štěrkodrti ŠD s rozprostřením a zhutněním plochy jednotlivě do 100 m2, po zhutnění tl. 100 mm</t>
  </si>
  <si>
    <t xml:space="preserve">"plocha pod betonovými panely"   1*(5+2+5+2)</t>
  </si>
  <si>
    <t>25</t>
  </si>
  <si>
    <t>564871011</t>
  </si>
  <si>
    <t>Podklad ze štěrkodrtě ŠD plochy do 100 m2 tl 250 mm</t>
  </si>
  <si>
    <t>2041092092</t>
  </si>
  <si>
    <t>Podklad ze štěrkodrti ŠD s rozprostřením a zhutněním plochy jednotlivě do 100 m2, po zhutnění tl. 250 mm</t>
  </si>
  <si>
    <t xml:space="preserve">"zpevněná plocha"   5*2,5</t>
  </si>
  <si>
    <t>26</t>
  </si>
  <si>
    <t>596811311</t>
  </si>
  <si>
    <t>Kladení velkoformátové betonové dlažby tl do 100 mm velikosti do 0,5 m2 pl do 300 m2</t>
  </si>
  <si>
    <t>2142578776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</si>
  <si>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do 300 m2</t>
  </si>
  <si>
    <t>27</t>
  </si>
  <si>
    <t>59246018</t>
  </si>
  <si>
    <t>dlažba velkoformátová betonová plochy do 0,5m2 tl 80mm tryskaný povrch</t>
  </si>
  <si>
    <t>1173486596</t>
  </si>
  <si>
    <t>14*1,03 'Přepočtené koeficientem množství</t>
  </si>
  <si>
    <t>Ostatní konstrukce a práce, bourání</t>
  </si>
  <si>
    <t>28</t>
  </si>
  <si>
    <t>919726122</t>
  </si>
  <si>
    <t>Geotextilie pro ochranu, separaci a filtraci netkaná měrná hm přes 200 do 300 g/m2</t>
  </si>
  <si>
    <t>936735809</t>
  </si>
  <si>
    <t>Geotextilie netkaná pro ochranu, separaci nebo filtraci měrná hmotnost přes 200 do 300 g/m2</t>
  </si>
  <si>
    <t>998</t>
  </si>
  <si>
    <t>Přesun hmot</t>
  </si>
  <si>
    <t>29</t>
  </si>
  <si>
    <t>998012041</t>
  </si>
  <si>
    <t>Přesun hmot pro budovy monolitické s omezením mechanizace pro budovy v do 6 m</t>
  </si>
  <si>
    <t>-775826087</t>
  </si>
  <si>
    <t>Přesun hmot pro budovy občanské výstavby, bydlení, výrobu a služby s nosnou svislou konstrukcí monolitickou betonovou tyčovou nebo plošnou s jakýkoliv obvodovým pláštěm kromě vyzdívaného vodorovná dopravní vzdálenost do 100 m s omezením mechanizace pro budovy výšky do 6 m</t>
  </si>
  <si>
    <t>Práce a dodávky M</t>
  </si>
  <si>
    <t>21-M</t>
  </si>
  <si>
    <t>Elektromontáže</t>
  </si>
  <si>
    <t>30</t>
  </si>
  <si>
    <t>210220020</t>
  </si>
  <si>
    <t>Montáž uzemňovacího vedení vodičů FeZn pomocí svorek v zemi páskou do 120 mm2 ve městské zástavbě</t>
  </si>
  <si>
    <t>64</t>
  </si>
  <si>
    <t>-263741098</t>
  </si>
  <si>
    <t>Montáž uzemňovacího vedení s upevněním, propojením a připojením pomocí svorek v zemi s izolací spojů vodičů FeZn páskou průřezu do 120 mm2 v městské zástavbě</t>
  </si>
  <si>
    <t xml:space="preserve">"perimetr základů"   2*(2*(3+2))</t>
  </si>
  <si>
    <t>31</t>
  </si>
  <si>
    <t>35442062</t>
  </si>
  <si>
    <t>pás zemnící 30x4mm FeZn</t>
  </si>
  <si>
    <t>kg</t>
  </si>
  <si>
    <t>128</t>
  </si>
  <si>
    <t>2037185517</t>
  </si>
  <si>
    <t>20*0,95 'Přepočtené koeficientem množství</t>
  </si>
  <si>
    <t>32</t>
  </si>
  <si>
    <t>210220022</t>
  </si>
  <si>
    <t>Montáž uzemňovacího vedení vodičů FeZn pomocí svorek v zemi drátem průměru do 10 mm ve městské zástavbě</t>
  </si>
  <si>
    <t>2056104321</t>
  </si>
  <si>
    <t>Montáž uzemňovacího vedení s upevněním, propojením a připojením pomocí svorek v zemi s izolací spojů vodičů FeZn drátem nebo lanem průměru do 10 mm v městské zástavbě</t>
  </si>
  <si>
    <t xml:space="preserve">"2x vývod"   2*1,5</t>
  </si>
  <si>
    <t>33</t>
  </si>
  <si>
    <t>35442135</t>
  </si>
  <si>
    <t>drát D 10/13mm FeZn + PVC</t>
  </si>
  <si>
    <t>669386174</t>
  </si>
  <si>
    <t>3*0,695 'Přepočtené koeficientem množství</t>
  </si>
  <si>
    <t>34</t>
  </si>
  <si>
    <t>210220302</t>
  </si>
  <si>
    <t>Montáž svorek hromosvodných se 3 a více šrouby</t>
  </si>
  <si>
    <t>1181791820</t>
  </si>
  <si>
    <t>Montáž hromosvodného vedení svorek se 3 a více šrouby</t>
  </si>
  <si>
    <t xml:space="preserve">"prvek ZT na výkrese"   4</t>
  </si>
  <si>
    <t xml:space="preserve">"spojení zemnícího pásku 2ks/domek"   2</t>
  </si>
  <si>
    <t xml:space="preserve">"spojení zemnícího pásku a drátu 4ks/domek"   4</t>
  </si>
  <si>
    <t>35</t>
  </si>
  <si>
    <t>35441865</t>
  </si>
  <si>
    <t>svorka FeZn k zemnící tyči - D 28mm</t>
  </si>
  <si>
    <t>982271182</t>
  </si>
  <si>
    <t>36</t>
  </si>
  <si>
    <t>35441986</t>
  </si>
  <si>
    <t>svorka odbočovací a spojovací pro pásek 30x4mm, FeZn</t>
  </si>
  <si>
    <t>-1503404966</t>
  </si>
  <si>
    <t>37</t>
  </si>
  <si>
    <t>35441996</t>
  </si>
  <si>
    <t>svorka odbočovací a spojovací pro spojování kruhových a páskových vodičů, FeZn</t>
  </si>
  <si>
    <t>-1869216714</t>
  </si>
  <si>
    <t>38</t>
  </si>
  <si>
    <t>210220361</t>
  </si>
  <si>
    <t>Montáž tyčí zemnicích délky do 2 m s připojením na svodové nebo uzemňovací vedení</t>
  </si>
  <si>
    <t>528971628</t>
  </si>
  <si>
    <t>Montáž hromosvodného vedení zemnicích desek a tyčí s připojením na svodové nebo uzemňovací vedení bez příslušenství tyčí, délky do 2 m</t>
  </si>
  <si>
    <t>39</t>
  </si>
  <si>
    <t>35442090</t>
  </si>
  <si>
    <t>tyč zemnící 2m FeZn</t>
  </si>
  <si>
    <t>274299686</t>
  </si>
  <si>
    <t>46-M</t>
  </si>
  <si>
    <t>Zemní práce při extr.mont.pracích</t>
  </si>
  <si>
    <t>40</t>
  </si>
  <si>
    <t>460791214</t>
  </si>
  <si>
    <t>Montáž trubek ochranných plastových uložených volně do rýhy ohebných přes 90 do 110 mm</t>
  </si>
  <si>
    <t>-814789262</t>
  </si>
  <si>
    <t>Montáž trubek ochranných uložených volně do rýhy plastových ohebných, vnitřního průměru přes 90 do 110 mm</t>
  </si>
  <si>
    <t>0,61+0,16+0,44</t>
  </si>
  <si>
    <t>41</t>
  </si>
  <si>
    <t>460791216</t>
  </si>
  <si>
    <t>Montáž trubek ochranných plastových uložených volně do rýhy ohebných přes 133 do 172 mm</t>
  </si>
  <si>
    <t>-1484896686</t>
  </si>
  <si>
    <t>Montáž trubek ochranných uložených volně do rýhy plastových ohebných, vnitřního průměru přes 133 do 172 mm</t>
  </si>
  <si>
    <t>0,61+0,49+0,44</t>
  </si>
  <si>
    <t>0,61+0,87+0,44</t>
  </si>
  <si>
    <t>0,61+1,41+0,44</t>
  </si>
  <si>
    <t>0,61+1,57+0,44</t>
  </si>
  <si>
    <t>0,61+1,78+0,44</t>
  </si>
  <si>
    <t>SO 226-11-01.2 - Lázně Bělohrad - Nová Paka, základy RD (km 67,050)</t>
  </si>
  <si>
    <t xml:space="preserve">"stržení ornice v ploše domu a betonových panelů"   (0,66+1,41+0,65+1,17+1,14)*5</t>
  </si>
  <si>
    <t xml:space="preserve">"jáma pod relévovým domkem - bez ornice (plocha v řezu 1,134 m2)"   1,134*3</t>
  </si>
  <si>
    <t xml:space="preserve">"svahování kolem relévového domku (plocha v průřezu 0,67 m2)"   0,34*(2*(5+4))</t>
  </si>
  <si>
    <t xml:space="preserve">"dtto p.č. 131 25 1100 - hloubení jam nezapažených do 20 m3"   9,522</t>
  </si>
  <si>
    <t xml:space="preserve">"dtto p.č. 171 15 1103 - uložení sypanin z hornin soudržných do násypů"   8,87*-1</t>
  </si>
  <si>
    <t xml:space="preserve">"dtto p.č. 174 15 1102 - zásyp v prostoru s omezeným pohybem"   9,683*-1</t>
  </si>
  <si>
    <t xml:space="preserve">"vyzískaný materiál pro zásypy a násypy"   18,553-9,954</t>
  </si>
  <si>
    <t>1809259636</t>
  </si>
  <si>
    <t xml:space="preserve">"dokupovaný materiál pro zásypy a násypy"   18,553-9,954</t>
  </si>
  <si>
    <t xml:space="preserve">"čelní strana relévového domku"   1,774*5</t>
  </si>
  <si>
    <t xml:space="preserve">"čelní strana relévového domku (plocha v řezu * délka)"   1,774*5</t>
  </si>
  <si>
    <t>17120R</t>
  </si>
  <si>
    <t xml:space="preserve">Výzisk zeminy a kamení </t>
  </si>
  <si>
    <t>-33762731</t>
  </si>
  <si>
    <t>Poplatek za nákup zeminy</t>
  </si>
  <si>
    <t>"NEOCEŇOVAT"</t>
  </si>
  <si>
    <t>"dtto p.č. 162 75 1117 - vodorovné přemístění přes 9 000 do 10000 m výkopku * 1,5 t/m3" 9,522*1,5</t>
  </si>
  <si>
    <t xml:space="preserve">"zásypy svahování relévového domku"   0,34*(2*(5+4))</t>
  </si>
  <si>
    <t xml:space="preserve">"dtto p.č. 121 15 1104 - sejmutí ornice plochy do 100 m2"   25,15</t>
  </si>
  <si>
    <t>CS ÚRS 2025 02</t>
  </si>
  <si>
    <t>SO 226-11-01.3 - Lázně Bělohrad - Nová Paka, základy RD (km 67,4375)</t>
  </si>
  <si>
    <t xml:space="preserve">"stržení ornice v ploše domu a betonových panelů"   5*4</t>
  </si>
  <si>
    <t xml:space="preserve">"jáma pod relévovým domkem - bez ornice"  0,95*2,1*3,1</t>
  </si>
  <si>
    <t xml:space="preserve">"svahování kolem relévového domku (plocha v průřezu 0,67 m2)"   0,67*(2*(4+5))</t>
  </si>
  <si>
    <t xml:space="preserve">"dtto p.č. 131 25 1100 - hloubení jam nezapažených do 20 m3"   18,245</t>
  </si>
  <si>
    <t xml:space="preserve">"dtto p.č. 174 15 1102 - zásyp v prostoru s omezeným pohybem"   12,06*-1</t>
  </si>
  <si>
    <t xml:space="preserve">"dtto p.č. 162 75 1117 - vodorovné přemístění přes 9 000 do 10000 m výkopku * 1,8 t/m3"   6,617*1,8</t>
  </si>
  <si>
    <t xml:space="preserve">"dtto p.č. 121 15 1104 - sejmutí ornice plochy do 100 m2"   20</t>
  </si>
  <si>
    <t>D.1.300 - Objekty trakční a energetické</t>
  </si>
  <si>
    <t>SO 340-11-01 - Lázně Bělohrad - Nová Paka, přípojka NN</t>
  </si>
  <si>
    <t>SO 340-11-01.01 - přípojka NN (ÚOŽI)</t>
  </si>
  <si>
    <t>709 94 234</t>
  </si>
  <si>
    <t>Správa Železnic, s.o.</t>
  </si>
  <si>
    <t>Michal Kadlec</t>
  </si>
  <si>
    <t>HSV - HSV</t>
  </si>
  <si>
    <t xml:space="preserve">    5 - Zemní práce</t>
  </si>
  <si>
    <t xml:space="preserve">    DEM - Demontáž</t>
  </si>
  <si>
    <t xml:space="preserve">    DOD - Dodávka</t>
  </si>
  <si>
    <t xml:space="preserve">    MONT - Montáž</t>
  </si>
  <si>
    <t>5915005020</t>
  </si>
  <si>
    <t>Hloubení rýh nebo jam ručně na železničním spodku třídy těžitelnosti I skupiny 2</t>
  </si>
  <si>
    <t>ÚOŽI 2026 01</t>
  </si>
  <si>
    <t>1194025459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</si>
  <si>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</si>
  <si>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10*0,8*0,4</t>
  </si>
  <si>
    <t>5915007020</t>
  </si>
  <si>
    <t>Zásyp jam nebo rýh sypaninou na železničním spodku se zhutněním</t>
  </si>
  <si>
    <t>1612028400</t>
  </si>
  <si>
    <t>Zásyp jam nebo rýh sypaninou na železničním spodku se zhutněním Poznámka: 1. Ceny zásypu jam a rýh se zhutněním jsou určeny pro jakoukoliv míru zhutnění.</t>
  </si>
  <si>
    <t>DEM</t>
  </si>
  <si>
    <t>Demontáž</t>
  </si>
  <si>
    <t>7492471010</t>
  </si>
  <si>
    <t>Demontáže kabelových vedení nn</t>
  </si>
  <si>
    <t>512</t>
  </si>
  <si>
    <t>1874794563</t>
  </si>
  <si>
    <t>Demontáže kabelových vedení nn - demontáž ze zemní kynety, roštu, rozvaděče, trubky, chráničky apod.</t>
  </si>
  <si>
    <t>DOD</t>
  </si>
  <si>
    <t>Dodávka</t>
  </si>
  <si>
    <t>7492501740</t>
  </si>
  <si>
    <t>Kabely, vodiče, šňůry Cu - nn Kabel silový 2 a 3-žílový Cu, plastová izolace CYKY 3O1,5 (3Ax1,5)</t>
  </si>
  <si>
    <t>256</t>
  </si>
  <si>
    <t>833216715</t>
  </si>
  <si>
    <t>"902" 10</t>
  </si>
  <si>
    <t>"903" 10</t>
  </si>
  <si>
    <t>"904" 10</t>
  </si>
  <si>
    <t>"905" 10</t>
  </si>
  <si>
    <t>"906" 10</t>
  </si>
  <si>
    <t>"907" 10</t>
  </si>
  <si>
    <t>"908" 10</t>
  </si>
  <si>
    <t>"909" 10</t>
  </si>
  <si>
    <t>7492502020</t>
  </si>
  <si>
    <t>Kabely, vodiče, šňůry Cu - nn Kabel silový 4 a 5-žílový Cu, plastová izolace CYKY 5J4 (5Cx4)</t>
  </si>
  <si>
    <t>814952333</t>
  </si>
  <si>
    <t>"601" 10</t>
  </si>
  <si>
    <t>"605" 10</t>
  </si>
  <si>
    <t>"609" 10</t>
  </si>
  <si>
    <t>"613" 10</t>
  </si>
  <si>
    <t>7493601300</t>
  </si>
  <si>
    <t>Kabelové a zásuvkové skříně, elektroměrové rozvaděče Prázdné skříně a pilíře Skříň plastová kompaktní pilíř včetně základu, IP44, šířka 600 mm, výška 1000 mm, hloubka do 400 mm, PUR lak</t>
  </si>
  <si>
    <t>-894204635</t>
  </si>
  <si>
    <t>"R-P4479" 1</t>
  </si>
  <si>
    <t>7494003082</t>
  </si>
  <si>
    <t>Modulární přístroje Jističe do 63 A; 6 kA 3-pólové In 20 A, Ue AC 230/400 V / DC 216 V, charakteristika B, 3pól, Icn 6 kA</t>
  </si>
  <si>
    <t>1404354196</t>
  </si>
  <si>
    <t>7492600230</t>
  </si>
  <si>
    <t>Kabely, vodiče, šňůry Al - nn Kabel silový 4 a 5-žílový, plastová izolace 1-AYKY 4x70</t>
  </si>
  <si>
    <t>1352457964</t>
  </si>
  <si>
    <t>"900"50</t>
  </si>
  <si>
    <t>"600"10</t>
  </si>
  <si>
    <t>"603"750</t>
  </si>
  <si>
    <t>"607"290</t>
  </si>
  <si>
    <t>"XXX Km 62,088 - 62,952"885</t>
  </si>
  <si>
    <t>7492600210</t>
  </si>
  <si>
    <t>Kabely, vodiče, šňůry Al - nn Kabel silový 4 a 5-žílový, plastová izolace 1-AYKY 4x35</t>
  </si>
  <si>
    <t>696372656</t>
  </si>
  <si>
    <t>"611" 385</t>
  </si>
  <si>
    <t>7491100130</t>
  </si>
  <si>
    <t>Trubková vedení Ohebné elektroinstalační trubky KOPOFLEX 110 rudá</t>
  </si>
  <si>
    <t>-354022345</t>
  </si>
  <si>
    <t>"KO km 62,088 - P4478"910</t>
  </si>
  <si>
    <t>"SP - P4479"60</t>
  </si>
  <si>
    <t>"P4479 - P4480" 760</t>
  </si>
  <si>
    <t>"P4480 - P4481" 290</t>
  </si>
  <si>
    <t>"P4481 - P4482" 400</t>
  </si>
  <si>
    <t>MONT</t>
  </si>
  <si>
    <t>Montáž</t>
  </si>
  <si>
    <t>7492553010</t>
  </si>
  <si>
    <t>Montáž kabelů 2- a 3-žílových Cu do 16 mm2</t>
  </si>
  <si>
    <t>-889844977</t>
  </si>
  <si>
    <t>Montáž kabelů 2- a 3-žílových Cu do 16 mm2 - uložení do země, chráničky, na rošty, pod omítku apod.</t>
  </si>
  <si>
    <t>7492554016</t>
  </si>
  <si>
    <t>Montáž kabelů 4- a 5-žílových Cu do 95 mm2</t>
  </si>
  <si>
    <t>564671269</t>
  </si>
  <si>
    <t>Montáž kabelů 4- a 5-žílových Cu do 95 mm2 - uložení do země, chráničky, na rošty, pod omítku apod.</t>
  </si>
  <si>
    <t>7492652012</t>
  </si>
  <si>
    <t>Montáž kabelů 4- a 5-žílových Al do 50 mm2</t>
  </si>
  <si>
    <t>-744803008</t>
  </si>
  <si>
    <t>Montáž kabelů 4- a 5-žílových Al do 50 mm2 - uložení do země, chráničky, na rošty, pod omítku apod.</t>
  </si>
  <si>
    <t>"611" 420</t>
  </si>
  <si>
    <t>7492751024</t>
  </si>
  <si>
    <t>Montáž ukončení kabelů nn v rozvaděči nebo na přístroji izolovaných s označením 2 - 5-ti žílových do 70 mm2</t>
  </si>
  <si>
    <t>1500451541</t>
  </si>
  <si>
    <t>Montáž ukončení kabelů nn v rozvaděči nebo na přístroji izolovaných s označením 2 - 5-ti žílových do 70 mm2 - montáž kabelové koncovky nebo záklopky včetně odizolování pláště a izolace žil kabelu, ukončení žil v rozvaděči, upevnění kabelových ok, roz. trubice, zakončení stínění apod.</t>
  </si>
  <si>
    <t>7493651010</t>
  </si>
  <si>
    <t>Montáž skříní pro venkovní vedení přípojkových pojistkových plastových na sloup nebo do zdi pro připojení kabelu do 50 mm2 s 1 sadou nebo 2 sadami jistících prvků do 63 A</t>
  </si>
  <si>
    <t>-1844540429</t>
  </si>
  <si>
    <t>Montáž skříní pro venkovní vedení přípojkových pojistkových plastových na sloup nebo do zdi pro připojení kabelu do 50 mm2 s 1 sadou nebo 2 sadami jistících prvků do 63 A - včetně elektrovýzbroje a zednického zapravení zdiva po dokončené montáži, neobsahuje vybourání niky ve zdi</t>
  </si>
  <si>
    <t>7492652014</t>
  </si>
  <si>
    <t>Montáž kabelů 4- a 5-žílových Al do 150 mm2</t>
  </si>
  <si>
    <t>-2093708812</t>
  </si>
  <si>
    <t>Montáž kabelů 4- a 5-žílových Al do 150 mm2 - uložení do země, chráničky, na rošty, pod omítku apod.</t>
  </si>
  <si>
    <t>"XXX" 885</t>
  </si>
  <si>
    <t>"900" 50</t>
  </si>
  <si>
    <t>"600" 10</t>
  </si>
  <si>
    <t>"603" 750</t>
  </si>
  <si>
    <t>"607" 280</t>
  </si>
  <si>
    <t>7494552020</t>
  </si>
  <si>
    <t>Montáž vačkových silových spínačů - přepínačů třípólových do 63 A - přepínač 1-0-1</t>
  </si>
  <si>
    <t>-1161682632</t>
  </si>
  <si>
    <t>7499250515</t>
  </si>
  <si>
    <t>Vyhotovení výchozí revizní zprávy pro opravné práce pro objem investičních nákladů přes 100 000 do 500 000 Kč</t>
  </si>
  <si>
    <t>-138669570</t>
  </si>
  <si>
    <t>Vyhotovení výchozí revizní zprávy pro opravné práce pro objem investičních nákladů přes 100 000 do 500 000 Kč - celková prohlídka zařízení provozního souboru nebo stavebního objektu včetně měření, zkoušek zařízení tohoto provozního souboru nebo stavebního objektu revizním technikem na zařízení podle požadavku ČSN, včetně hodnocení a vyhotovení celkové revizní zprávy</t>
  </si>
  <si>
    <t>"Revize P4480"1</t>
  </si>
  <si>
    <t>"Revize P4481"1</t>
  </si>
  <si>
    <t>"Revize P4482"1</t>
  </si>
  <si>
    <t>7492756040</t>
  </si>
  <si>
    <t>Pomocné práce pro montáž kabelů zatažení kabelů do chráničky do 4 kg/m</t>
  </si>
  <si>
    <t>-1716907937</t>
  </si>
  <si>
    <t>7492751022</t>
  </si>
  <si>
    <t>Montáž ukončení kabelů nn v rozvaděči nebo na přístroji izolovaných s označením 2 - 5-ti žílových do 25 mm2</t>
  </si>
  <si>
    <t>-280078803</t>
  </si>
  <si>
    <t>Montáž ukončení kabelů nn v rozvaděči nebo na přístroji izolovaných s označením 2 - 5-ti žílových do 25 mm2 - montáž kabelové koncovky nebo záklopky včetně odizolování pláště a izolace žil kabelu, ukončení žil v rozvaděči, upevnění kabelových ok, roz. trubice, zakončení stínění apod.</t>
  </si>
  <si>
    <t>7492751026</t>
  </si>
  <si>
    <t>Montáž ukončení kabelů nn v rozvaděči nebo na přístroji izolovaných s označením 2 - 5-ti žílových do 150 mm2</t>
  </si>
  <si>
    <t>1682403277</t>
  </si>
  <si>
    <t>Montáž ukončení kabelů nn v rozvaděči nebo na přístroji izolovaných s označením 2 - 5-ti žílových do 150 mm2 - montáž kabelové koncovky nebo záklopky včetně odizolování pláště a izolace žil kabelu, ukončení žil v rozvaděči, upevnění kabelových ok, roz. trubice, zakončení stínění apod.</t>
  </si>
  <si>
    <t>"Ukončení kabelu 900" 2</t>
  </si>
  <si>
    <t>"Ukončení kabelu 600" 2</t>
  </si>
  <si>
    <t>"Ukončení kabelu 603" 2</t>
  </si>
  <si>
    <t>"Ukončení kabelu 607" 2</t>
  </si>
  <si>
    <t>7590525750</t>
  </si>
  <si>
    <t>Montáž štítku kabelového průběžného</t>
  </si>
  <si>
    <t>-1268528235</t>
  </si>
  <si>
    <t>Montáž štítku kabelového průběžného - zhotovení štítku, vyražení znaku kabelu na štítek, připevnění štítku na kabel, ovinutí štítku páskou PVC</t>
  </si>
  <si>
    <t>7593505270</t>
  </si>
  <si>
    <t>Montáž kabelového označníku Ball Marker</t>
  </si>
  <si>
    <t>-143789511</t>
  </si>
  <si>
    <t>Montáž kabelového označníku Ball Marker - upevnění kabelového označníku na plášť kabelu upevňovacími prvky</t>
  </si>
  <si>
    <t>P</t>
  </si>
  <si>
    <t>Poznámka k položce:_x000d_
upevnění kabelového označníku na plášť kabelu upevňovacími prvky</t>
  </si>
  <si>
    <t>7494153010</t>
  </si>
  <si>
    <t>Montáž prázdných plastových kabelových skříní min. IP 44, výšky do 800 mm, hloubky do 320 mm kompaktní pilíř š do 530 mm</t>
  </si>
  <si>
    <t>173561273</t>
  </si>
  <si>
    <t>Montáž prázdných plastových kabelových skříní min. IP 44, výšky do 800 mm, hloubky do 320 mm kompaktní pilíř š do 530 mm - včetně elektrovýzbroje</t>
  </si>
  <si>
    <t>7598095537</t>
  </si>
  <si>
    <t>Vyhotovení protokolu UTZ pro silnoproudé zařízení</t>
  </si>
  <si>
    <t>-382265229</t>
  </si>
  <si>
    <t>Vyhotovení protokolu UTZ pro silnoproudé zařízení - vykonání prohlídky a zkoušky včetně vyhotovení protokolu podle vyhl. 100/1995 Sb., IH a IPK, SZ, HZ, RZ, EPS, EZS, ASHS, klimatizace, výpočetní techniky, kamerového systému nebo kabelové přípojky</t>
  </si>
  <si>
    <t>"Průkaz způsobilosti Lázně Bělohrad - Nová Paka PZS P4478, P4479, P4480, P4481, P4482" 1</t>
  </si>
  <si>
    <t>7494453015</t>
  </si>
  <si>
    <t>Montáž pojistkových odpínačů pro válcové pojistky včetně montáže pojistek do 63 A třípólový</t>
  </si>
  <si>
    <t>59340746</t>
  </si>
  <si>
    <t>Montáž pojistkových odpínačů pro válcové pojistky včetně montáže pojistek do 63 A třípólový - do skříně nebo rozvaděče</t>
  </si>
  <si>
    <t>SO 340-11-01.02 - přípojka NN (ÚRS)</t>
  </si>
  <si>
    <t>141721215</t>
  </si>
  <si>
    <t>Řízený zemní protlak délky do 50 m hl do 6 m se zatažením potrubí průměru vrtu přes 180 do 225 mm v hornině třídy těžitelnosti I a II skupiny 1 až 4</t>
  </si>
  <si>
    <t>1322201271</t>
  </si>
  <si>
    <t>Řízený zemní protlak délky protlaku do 50 m v hornině třídy těžitelnosti I a II, skupiny 1 až 4 včetně zatažení trub v hloubce do 6 m průměru vrtu přes 180 do 225 mm</t>
  </si>
  <si>
    <t>D.1.400 - Zabezpečovací zařízení</t>
  </si>
  <si>
    <t>PS 430-11-01 - Lázně Bělohrad - Nová Paka, PZS</t>
  </si>
  <si>
    <t>PS 430-11-01.01 - PZS P4477 (ÚOŽI)</t>
  </si>
  <si>
    <t xml:space="preserve">    DEM - Demontáže</t>
  </si>
  <si>
    <t>OST - Ostatní</t>
  </si>
  <si>
    <t>899164445</t>
  </si>
  <si>
    <t>5915030010R</t>
  </si>
  <si>
    <t>Bourání drobných staveb železničního spodku</t>
  </si>
  <si>
    <t>-429530209</t>
  </si>
  <si>
    <t>Bourání drobných staveb železničního spodku zarážedel Poznámka: 1. V cenách jsou započteny náklady na vybourání zdiva, uložení na terén, naložení na dopravní prostředek a uložení na skládce. 2. V cenách nejsou obsaženy náklady na dopravu a skládkovné.</t>
  </si>
  <si>
    <t>"Bourání zdiva z ŽB" 3</t>
  </si>
  <si>
    <t>"Bourání základů ze ŽB" 3</t>
  </si>
  <si>
    <t>Demontáže</t>
  </si>
  <si>
    <t>7590117010</t>
  </si>
  <si>
    <t>Demontáž objektu rozměru do 6,0 x 3,0 m</t>
  </si>
  <si>
    <t>1139629755</t>
  </si>
  <si>
    <t>Demontáž objektu rozměru do 6,0 x 3,0 m - včetně odpojení zařízení od kabelových rozvodů</t>
  </si>
  <si>
    <t>7590127025</t>
  </si>
  <si>
    <t>Demontáž skříně ŠM, PSK, SKP, SPP, KS</t>
  </si>
  <si>
    <t>655583860</t>
  </si>
  <si>
    <t>Demontáž skříně ŠM, PSK, SKP, SPP, KS - včetně odpojení zařízení od kabelových rozvodů</t>
  </si>
  <si>
    <t>7592817010</t>
  </si>
  <si>
    <t>Demontáž výstražníku</t>
  </si>
  <si>
    <t>2133407944</t>
  </si>
  <si>
    <t>"Demontáž stávajících výstražných skříní A, B"2</t>
  </si>
  <si>
    <t>7593007010</t>
  </si>
  <si>
    <t>Demontáž dobíječe, usměrňovače, napáječe ze stojanové řady</t>
  </si>
  <si>
    <t>-255139375</t>
  </si>
  <si>
    <t>7593317120</t>
  </si>
  <si>
    <t>Demontáž stojanové řady pro 1-3 stojany</t>
  </si>
  <si>
    <t>-760317685</t>
  </si>
  <si>
    <t>7593317230</t>
  </si>
  <si>
    <t>Demontáž stojanu pro baterie 12 V 200 Ah</t>
  </si>
  <si>
    <t>1318359116</t>
  </si>
  <si>
    <t>7593317360</t>
  </si>
  <si>
    <t>Demontáž stojanu P 67 ze stojanové řady</t>
  </si>
  <si>
    <t>-156874885</t>
  </si>
  <si>
    <t>7594207014</t>
  </si>
  <si>
    <t>Demontáž stykového transformátoru DT bez oleje</t>
  </si>
  <si>
    <t>-1025457699</t>
  </si>
  <si>
    <t>"Kolejový obvod 3LK" 2</t>
  </si>
  <si>
    <t>7594207050</t>
  </si>
  <si>
    <t>Demontáž stojánku kabelového KSL, KSLP</t>
  </si>
  <si>
    <t>-675222068</t>
  </si>
  <si>
    <t>"Kabelový stojánek pro ASE" 1+1</t>
  </si>
  <si>
    <t>7596917030</t>
  </si>
  <si>
    <t>Demontáž telefonních objektů VTO 3 - 11</t>
  </si>
  <si>
    <t>-1511387037</t>
  </si>
  <si>
    <t>OST</t>
  </si>
  <si>
    <t>Ostatní</t>
  </si>
  <si>
    <t>7592907020</t>
  </si>
  <si>
    <t>Demontáž bloku baterie niklokadmiové kapacity do 200 Ah</t>
  </si>
  <si>
    <t>1429868232</t>
  </si>
  <si>
    <t>9902100100</t>
  </si>
  <si>
    <t>Doprava materiálu těžkou mechanizací nosnosti přes 3,5 t sypanin (kameniva, písku, suti, dlažebních kostek, atd.) do 10 km</t>
  </si>
  <si>
    <t>-1504805872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</si>
  <si>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</si>
  <si>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"vybouraný beton na mezideponii"6"m3"*2,5"t"</t>
  </si>
  <si>
    <t>"vyzískaná zemina na zásyp" 6*1,8</t>
  </si>
  <si>
    <t>9909000500R</t>
  </si>
  <si>
    <t>Poplatek za uložení odpadu betonových prefabrikátů</t>
  </si>
  <si>
    <t>-722756372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</si>
  <si>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</si>
  <si>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6*2,5</t>
  </si>
  <si>
    <t>PS 430-11-01.03 - PZS P4478 (ÚOŽI)</t>
  </si>
  <si>
    <t xml:space="preserve">    KAB1 - Montáž</t>
  </si>
  <si>
    <t xml:space="preserve">    KAB2 - Dodávka</t>
  </si>
  <si>
    <t>-1436725773</t>
  </si>
  <si>
    <t>"Hloubení kabelových rýh" (210+900+780)*0,5*0,8</t>
  </si>
  <si>
    <t>"Sejmutí drnu" (210+900+780)*0,5*0,1</t>
  </si>
  <si>
    <t>5915007010</t>
  </si>
  <si>
    <t>Zásyp jam nebo rýh sypaninou na železničním spodku bez zhutnění</t>
  </si>
  <si>
    <t>364096343</t>
  </si>
  <si>
    <t>Zásyp jam nebo rýh sypaninou na železničním spodku bez zhutnění Poznámka: 1. Ceny zásypu jam a rýh se zhutněním jsou určeny pro jakoukoliv míru zhutnění.</t>
  </si>
  <si>
    <t>"Zásyp kabelových rýh"(900+780+210)*0,5*0,8</t>
  </si>
  <si>
    <t>"Zásyp drnu" (210+900+780)*0,5*0,1</t>
  </si>
  <si>
    <t>KAB1</t>
  </si>
  <si>
    <t>7590555132</t>
  </si>
  <si>
    <t>Montáž forma pro kabely TCEKPFLE, TCEKPFLEY, TCEKPFLEZE, TCEKPFLEZY do 3 P 1,0</t>
  </si>
  <si>
    <t>1176833588</t>
  </si>
  <si>
    <t>Montáž forma pro kabely TCEKPFLE, TCEKPFLEY, TCEKPFLEZE, TCEKPFLEZY do 3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</si>
  <si>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2+2+2</t>
  </si>
  <si>
    <t>7590525230</t>
  </si>
  <si>
    <t>Montáž kabelu návěstního volně uloženého s jádrem 1 mm Cu TCEKEZE, TCEKFE, TCEKPFLEY, TCEKPFLEZE do 7 P</t>
  </si>
  <si>
    <t>2137415508</t>
  </si>
  <si>
    <t>Montáž kabelu návěstního volně uloženého s jádrem 1 mm Cu TCEKEZE, TCEKFE, TCEKPFLEY, TCEKPFLEZE do 7 P - příprava kabelového bubnu a přistavení na místo tažení, odvinutí, naměření, odřezání a uložení kabelu do kabelového lože nebo žlabu, protažení překážkami, včetně přípravných a závěrečných prací, přeměření izolačního stavu kabelu, uzavření konců kabelu, přemístění kabelového bubnu</t>
  </si>
  <si>
    <t>"kabel k budoucímu počítacímu bodu 1" 50</t>
  </si>
  <si>
    <t>"kabel k budoucímu počítacímu bodu 2" 50</t>
  </si>
  <si>
    <t>"812" 900</t>
  </si>
  <si>
    <t>"405" 780</t>
  </si>
  <si>
    <t>7590525231</t>
  </si>
  <si>
    <t>Montáž kabelu návěstního volně uloženého s jádrem 1 mm Cu TCEKEZE, TCEKFE, TCEKPFLEY, TCEKPFLEZE do 16 P</t>
  </si>
  <si>
    <t>-1484833113</t>
  </si>
  <si>
    <t>Montáž kabelu návěstního volně uloženého s jádrem 1 mm Cu TCEKEZE, TCEKFE, TCEKPFLEY, TCEKPFLEZE do 16 P - příprava kabelového bubnu a přistavení na místo tažení, odvinutí, naměření, odřezání a uložení kabelu do kabelového lože nebo žlabu, protažení překážkami, včetně přípravných a závěrečných prací, přeměření izolačního stavu kabelu, uzavření konců kabelu, přemístění kabelového bubnu</t>
  </si>
  <si>
    <t>"Montáž kabelů pro budoucí výstražník A" 45</t>
  </si>
  <si>
    <t>"Montáž kabelů pro budoucí výstražník B" 65</t>
  </si>
  <si>
    <t>7590555136</t>
  </si>
  <si>
    <t>Montáž forma pro kabely TCEKPFLE, TCEKPFLEY, TCEKPFLEZE, TCEKPFLEZY do 7 P 1,0</t>
  </si>
  <si>
    <t>1576620334</t>
  </si>
  <si>
    <t>Montáž forma pro kabely TCEKPFLE, TCEKPFLEY, TCEKPFLEZE, TCEKPFLEZY do 7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</si>
  <si>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"k.č. 812" 2</t>
  </si>
  <si>
    <t>7590555140</t>
  </si>
  <si>
    <t>Montáž forma pro kabely TCEKPFLE, TCEKPFLEY, TCEKPFLEZE, TCEKPFLEZY do 16 P 1,0</t>
  </si>
  <si>
    <t>-1265083310</t>
  </si>
  <si>
    <t>Montáž forma pro kabely TCEKPFLE, TCEKPFLEY, TCEKPFLEZE, TCEKPFLEZY do 16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</si>
  <si>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7593505150</t>
  </si>
  <si>
    <t>Pokládka výstražné fólie do výkopu</t>
  </si>
  <si>
    <t>683459076</t>
  </si>
  <si>
    <t>210+900+780</t>
  </si>
  <si>
    <t>7592005070</t>
  </si>
  <si>
    <t>Montáž počítacího bodu počítače náprav PZN 1</t>
  </si>
  <si>
    <t>-1994031834</t>
  </si>
  <si>
    <t>Montáž počítacího bodu počítače náprav PZN 1 - uložení a připevnění na určené místo, seřízení polohy, přezkoušení</t>
  </si>
  <si>
    <t>"PB1" 1</t>
  </si>
  <si>
    <t>-632252915</t>
  </si>
  <si>
    <t>KAB2</t>
  </si>
  <si>
    <t>7491401130</t>
  </si>
  <si>
    <t>Kabelové rošty a žlaby Elektroinstalační lišty a kabelové žlaby Zemní kanál KOPOKAN 4 ZD (200x125) šedé tělo/ červené víko 2m</t>
  </si>
  <si>
    <t>-1322777341</t>
  </si>
  <si>
    <t>"PZZ P4478" 105</t>
  </si>
  <si>
    <t>"k.č.812"450</t>
  </si>
  <si>
    <t>7590521614</t>
  </si>
  <si>
    <t>Venkovní vedení kabelová - metalické sítě Plněné, párované s ochr. vodičem, armované Al dráty TCEKPFLEZE 16 P 1,0 D</t>
  </si>
  <si>
    <t>1850948129</t>
  </si>
  <si>
    <t>"kabel k výstražníku A" 45</t>
  </si>
  <si>
    <t>"kabel k výstražníku B" 65</t>
  </si>
  <si>
    <t>7590521604</t>
  </si>
  <si>
    <t>Venkovní vedení kabelová - metalické sítě Plněné, párované s ochr. vodičem, armované Al dráty TCEKPFLEZE 7 P 1,0 D</t>
  </si>
  <si>
    <t>2034674762</t>
  </si>
  <si>
    <t>"k.č. 812"900</t>
  </si>
  <si>
    <t>7590521589</t>
  </si>
  <si>
    <t>Venkovní vedení kabelová - metalické sítě Plněné, párované s ochr. vodičem, armované Al dráty TCEKPFLEZE 3 P 1,0 D</t>
  </si>
  <si>
    <t>-758058847</t>
  </si>
  <si>
    <t>"kabel k počítacímu bodu 1" 50</t>
  </si>
  <si>
    <t>"kabel k počítacímu bodu 2" 50</t>
  </si>
  <si>
    <t>"kabel k počítacímu bodu PB1" 780</t>
  </si>
  <si>
    <t>7593501820</t>
  </si>
  <si>
    <t>Trasy kabelového vedení Lokátory a markery Ball Marker 1408-XR, fialový zabezpečováci</t>
  </si>
  <si>
    <t>-1031004614</t>
  </si>
  <si>
    <t>7592010102</t>
  </si>
  <si>
    <t>Kolové senzory a snímače počítačů náprav Snímač průjezdu kola RSR 180 (5 m kabel)</t>
  </si>
  <si>
    <t>-1295611044</t>
  </si>
  <si>
    <t>7592010131</t>
  </si>
  <si>
    <t>Kolové senzory a snímače počítačů náprav Box pro nastavení a údržbu</t>
  </si>
  <si>
    <t>-1276057238</t>
  </si>
  <si>
    <t>7592010222</t>
  </si>
  <si>
    <t>Kolové senzory a snímače počítačů náprav Kabelový závěr UPMS-11 pro RSR180, 1x EPO 180</t>
  </si>
  <si>
    <t>-2048372472</t>
  </si>
  <si>
    <t>7592010166</t>
  </si>
  <si>
    <t>Kolové senzory a snímače počítačů náprav Upevňovací souprava SK140</t>
  </si>
  <si>
    <t>-1379616452</t>
  </si>
  <si>
    <t>7594300688</t>
  </si>
  <si>
    <t>Počítače náprav Vnitřní prvky PN PNS-03 Hloubkoměr ST00 246</t>
  </si>
  <si>
    <t>-1059104974</t>
  </si>
  <si>
    <t>7590150030</t>
  </si>
  <si>
    <t>Uzemnění, ukolejnění Tyč zemnící se svorkou l=1,5m (HM0354405211015)</t>
  </si>
  <si>
    <t>-1528780971</t>
  </si>
  <si>
    <t>7592010172</t>
  </si>
  <si>
    <t>Kolové senzory a snímače počítačů náprav Připevňovací čep BBK pro upevňovací soupravu SK140</t>
  </si>
  <si>
    <t>pár</t>
  </si>
  <si>
    <t>-497149349</t>
  </si>
  <si>
    <t>7592010152</t>
  </si>
  <si>
    <t>Kolové senzory a snímače počítačů náprav Montážní sada neoprénové ochr.hadice</t>
  </si>
  <si>
    <t>578321852</t>
  </si>
  <si>
    <t>7592010176</t>
  </si>
  <si>
    <t>Kolové senzory a snímače počítačů náprav Matice samojistná FS M10</t>
  </si>
  <si>
    <t>41387489</t>
  </si>
  <si>
    <t>7592010178</t>
  </si>
  <si>
    <t>Kolové senzory a snímače počítačů náprav Matice samojistná FS M12</t>
  </si>
  <si>
    <t>419258203</t>
  </si>
  <si>
    <t>7598095085</t>
  </si>
  <si>
    <t>Přezkoušení a regulace senzoru počítacího bodu</t>
  </si>
  <si>
    <t>-148082039</t>
  </si>
  <si>
    <t>Přezkoušení a regulace senzoru počítacího bodu - kontrola (nastavení) mechanických parametrů polohy, regulace napájení, kalibrace, kontrola funkce a započítávání, kontrola indikace</t>
  </si>
  <si>
    <t>Poznámka k položce:_x000d_
kontrola (nastavení) mechanických parametrů polohy, regulace napájení, kalibrace, kontrola funkce a započítávání, kontrola indikace</t>
  </si>
  <si>
    <t>PS 430-11-01.04 - PZS 4478 (ÚRS)</t>
  </si>
  <si>
    <t>460752112</t>
  </si>
  <si>
    <t>Osazení kabelových kanálů do rýhy ze žlabů plastových šířky přes 10 do 20 cm</t>
  </si>
  <si>
    <t>1308865252</t>
  </si>
  <si>
    <t>Osazení kabelových kanálů včetně utěsnění, vyspárování a zakrytí víkem ze žlabů plastových do rýhy, bez výkopových prací vnější šířky přes 10 do 20 cm</t>
  </si>
  <si>
    <t>"km 62,088 - km 62,952"900</t>
  </si>
  <si>
    <t>"kabel k PB1"780</t>
  </si>
  <si>
    <t>45+65+50+50</t>
  </si>
  <si>
    <t xml:space="preserve">PS 430-11-01.05  - PZS P4479 (ÚOŽI)</t>
  </si>
  <si>
    <t>-1208731706</t>
  </si>
  <si>
    <t>"Hloubení kabelových rýh" (730+15)*0,5*0,8</t>
  </si>
  <si>
    <t>"Sejmutí drnu" (730+15)*0,5*0,1</t>
  </si>
  <si>
    <t>-1701282517</t>
  </si>
  <si>
    <t>"Zásyp drnu" (730+15)*0,5*0,1</t>
  </si>
  <si>
    <t>"Zásyp kabelových rýh"(730+15)*0,5*0,8</t>
  </si>
  <si>
    <t>-320169240</t>
  </si>
  <si>
    <t>"kabel 414 k počítacímu bodu NLPB10" 730</t>
  </si>
  <si>
    <t xml:space="preserve">"kabel 304 k  počítacímu bodu NLPB9" 15</t>
  </si>
  <si>
    <t>1999777227</t>
  </si>
  <si>
    <t>2+2</t>
  </si>
  <si>
    <t>949832054</t>
  </si>
  <si>
    <t>"NLPB10" 1</t>
  </si>
  <si>
    <t>1837983670</t>
  </si>
  <si>
    <t>730+15</t>
  </si>
  <si>
    <t>7594305020</t>
  </si>
  <si>
    <t>Montáž součástí počítače náprav bleskojistkové svorkovnice</t>
  </si>
  <si>
    <t>679534680</t>
  </si>
  <si>
    <t>7594305055</t>
  </si>
  <si>
    <t>Montáž součástí počítače náprav bloku pro počítače náprav</t>
  </si>
  <si>
    <t>-1317354353</t>
  </si>
  <si>
    <t>7594305095</t>
  </si>
  <si>
    <t>Montáž součástí počítače náprav drátové formy pro skříň 126TE</t>
  </si>
  <si>
    <t>-655012698</t>
  </si>
  <si>
    <t>7594305025</t>
  </si>
  <si>
    <t>Montáž součástí počítače náprav přepěťové ochrany napájení</t>
  </si>
  <si>
    <t>-2098470492</t>
  </si>
  <si>
    <t>7594305015</t>
  </si>
  <si>
    <t>Montáž součástí počítače náprav neoprénové ochranné hadice se soupravou pro upevnění k pražci</t>
  </si>
  <si>
    <t>-1366273124</t>
  </si>
  <si>
    <t>-1390317799</t>
  </si>
  <si>
    <t>7594305075</t>
  </si>
  <si>
    <t>Montáž součástí počítače náprav skříně pro bloky šíře 126TE BGT 03</t>
  </si>
  <si>
    <t>-1047867307</t>
  </si>
  <si>
    <t>7594305040</t>
  </si>
  <si>
    <t>Montáž součástí počítače náprav upevňovací kolejnicové čelisti SK 140</t>
  </si>
  <si>
    <t>2026973108</t>
  </si>
  <si>
    <t>7594305030</t>
  </si>
  <si>
    <t>Montáž součástí počítače náprav kabelového závěru KSL-F pro RSR</t>
  </si>
  <si>
    <t>827190859</t>
  </si>
  <si>
    <t>7594305010</t>
  </si>
  <si>
    <t>Montáž součástí počítače náprav vyhodnocovací části</t>
  </si>
  <si>
    <t>-1773603877</t>
  </si>
  <si>
    <t>1193380725</t>
  </si>
  <si>
    <t>"kab trasa k NLPB10 " 365</t>
  </si>
  <si>
    <t>"k.č.304"7</t>
  </si>
  <si>
    <t>-1112642413</t>
  </si>
  <si>
    <t>"kabel k počítacímu bodu NLPB9" 15</t>
  </si>
  <si>
    <t>"kabel k počítacímu bodu NLPB10" 730</t>
  </si>
  <si>
    <t>-763942368</t>
  </si>
  <si>
    <t>-1220987320</t>
  </si>
  <si>
    <t>-1206258366</t>
  </si>
  <si>
    <t>7594300104</t>
  </si>
  <si>
    <t>Počítače náprav Vnitřní prvky PN ACS 2000 Montážní skříňka BGT06 šíře 126TE</t>
  </si>
  <si>
    <t>1394315185</t>
  </si>
  <si>
    <t>7594300078</t>
  </si>
  <si>
    <t>Počítače náprav Vnitřní prvky PN ACS 2000 Čítačová jednotka ACB119 GS04</t>
  </si>
  <si>
    <t>-956414287</t>
  </si>
  <si>
    <t>7594300136</t>
  </si>
  <si>
    <t>Počítače náprav Vnitřní prvky PN ACS 2000 Sběrnicová jednotka ABP002-2 21TE GS02</t>
  </si>
  <si>
    <t>-123960617</t>
  </si>
  <si>
    <t>"úsek T2 NP-LB"1</t>
  </si>
  <si>
    <t>"úsek T3 NP-LB"1</t>
  </si>
  <si>
    <t>"úsek T4 NP-LB"1</t>
  </si>
  <si>
    <t>"úsek T5 NP-LB"1</t>
  </si>
  <si>
    <t>"úsek T6 NP-LB"1</t>
  </si>
  <si>
    <t>7594300108</t>
  </si>
  <si>
    <t>Počítače náprav Vnitřní prvky PN ACS 2000 Jednotka jištění SIC006 GS01</t>
  </si>
  <si>
    <t>-1538141385</t>
  </si>
  <si>
    <t>7594300084</t>
  </si>
  <si>
    <t>Počítače náprav Vnitřní prvky PN ACS 2000 Vyhodnocovací jednotka IMC003 GS01</t>
  </si>
  <si>
    <t>-165169254</t>
  </si>
  <si>
    <t>"NLPB1"1</t>
  </si>
  <si>
    <t>"NLPB2"1</t>
  </si>
  <si>
    <t>"NLPB3"1</t>
  </si>
  <si>
    <t>"NLPB4"1</t>
  </si>
  <si>
    <t>"NLPB5"1</t>
  </si>
  <si>
    <t>"NLPB6"1</t>
  </si>
  <si>
    <t>"NLPB7"1</t>
  </si>
  <si>
    <t>"NLPB8"1</t>
  </si>
  <si>
    <t>"NLPB9"1</t>
  </si>
  <si>
    <t>"NLPB10"1</t>
  </si>
  <si>
    <t>7594300268</t>
  </si>
  <si>
    <t>Počítače náprav Vnitřní prvky PN Frauscher Přepěťová ochrana vyhodnocovací jednotky BSI005</t>
  </si>
  <si>
    <t>124582214</t>
  </si>
  <si>
    <t>-1652513199</t>
  </si>
  <si>
    <t>-1621451266</t>
  </si>
  <si>
    <t>-1543862774</t>
  </si>
  <si>
    <t>1371368977</t>
  </si>
  <si>
    <t>-1385188706</t>
  </si>
  <si>
    <t>1095295388</t>
  </si>
  <si>
    <t>-1053178971</t>
  </si>
  <si>
    <t>-291649149</t>
  </si>
  <si>
    <t>-989048519</t>
  </si>
  <si>
    <t>PS 430-11-01.07 - PZS P4480 (ÚOŽI)</t>
  </si>
  <si>
    <t xml:space="preserve">    TECH1 - Technologický domek</t>
  </si>
  <si>
    <t xml:space="preserve">    TECH3 - Vnitřní část zabezpečovacího zařízení</t>
  </si>
  <si>
    <t xml:space="preserve">    TECH4 - Diagnostika</t>
  </si>
  <si>
    <t xml:space="preserve">    TECH5 - Venkovní prvky</t>
  </si>
  <si>
    <t xml:space="preserve">    TECH6 - Demontáže</t>
  </si>
  <si>
    <t xml:space="preserve">    TECH7 - Revize a zkoušky</t>
  </si>
  <si>
    <t>El-PZZ - Elektronické PZZ</t>
  </si>
  <si>
    <t>1780227711</t>
  </si>
  <si>
    <t>"Sejmutí drnu"(20+30+30+15)*0,5*0,1</t>
  </si>
  <si>
    <t>"Hloubení kabelových rýh" (20+30+30+15)*0,5*0,8</t>
  </si>
  <si>
    <t>-1839964737</t>
  </si>
  <si>
    <t>"Zásyp kabelových rýh"(20+30+30+15)*0,5*0,8</t>
  </si>
  <si>
    <t>"Zásyp drnu"(20+30+30+15)*0,5*0,1</t>
  </si>
  <si>
    <t>5915030020R</t>
  </si>
  <si>
    <t>95682280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</si>
  <si>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</si>
  <si>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"Bourání základových desek ze ŽB" 0,5*1*0,3*2</t>
  </si>
  <si>
    <t>TECH1</t>
  </si>
  <si>
    <t>Technologický domek</t>
  </si>
  <si>
    <t>7590110010</t>
  </si>
  <si>
    <t>Domky, přístřešky Reléový domek - výška 2,85 m - podle zvl. požadavků a předložené dokumentace vč. základní výbavy rozvaděče, osvětlení, dvou zásuvek, ventilátoru a topení 3x2 m</t>
  </si>
  <si>
    <t>1873939854</t>
  </si>
  <si>
    <t>7596200004</t>
  </si>
  <si>
    <t>Indikátory horkoběžnosti Vybavení domku - stůl, židle apod.</t>
  </si>
  <si>
    <t>sada</t>
  </si>
  <si>
    <t>999294084</t>
  </si>
  <si>
    <t>7590190150</t>
  </si>
  <si>
    <t>Ostatní Žebřík trojdílný univerzální 3x7 příček (HM0478850007607)</t>
  </si>
  <si>
    <t>1183279663</t>
  </si>
  <si>
    <t>7590115005</t>
  </si>
  <si>
    <t>Montáž objektu rozměru do 2,5 x 3,6 m</t>
  </si>
  <si>
    <t>-1092389784</t>
  </si>
  <si>
    <t>Montáž objektu rozměru do 2,5 x 3,6 m - usazení na základy, zatažení kabelů a zřízení kabelové rezervy, opravný nátěr. Neobsahuje výkop a zához jam</t>
  </si>
  <si>
    <t>-719476856</t>
  </si>
  <si>
    <t>TECH3</t>
  </si>
  <si>
    <t>Vnitřní část zabezpečovacího zařízení</t>
  </si>
  <si>
    <t>7593310910</t>
  </si>
  <si>
    <t>Konstrukční díly Řada stojan. pro 2 stojany 19 polí inov. (HM0404215990312)</t>
  </si>
  <si>
    <t>1883742153</t>
  </si>
  <si>
    <t xml:space="preserve"> Řada stojan. pro 2 stojany 18 polí inov.!</t>
  </si>
  <si>
    <t>7592810900</t>
  </si>
  <si>
    <t>Reléový stojan PZS vystrojený na jednokolejné trati s výstražníky 2 - 4 kusy výstražníků - kategorie dle ČSN 34 2650 ed.2: PZS 3(2) S,B(N),I(L)</t>
  </si>
  <si>
    <t>komplet</t>
  </si>
  <si>
    <t>966519444</t>
  </si>
  <si>
    <t>7593310100</t>
  </si>
  <si>
    <t>Konstrukční díly Izolace stojanu úplná (CV723685005M)</t>
  </si>
  <si>
    <t>-984790910</t>
  </si>
  <si>
    <t>7593310860</t>
  </si>
  <si>
    <t>Konstrukční díly Stojan pod baterie (CV621849001)</t>
  </si>
  <si>
    <t>1651033568</t>
  </si>
  <si>
    <t>7592910130</t>
  </si>
  <si>
    <t>Baterie Staniční akumulátory NiCd článek 1,2 V/150 Ah C5 se sintrovanou elektrodou, cena včetně spojovacího materiálu a bateriového nosiče či stojanu</t>
  </si>
  <si>
    <t>1342566070</t>
  </si>
  <si>
    <t>7593320435</t>
  </si>
  <si>
    <t>Prvky Ochrana baterie přepěťová (CV800795088)</t>
  </si>
  <si>
    <t>42997287</t>
  </si>
  <si>
    <t>7593000010</t>
  </si>
  <si>
    <t>Dobíječe, usměrňovače, napáječe Usměrňovač E230 G12/25, na polici/na zeď/na DIN lištu, základní stavová indikace opticky i bezpotenciálově, teplotní kompenzace</t>
  </si>
  <si>
    <t>516257580</t>
  </si>
  <si>
    <t>Dobíječe, usměrňovače, napáječe Usměrňovač E230 G12/25, na polici/na zeď/na DIN lištu, základní stavová indikace opticky i bezpotenciálově, teplotní kompenzace
např: 12V/25A (Kumer IP1000DP) - dle RDS</t>
  </si>
  <si>
    <t>7590120160</t>
  </si>
  <si>
    <t>Skříně Skříňka ovl. pro PZZ-RE (CV723089004)</t>
  </si>
  <si>
    <t>-356479957</t>
  </si>
  <si>
    <t>7596910020</t>
  </si>
  <si>
    <t>Venkovní telefonní objekty Objekt telef.venk.VTO 4 na stěnu (CV540329004)</t>
  </si>
  <si>
    <t>278314865</t>
  </si>
  <si>
    <t>7590120175</t>
  </si>
  <si>
    <t>Skříně Skříň přístroj.pro přejezdy sp 133/313.1.12 (HM0354399998281)</t>
  </si>
  <si>
    <t>-1185666852</t>
  </si>
  <si>
    <t>7496656010</t>
  </si>
  <si>
    <t>Montáž stojanu pro baterie do 150 Ah</t>
  </si>
  <si>
    <t>-1096582864</t>
  </si>
  <si>
    <t>Montáž stojanu pro baterie do 150 Ah - usazení, případné zašroubování do podlahy</t>
  </si>
  <si>
    <t>7590125057</t>
  </si>
  <si>
    <t>Montáž skříně společné přístrojové pro přejezdy</t>
  </si>
  <si>
    <t>54605441</t>
  </si>
  <si>
    <t>Montáž skříně společné přístrojové pro přejezdy - usazení skříně a zatažení kabelů bez zhotovení a zapojení kabelových forem. Bez kabelových příchytek</t>
  </si>
  <si>
    <t>7590195015</t>
  </si>
  <si>
    <t>Montáž ovládací skříňky přejezdového zařízení na objekt</t>
  </si>
  <si>
    <t>1546394945</t>
  </si>
  <si>
    <t>Montáž ovládací skříňky přejezdového zařízení na objekt - připevnění skříňky, zatažení kabelu z domku nebo PSK a zapojení na ovládací skříň, ochrana skříňky připojením na hlavní uzemňovací sběrnici v domku nebo na zemnicí svorník PSK</t>
  </si>
  <si>
    <t>7592905020</t>
  </si>
  <si>
    <t>Montáž bloku baterie niklokadmiové kapacity do 200 Ah</t>
  </si>
  <si>
    <t>-1912000570</t>
  </si>
  <si>
    <t>Montáž bloku baterie niklokadmiové kapacity do 200 Ah - postavení článku, připojení vodičů, ochrana svorek vazelinou, změření napětí, u tekutých baterií kontrola elektrolytu s případným doplněním destilovanou vodou</t>
  </si>
  <si>
    <t>7593005010</t>
  </si>
  <si>
    <t>Montáž dobíječe, usměrňovače, napáječe do stojanové řady</t>
  </si>
  <si>
    <t>-1150924974</t>
  </si>
  <si>
    <t>Montáž dobíječe, usměrňovače, napáječe do stojanové řady - včetně připojení vodičů elektrické sítě ss rozvodu a uzemnění, přezkoušení funkce</t>
  </si>
  <si>
    <t>7593315085</t>
  </si>
  <si>
    <t>Montáž vnitřní části objektu OPD 2,5/3,6</t>
  </si>
  <si>
    <t>507011853</t>
  </si>
  <si>
    <t>Montáž vnitřní části objektu OPD 2,5/3,6 - montáž a ukotvení stojanové řady; montáž podélného roštu šířky 200 mm nad stojanovou řadu, prodlouženého v celé délce objektu, svislého k rozváděči a vodorovného od ovládací desky bateriové skříně k bateriové skříni; zatažení, proměření izolačního stavu a jednostranné číslování zabezpečovacích kabelů, nátěr stojanové řady a kabelových roštů, zhotovení a zapojení kabelových forem</t>
  </si>
  <si>
    <t>7593315100</t>
  </si>
  <si>
    <t>Montáž zabezpečovacího stojanu reléového</t>
  </si>
  <si>
    <t>-988954551</t>
  </si>
  <si>
    <t>Montáž zabezpečovacího stojanu reléového - upevnění stojanu do stojanové řady, připojení ochranného uzemnění a informativní kontrola zapojení</t>
  </si>
  <si>
    <t>7593315122</t>
  </si>
  <si>
    <t>Montáž stojanové řady pro 2 stojany</t>
  </si>
  <si>
    <t>966847241</t>
  </si>
  <si>
    <t>Montáž stojanové řady pro 2 stojany - sestavení dodané konstrukce, vyměření místa a usazení stojanové řady, montáž ochranných plechů a roštu stojanové řady, ukotvení</t>
  </si>
  <si>
    <t>7596915035</t>
  </si>
  <si>
    <t>Montáž telefonního objektu VTO 3 - 11 do společné přístrojové skříně</t>
  </si>
  <si>
    <t>921763679</t>
  </si>
  <si>
    <t>Montáž telefonního objektu VTO 3 - 11 do společné přístrojové skříně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</si>
  <si>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7598015165</t>
  </si>
  <si>
    <t>Funkční přezkoušení venkovního telefonního objektu po připojení na kabelové vedení</t>
  </si>
  <si>
    <t>71833610</t>
  </si>
  <si>
    <t>7598095225</t>
  </si>
  <si>
    <t>Kapacitní zkouška baterie staniční (bez ohledu na počet článků)</t>
  </si>
  <si>
    <t>-1030735229</t>
  </si>
  <si>
    <t>TECH4</t>
  </si>
  <si>
    <t>Diagnostika</t>
  </si>
  <si>
    <t>7592500030</t>
  </si>
  <si>
    <t>Diagnostická zařízení Přenosové B-GSM S</t>
  </si>
  <si>
    <t>-565723932</t>
  </si>
  <si>
    <t>7592500330</t>
  </si>
  <si>
    <t>Diagnostická zařízení Blok diagnostiky pro diagnostiku elektronického PZS s možností přenosu dat do lokálního diagnostického systému</t>
  </si>
  <si>
    <t>-535417275</t>
  </si>
  <si>
    <t>7592500335</t>
  </si>
  <si>
    <t>Diagnostická zařízení Jednotka NMOD2</t>
  </si>
  <si>
    <t>-987748018</t>
  </si>
  <si>
    <t>7592500705</t>
  </si>
  <si>
    <t>Diagnostická zařízení Translátor 600:600 pro systém Remote</t>
  </si>
  <si>
    <t>-824863829</t>
  </si>
  <si>
    <t>7592500352</t>
  </si>
  <si>
    <t>Diagnostická zařízení Modul DMS-INJ pro přidání napětí DC 24 V do konektoru RJ45 za účelem napájení koncového zařízení, které komunikuje po Ethernetu</t>
  </si>
  <si>
    <t>-1535492260</t>
  </si>
  <si>
    <t>7592505030</t>
  </si>
  <si>
    <t>Montáž vybavení diagnostického zařízení PZS</t>
  </si>
  <si>
    <t>hod</t>
  </si>
  <si>
    <t>1028017312</t>
  </si>
  <si>
    <t>7593315320</t>
  </si>
  <si>
    <t>Montáž translátoru</t>
  </si>
  <si>
    <t>2015439384</t>
  </si>
  <si>
    <t>7593315388</t>
  </si>
  <si>
    <t>Montáž panelu diagnostiky PZZ</t>
  </si>
  <si>
    <t>100184143</t>
  </si>
  <si>
    <t>7598095125</t>
  </si>
  <si>
    <t>Přezkoušení a regulace diagnostiky</t>
  </si>
  <si>
    <t>-246709922</t>
  </si>
  <si>
    <t>Přezkoušení a regulace diagnostiky - kontrola zapojení včetně příslušného zkoušení hodnot zařízení</t>
  </si>
  <si>
    <t>7598095355</t>
  </si>
  <si>
    <t>Aktivace BDA modulem GSM a vzdáleného přístupu</t>
  </si>
  <si>
    <t>1651651591</t>
  </si>
  <si>
    <t>Aktivace BDA modulem GSM a vzdáleného přístupu - aktivace a konfigurace systému podle příslušné dokumentace</t>
  </si>
  <si>
    <t>TECH5</t>
  </si>
  <si>
    <t>Venkovní prvky</t>
  </si>
  <si>
    <t>1635425213</t>
  </si>
  <si>
    <t>"Uzemnění PB" 2+2</t>
  </si>
  <si>
    <t>7592820201</t>
  </si>
  <si>
    <t>Součásti výstražníku Kříž výstr. jednokol. kompl. refl. A32a bez zvýraznění (HM0404229200107) od r. 2020</t>
  </si>
  <si>
    <t>465174866</t>
  </si>
  <si>
    <t>42</t>
  </si>
  <si>
    <t>7491652032</t>
  </si>
  <si>
    <t>Montáž vnějšího uzemnění zemnící desky z pozinkované oceli (FeZn), velikosti 2000x250 (ZD01)</t>
  </si>
  <si>
    <t>519258456</t>
  </si>
  <si>
    <t>Montáž vnějšího uzemnění zemnící desky z pozinkované oceli (FeZn), velikosti 2000x250 (ZD01) - do země včetně připojení desky k pásku. Neobsahuje zemní práce</t>
  </si>
  <si>
    <t>43</t>
  </si>
  <si>
    <t>7491600130</t>
  </si>
  <si>
    <t>Uzemnění Vnější Zemnící pásek stožáru TV FeZn 30x4 mm2 v délce 25 m</t>
  </si>
  <si>
    <t>130055154</t>
  </si>
  <si>
    <t>1*0,5 'Přepočtené koeficientem množství</t>
  </si>
  <si>
    <t>44</t>
  </si>
  <si>
    <t>299715133</t>
  </si>
  <si>
    <t>45</t>
  </si>
  <si>
    <t>-379179166</t>
  </si>
  <si>
    <t>46</t>
  </si>
  <si>
    <t>-1775106736</t>
  </si>
  <si>
    <t>47</t>
  </si>
  <si>
    <t>1415566145</t>
  </si>
  <si>
    <t>48</t>
  </si>
  <si>
    <t>-1781286602</t>
  </si>
  <si>
    <t>49</t>
  </si>
  <si>
    <t>-315384765</t>
  </si>
  <si>
    <t>50</t>
  </si>
  <si>
    <t>7491652042</t>
  </si>
  <si>
    <t>Montáž vnějšího uzemnění zemnící tyče z pozinkované oceli (FeZn), délky přes 2,1 do 4,5 m</t>
  </si>
  <si>
    <t>1812308751</t>
  </si>
  <si>
    <t>Montáž vnějšího uzemnění zemnící tyče z pozinkované oceli (FeZn), délky přes 2,1 do 4,5 m - zemnící tyče (horní konec tyče min. 80 cm pod povrchem) včetně připojení tyče k pásku</t>
  </si>
  <si>
    <t>51</t>
  </si>
  <si>
    <t>7590725140</t>
  </si>
  <si>
    <t>Situování stožáru návěstidla nebo výstražníku přejezdového zařízení</t>
  </si>
  <si>
    <t>-1621180290</t>
  </si>
  <si>
    <t>52</t>
  </si>
  <si>
    <t>-563564707</t>
  </si>
  <si>
    <t>"k.č. 513"20</t>
  </si>
  <si>
    <t>"k. č. 514" 30</t>
  </si>
  <si>
    <t>"k. č. 404" 30</t>
  </si>
  <si>
    <t>"k. č. 412" 15</t>
  </si>
  <si>
    <t>"k. č. 703" 10</t>
  </si>
  <si>
    <t>53</t>
  </si>
  <si>
    <t>-1860973974</t>
  </si>
  <si>
    <t>54</t>
  </si>
  <si>
    <t>1525147362</t>
  </si>
  <si>
    <t>55</t>
  </si>
  <si>
    <t>-1045934387</t>
  </si>
  <si>
    <t>95</t>
  </si>
  <si>
    <t>56</t>
  </si>
  <si>
    <t>-2066265491</t>
  </si>
  <si>
    <t>57</t>
  </si>
  <si>
    <t>-1860688174</t>
  </si>
  <si>
    <t>20+30+30+15</t>
  </si>
  <si>
    <t>58</t>
  </si>
  <si>
    <t>-1511467570</t>
  </si>
  <si>
    <t>59</t>
  </si>
  <si>
    <t>1320781961</t>
  </si>
  <si>
    <t>"k.č. 513" 20</t>
  </si>
  <si>
    <t>"k.č. 514" 30</t>
  </si>
  <si>
    <t>"k.č. 703" 10</t>
  </si>
  <si>
    <t>60</t>
  </si>
  <si>
    <t>-882182072</t>
  </si>
  <si>
    <t>61</t>
  </si>
  <si>
    <t>7592815044</t>
  </si>
  <si>
    <t>Montáž plastového výstražníku AŽD 97 s jednou skříní</t>
  </si>
  <si>
    <t>-938320935</t>
  </si>
  <si>
    <t>Montáž plastového výstražníku AŽD 97 s jednou skříní - smontování kompletního výstražníku, označení označovacími štítky, postavení a montáž výstražníku na základ, zatažení kabelu bez zhotovení a zapojení kabelové formy, nátěr. Bez provedení ochrany proti vlivu trakcí</t>
  </si>
  <si>
    <t>62</t>
  </si>
  <si>
    <t>7592810040</t>
  </si>
  <si>
    <t>Výstražníky Výstražník V5 (CV708289006)</t>
  </si>
  <si>
    <t>-948771304</t>
  </si>
  <si>
    <t>63</t>
  </si>
  <si>
    <t>7592820030</t>
  </si>
  <si>
    <t>Součásti výstražníku Stožár výstražníku SVV (CV708275022)</t>
  </si>
  <si>
    <t>-1105590677</t>
  </si>
  <si>
    <t>7592821000</t>
  </si>
  <si>
    <t>Součásti výstražníku Základ pro výstražník SSB 200L - malá betonová patka s jedním mezikusem</t>
  </si>
  <si>
    <t>-1940241917</t>
  </si>
  <si>
    <t>65</t>
  </si>
  <si>
    <t>7592820110</t>
  </si>
  <si>
    <t>Součásti výstražníku Nosič kříže (CV708405063)</t>
  </si>
  <si>
    <t>1925994472</t>
  </si>
  <si>
    <t>66</t>
  </si>
  <si>
    <t>912815804</t>
  </si>
  <si>
    <t>67</t>
  </si>
  <si>
    <t>7592010104</t>
  </si>
  <si>
    <t>Kolové senzory a snímače počítačů náprav Snímač průjezdu kola RSR 180 (10 m kabel)</t>
  </si>
  <si>
    <t>365286687</t>
  </si>
  <si>
    <t>68</t>
  </si>
  <si>
    <t>-155510033</t>
  </si>
  <si>
    <t>69</t>
  </si>
  <si>
    <t>7592010162</t>
  </si>
  <si>
    <t>Kolové senzory a snímače počítačů náprav Stahovací páska hadice RSR</t>
  </si>
  <si>
    <t>1854366823</t>
  </si>
  <si>
    <t>70</t>
  </si>
  <si>
    <t>7592010223</t>
  </si>
  <si>
    <t>Kolové senzory a snímače počítačů náprav Kabelový závěr UPMS-12 pro RSR180, 2x EPO 180</t>
  </si>
  <si>
    <t>-1601101721</t>
  </si>
  <si>
    <t>71</t>
  </si>
  <si>
    <t>7592825110</t>
  </si>
  <si>
    <t>Montáž součástí výstražníku kříže výstražného</t>
  </si>
  <si>
    <t>-376443635</t>
  </si>
  <si>
    <t>Montáž kříže výstražného</t>
  </si>
  <si>
    <t>72</t>
  </si>
  <si>
    <t>7598095005</t>
  </si>
  <si>
    <t>Změření zemního odporu</t>
  </si>
  <si>
    <t>-1187479830</t>
  </si>
  <si>
    <t>73</t>
  </si>
  <si>
    <t>7491600210</t>
  </si>
  <si>
    <t>Uzemnění Vnější Deska zemnící ZD01</t>
  </si>
  <si>
    <t>27584096</t>
  </si>
  <si>
    <t>TECH6</t>
  </si>
  <si>
    <t>74</t>
  </si>
  <si>
    <t>-1926043678</t>
  </si>
  <si>
    <t>"Stávající betonový základ RD 2x2m" 1+1</t>
  </si>
  <si>
    <t>75</t>
  </si>
  <si>
    <t>1900970676</t>
  </si>
  <si>
    <t>76</t>
  </si>
  <si>
    <t>40920652</t>
  </si>
  <si>
    <t>77</t>
  </si>
  <si>
    <t>7592827110</t>
  </si>
  <si>
    <t>Demontáž součástí výstražníku kříže výstražného</t>
  </si>
  <si>
    <t>-1328362527</t>
  </si>
  <si>
    <t>Demontáž kříže výstražného</t>
  </si>
  <si>
    <t xml:space="preserve">"Demontáž stávajících výstražných křížů na  A, B"2</t>
  </si>
  <si>
    <t>78</t>
  </si>
  <si>
    <t>-1259130563</t>
  </si>
  <si>
    <t>79</t>
  </si>
  <si>
    <t>-1738231041</t>
  </si>
  <si>
    <t xml:space="preserve">Demontáž dobíječe, usměrňovače, napáječe ze stojanové řady ze stávajícího RD
</t>
  </si>
  <si>
    <t>80</t>
  </si>
  <si>
    <t>-508136139</t>
  </si>
  <si>
    <t>Demontáž stojanové řady pro 1-3 stojany ze stávajícího RD</t>
  </si>
  <si>
    <t>81</t>
  </si>
  <si>
    <t>-911821717</t>
  </si>
  <si>
    <t>Demontáž stojanu pro baterie 12 V 200 Ah ze stávajícího RD</t>
  </si>
  <si>
    <t>82</t>
  </si>
  <si>
    <t>-70399941</t>
  </si>
  <si>
    <t xml:space="preserve">Demontáž stojanu  ze stojanové řady ze stávajícího RD</t>
  </si>
  <si>
    <t>83</t>
  </si>
  <si>
    <t>1732492021</t>
  </si>
  <si>
    <t>TECH7</t>
  </si>
  <si>
    <t>Revize a zkoušky</t>
  </si>
  <si>
    <t>84</t>
  </si>
  <si>
    <t>023122001R</t>
  </si>
  <si>
    <t>Projektové práce Projektová dokumentace - přípravné práce Projekt opravy zabezpečovacích, sdělovacích, elektrických zařízení</t>
  </si>
  <si>
    <t>kpl</t>
  </si>
  <si>
    <t>1024</t>
  </si>
  <si>
    <t>1562993875</t>
  </si>
  <si>
    <t>Výrobní dokumentace včetně kontroly pověřeným projektantem</t>
  </si>
  <si>
    <t>Poznámka k položce:_x000d_
dotčené práce</t>
  </si>
  <si>
    <t>85</t>
  </si>
  <si>
    <t>7591505010</t>
  </si>
  <si>
    <t>Vypracování a projednání přechodné úpravy provozu na pozemní komunikaci při vypnutí přejezdového zabezpečovacího zařízení</t>
  </si>
  <si>
    <t>408740454</t>
  </si>
  <si>
    <t>Vypracování a projednání přechodné úpravy provozu na pozemní komunikaci při vypnutí přejezdového zabezpečovacího zařízení - návrh silničního dopravního značení, včetně jeho kladného projednání s příslušnými orgány státní správy. Měrnou jednotkou je kus železničního přejezdu</t>
  </si>
  <si>
    <t>86</t>
  </si>
  <si>
    <t>7591505020</t>
  </si>
  <si>
    <t>Pronájem přechodného dopravního značení při vypnutí přejezdového zabezpečovacího zařízení za 1 týden základní sestavy</t>
  </si>
  <si>
    <t>498248955</t>
  </si>
  <si>
    <t>Pronájem přechodného dopravního značení při vypnutí přejezdového zabezpečovacího zařízení za 1 týden základní sestavy - pro značení jednoduché komunikace (tj. bez křižovatky poblíž přejezdu), křížící žel. trať</t>
  </si>
  <si>
    <t>87</t>
  </si>
  <si>
    <t>1530282887</t>
  </si>
  <si>
    <t>88</t>
  </si>
  <si>
    <t>7598095155</t>
  </si>
  <si>
    <t>Regulovaní a aktivování automatického přejezdového zařízení bez závor</t>
  </si>
  <si>
    <t>-625869977</t>
  </si>
  <si>
    <t>Regulovaní a aktivování automatického přejezdového zařízení bez závor - regulování proudokruhů výstražníku, závorových břeven, regulování chodu břeven, směrovaní výstražníku, kontrola napájecích zdrojů a relé, přezkoušení činnosti zařízení a kontrolní skříňky (indikací a ovládání)</t>
  </si>
  <si>
    <t>89</t>
  </si>
  <si>
    <t>7598095515</t>
  </si>
  <si>
    <t>Komplexní zkouška automatických přejezdových zabezpečovacích zařízení bez závor jednokolejné</t>
  </si>
  <si>
    <t>1880360107</t>
  </si>
  <si>
    <t>Komplexní zkouška automatických přejezdových zabezpečovacích zařízení bez závor jednokolejné - 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</si>
  <si>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90</t>
  </si>
  <si>
    <t>7598095550</t>
  </si>
  <si>
    <t>Vyhotovení protokolu UTZ pro PZZ bez závor jedna kolej</t>
  </si>
  <si>
    <t>-1609042443</t>
  </si>
  <si>
    <t>Vyhotovení protokolu UTZ pro PZZ bez závor jedna kolej - vykonání prohlídky a zkoušky včetně vyhotovení protokolu podle vyhl. 100/1995 Sb.</t>
  </si>
  <si>
    <t>91</t>
  </si>
  <si>
    <t>7598095445</t>
  </si>
  <si>
    <t>Příprava ke komplexním zkouškám automatických přejezdových zabezpečovacích zařízení bez závor jednokolejné</t>
  </si>
  <si>
    <t>345650830</t>
  </si>
  <si>
    <t>Příprava ke komplexním zkouškám automatických přejezdových zabezpečovacích zařízení bez závor jednokolejné - oživení, seřízení a nastavení zařízení s ohledem na postup jeho uvádění do provozu</t>
  </si>
  <si>
    <t>92</t>
  </si>
  <si>
    <t>7591505030</t>
  </si>
  <si>
    <t>Osazení přechodného dopravního značení při vypnutí přejezdového zabezpečovacího zařízení základní sestavy</t>
  </si>
  <si>
    <t>-426050034</t>
  </si>
  <si>
    <t>Osazení přechodného dopravního značení při vypnutí přejezdového zabezpečovacího zařízení základní sestavy - pro značení jednoduché komunikace (tj. bez křižovatky poblíž přejezdu), křížící žel. trať</t>
  </si>
  <si>
    <t>93</t>
  </si>
  <si>
    <t>7598095635</t>
  </si>
  <si>
    <t>Vyhotovení revizní zprávy PZZ</t>
  </si>
  <si>
    <t>-1033316226</t>
  </si>
  <si>
    <t>Vyhotovení revizní zprávy PZZ - vykonání prohlídky a zkoušky pro napájení elektrického zařízení včetně vyhotovení revizní zprávy podle vyhl. 100/1995 Sb. a norem ČSN</t>
  </si>
  <si>
    <t>94</t>
  </si>
  <si>
    <t>179599826</t>
  </si>
  <si>
    <t>"ŽB na mezideponii" 0,3*2,5</t>
  </si>
  <si>
    <t>-1542739105</t>
  </si>
  <si>
    <t>"NEOCEŇOVAT, POUZE EVIDENČNÍ POLOŽKA"</t>
  </si>
  <si>
    <t>"ŽB" 0,3*2,5</t>
  </si>
  <si>
    <t>El-PZZ</t>
  </si>
  <si>
    <t>Elektronické PZZ</t>
  </si>
  <si>
    <t>96</t>
  </si>
  <si>
    <t>759R_80_01</t>
  </si>
  <si>
    <t>ELEKTRONICKÉ PŘEJEZDOVÉ ZABEZPEČOVACÍ ZAŘÍZENÍ - DODÁVKA</t>
  </si>
  <si>
    <t>723610212</t>
  </si>
  <si>
    <t xml:space="preserve">ELEKTRONICKÉ PŘEJEZDOVÉ ZABEZPEČOVACÍ ZAŘÍZENÍ - DODÁVKA – 
– skříně logiky elektronického přejezdového zabezpečovacího zařízení, potřebného pomocného materiálu a dopravy do staveništního skladu
 – dodávku skříňky místního ovládání přejezdového zabezpečovacího zařízení včetně pomocného materiálu, dopravu do staveništního skladu
 – dodání základního SW pro elektronické přejezdové zabezpečovací zařízení podle typu určeného položkou
– 
– 
– 
– </t>
  </si>
  <si>
    <t>97</t>
  </si>
  <si>
    <t>759R_80_11</t>
  </si>
  <si>
    <t>ELEKTRONICKÉ PŘEJEZDOVÉ ZABEZPEČOVACÍ ZAŘÍZENÍ - MONTÁŽ</t>
  </si>
  <si>
    <t>-74118162</t>
  </si>
  <si>
    <t xml:space="preserve">ELEKTRONICKÉ PŘEJEZDOVÉ ZABEZPEČOVACÍ ZAŘÍZENÍ - MONTÁŽ
 – určení místa umístění, montáž skříně logiky elektronického přejezdového zabezpečovacího zařízení včetně potřebných závislostních prvků, provedení propojení se sousedními PZZ a SZZ, zatažení kabelů, kontroly izolačního stavu, případný nátěr, přezkoušení včetně vazeb na ostatní ZZ
 – montáž skříně logiky elektronického přejezdového zabezpečovacího zařízení a skříňky místního ovládání se všemi pomocnými a doplňujícími pracemi a součástmi, případné použití mechanizmů, včetně dopravy ze skladu k místu montáže
 – tvorba a instalace individuálního SW pro elektronické přejezdové zabezpečovací zařízení podle specifikace místa použití
– uzemění
– 
– 
– 
– 
</t>
  </si>
  <si>
    <t>98</t>
  </si>
  <si>
    <t>759R_80_02</t>
  </si>
  <si>
    <t>KABEL METALICKÝ DVOUPLÁŠŤOVÝ - DODÁVKA</t>
  </si>
  <si>
    <t>-1359118651</t>
  </si>
  <si>
    <t xml:space="preserve">KABEL METALICKÝ DVOUPLÁŠŤOVÝ - DODÁVKA
– dodání kabelů v potřebných déklách, průřezech a dimenzích včetně mimostaveništní dopravy
– označovací štítek pro konce kabelů
– 
</t>
  </si>
  <si>
    <t>99</t>
  </si>
  <si>
    <t>759R_80_21</t>
  </si>
  <si>
    <t>POKLÁDKA, ZATAŽENÍ A SPOJKOVÁNÍ KABELŮ PŘES - MONTÁŽ</t>
  </si>
  <si>
    <t>-499941484</t>
  </si>
  <si>
    <t>POKLÁDKA, ZATAŽENÍ A SPOJKOVÁNÍ KABELŮ PŘES - MONTÁŽ
– uložení kabelu do kabelových kynet
– uložení kabelu zatažením, dodávka a zhotovení plastové spojky, příprava spojovacího přípravku, spojení žil kabelu, kontrola správnosti spojení žil, vysušení, zajištění přívodu el. energie, zatavení konců kabelu a svaření středu spojky 
 – kontrolní a závěrečné měření na kabelu pro rozvod signalizace, zapojení po měření
 – dodávka štítku na konce kabelů včetně montáže, montáž označovacího štítku kabelové spojky a kabelové formy, dodávka a montáž kabelových objímek
 – veškeré potřebné mechanizmy, jejich obsluhu a pořízení všech potřebných materiálů, přesun hmot
– zhotovení kabelových forem, zhotovení vodní zábrany</t>
  </si>
  <si>
    <t>PS 430-11-01.09 - PZS P4481 (ÚOŽI)</t>
  </si>
  <si>
    <t>-1920271059</t>
  </si>
  <si>
    <t>"Hloubení kabelových rýh" (50+30+20+20)*0,5*0,8</t>
  </si>
  <si>
    <t>"Sejmutí drnu" (50+30+20+20)*0,5*0,1</t>
  </si>
  <si>
    <t>234256419</t>
  </si>
  <si>
    <t>"Zásyp kabelových rýh" (50+30+20+20)*0,5*0,8</t>
  </si>
  <si>
    <t>"Zásyp drnu" (50+30+20+20)*0,5*0,1</t>
  </si>
  <si>
    <t>1353139298</t>
  </si>
  <si>
    <t>978581308</t>
  </si>
  <si>
    <t>-1987829636</t>
  </si>
  <si>
    <t>-999320388</t>
  </si>
  <si>
    <t>851615601</t>
  </si>
  <si>
    <t>-267689011</t>
  </si>
  <si>
    <t>103008871</t>
  </si>
  <si>
    <t>212651173</t>
  </si>
  <si>
    <t>-1091566565</t>
  </si>
  <si>
    <t>584198293</t>
  </si>
  <si>
    <t>1785604880</t>
  </si>
  <si>
    <t>596629630</t>
  </si>
  <si>
    <t>1563176757</t>
  </si>
  <si>
    <t>838111210</t>
  </si>
  <si>
    <t>1416015165</t>
  </si>
  <si>
    <t>-1915160351</t>
  </si>
  <si>
    <t>371946574</t>
  </si>
  <si>
    <t>-335850512</t>
  </si>
  <si>
    <t>1992341247</t>
  </si>
  <si>
    <t>-302851448</t>
  </si>
  <si>
    <t>1061562296</t>
  </si>
  <si>
    <t>1709604274</t>
  </si>
  <si>
    <t>-1617572065</t>
  </si>
  <si>
    <t>-380394150</t>
  </si>
  <si>
    <t>-1423770463</t>
  </si>
  <si>
    <t>1715444764</t>
  </si>
  <si>
    <t>1800822251</t>
  </si>
  <si>
    <t>1999871490</t>
  </si>
  <si>
    <t>-523003812</t>
  </si>
  <si>
    <t>-154342361</t>
  </si>
  <si>
    <t>-1634506260</t>
  </si>
  <si>
    <t>441812265</t>
  </si>
  <si>
    <t>1925576513</t>
  </si>
  <si>
    <t>1095805281</t>
  </si>
  <si>
    <t>-1418958011</t>
  </si>
  <si>
    <t>-959226208</t>
  </si>
  <si>
    <t>-1327698731</t>
  </si>
  <si>
    <t>623123568</t>
  </si>
  <si>
    <t>1532412358</t>
  </si>
  <si>
    <t>2008388084</t>
  </si>
  <si>
    <t>432350141</t>
  </si>
  <si>
    <t>-59780621</t>
  </si>
  <si>
    <t>-1272083946</t>
  </si>
  <si>
    <t>-1090908852</t>
  </si>
  <si>
    <t>1508068056</t>
  </si>
  <si>
    <t>820235252</t>
  </si>
  <si>
    <t>-569122663</t>
  </si>
  <si>
    <t>1504903201</t>
  </si>
  <si>
    <t>-991088221</t>
  </si>
  <si>
    <t>"k.č. 508"50</t>
  </si>
  <si>
    <t>"k. č. 509" 20</t>
  </si>
  <si>
    <t>"k. č. 410" 20</t>
  </si>
  <si>
    <t>"k. č. 408" 30</t>
  </si>
  <si>
    <t>"k. č. 705" 10</t>
  </si>
  <si>
    <t>270863609</t>
  </si>
  <si>
    <t>-645631858</t>
  </si>
  <si>
    <t>-613040648</t>
  </si>
  <si>
    <t>-463824652</t>
  </si>
  <si>
    <t>400758830</t>
  </si>
  <si>
    <t>-1554328639</t>
  </si>
  <si>
    <t>-944411661</t>
  </si>
  <si>
    <t>-458430358</t>
  </si>
  <si>
    <t>22747743</t>
  </si>
  <si>
    <t>-1822393218</t>
  </si>
  <si>
    <t>1569502676</t>
  </si>
  <si>
    <t>1798950238</t>
  </si>
  <si>
    <t>807453512</t>
  </si>
  <si>
    <t>628495234</t>
  </si>
  <si>
    <t>340240138</t>
  </si>
  <si>
    <t>130</t>
  </si>
  <si>
    <t>-1852186559</t>
  </si>
  <si>
    <t>1849126966</t>
  </si>
  <si>
    <t>50+20+20+30</t>
  </si>
  <si>
    <t>1260228939</t>
  </si>
  <si>
    <t>-1991730213</t>
  </si>
  <si>
    <t>"k.č. 508" 50</t>
  </si>
  <si>
    <t>"k.č. 509" 20</t>
  </si>
  <si>
    <t>"k.č. 705" 10</t>
  </si>
  <si>
    <t>-431740124</t>
  </si>
  <si>
    <t>-469943118</t>
  </si>
  <si>
    <t>-326231373</t>
  </si>
  <si>
    <t>2097585955</t>
  </si>
  <si>
    <t>1478351176</t>
  </si>
  <si>
    <t>763243736</t>
  </si>
  <si>
    <t>-1334513113</t>
  </si>
  <si>
    <t>105592713</t>
  </si>
  <si>
    <t>1317403570</t>
  </si>
  <si>
    <t>528623601</t>
  </si>
  <si>
    <t>1332239968</t>
  </si>
  <si>
    <t>1526375606</t>
  </si>
  <si>
    <t>-1202524733</t>
  </si>
  <si>
    <t>817824874</t>
  </si>
  <si>
    <t>699882452</t>
  </si>
  <si>
    <t>-1008089397</t>
  </si>
  <si>
    <t>-73477913</t>
  </si>
  <si>
    <t>-53400969</t>
  </si>
  <si>
    <t>1194489329</t>
  </si>
  <si>
    <t>835672249</t>
  </si>
  <si>
    <t>206495229</t>
  </si>
  <si>
    <t>432587544</t>
  </si>
  <si>
    <t>860176581</t>
  </si>
  <si>
    <t>526831846</t>
  </si>
  <si>
    <t>-1020521746</t>
  </si>
  <si>
    <t>300766769</t>
  </si>
  <si>
    <t>746501664</t>
  </si>
  <si>
    <t>-177260971</t>
  </si>
  <si>
    <t>1105506208</t>
  </si>
  <si>
    <t>PS 430-11-01.11 - PZS P4482 (ÚOŽI)</t>
  </si>
  <si>
    <t>-255981494</t>
  </si>
  <si>
    <t>"Hloubení kabelových rýh" (50+30+45+25)*0,5*0,8</t>
  </si>
  <si>
    <t>"Sejmutí drnu" (50+30+45+25)*0,5*0,1</t>
  </si>
  <si>
    <t>-52004072</t>
  </si>
  <si>
    <t>"Zásyp kabelových rýh"(50+30+45+25)*0,5*0,8</t>
  </si>
  <si>
    <t>"Zásyp drnu"(50+30+45+25)*0,5*0,1</t>
  </si>
  <si>
    <t>568639597</t>
  </si>
  <si>
    <t>92512391</t>
  </si>
  <si>
    <t>146711298</t>
  </si>
  <si>
    <t>-1325673402</t>
  </si>
  <si>
    <t>-1333679547</t>
  </si>
  <si>
    <t>-826697870</t>
  </si>
  <si>
    <t>-1834816449</t>
  </si>
  <si>
    <t>713691336</t>
  </si>
  <si>
    <t>-1208388388</t>
  </si>
  <si>
    <t>1845290982</t>
  </si>
  <si>
    <t>-765305686</t>
  </si>
  <si>
    <t>823831533</t>
  </si>
  <si>
    <t>503611439</t>
  </si>
  <si>
    <t>-1813646565</t>
  </si>
  <si>
    <t>1212272649</t>
  </si>
  <si>
    <t>-1887683098</t>
  </si>
  <si>
    <t>-1572850409</t>
  </si>
  <si>
    <t>834261731</t>
  </si>
  <si>
    <t>-410196907</t>
  </si>
  <si>
    <t>-566911179</t>
  </si>
  <si>
    <t>-842231949</t>
  </si>
  <si>
    <t>1387405241</t>
  </si>
  <si>
    <t>-1614247355</t>
  </si>
  <si>
    <t>1889915689</t>
  </si>
  <si>
    <t>1581624034</t>
  </si>
  <si>
    <t>-440231867</t>
  </si>
  <si>
    <t>-251287904</t>
  </si>
  <si>
    <t>1742303875</t>
  </si>
  <si>
    <t>1241815253</t>
  </si>
  <si>
    <t>-1897722669</t>
  </si>
  <si>
    <t>-1346486962</t>
  </si>
  <si>
    <t>593653636</t>
  </si>
  <si>
    <t>1039970759</t>
  </si>
  <si>
    <t>-2053822517</t>
  </si>
  <si>
    <t>708973312</t>
  </si>
  <si>
    <t>-996174258</t>
  </si>
  <si>
    <t>526899072</t>
  </si>
  <si>
    <t>"Uzemnění PB" 2+2+2</t>
  </si>
  <si>
    <t>818966786</t>
  </si>
  <si>
    <t>-215539137</t>
  </si>
  <si>
    <t>620271709</t>
  </si>
  <si>
    <t>-1874614480</t>
  </si>
  <si>
    <t>-349287128</t>
  </si>
  <si>
    <t>1690815187</t>
  </si>
  <si>
    <t>1085987062</t>
  </si>
  <si>
    <t>-861634091</t>
  </si>
  <si>
    <t>48583571</t>
  </si>
  <si>
    <t>-1851521002</t>
  </si>
  <si>
    <t>-1779137185</t>
  </si>
  <si>
    <t>96635560</t>
  </si>
  <si>
    <t>"k.č. 504"50</t>
  </si>
  <si>
    <t>"k. č. 503" 30</t>
  </si>
  <si>
    <t>"k. č. 301" 840</t>
  </si>
  <si>
    <t>"k. č. 308" 45</t>
  </si>
  <si>
    <t>"k. č. 306" 25</t>
  </si>
  <si>
    <t>"k. č. 707" 10</t>
  </si>
  <si>
    <t>1217826328</t>
  </si>
  <si>
    <t>1068253346</t>
  </si>
  <si>
    <t>-769894602</t>
  </si>
  <si>
    <t>-1272818138</t>
  </si>
  <si>
    <t>1562587646</t>
  </si>
  <si>
    <t>-1998471126</t>
  </si>
  <si>
    <t>-109030852</t>
  </si>
  <si>
    <t>-224132854</t>
  </si>
  <si>
    <t>-856519463</t>
  </si>
  <si>
    <t>-1585486902</t>
  </si>
  <si>
    <t>2147385779</t>
  </si>
  <si>
    <t>-781661265</t>
  </si>
  <si>
    <t>161463008</t>
  </si>
  <si>
    <t>-1693513284</t>
  </si>
  <si>
    <t>206579745</t>
  </si>
  <si>
    <t>1831966360</t>
  </si>
  <si>
    <t>2011814923</t>
  </si>
  <si>
    <t>2002308827</t>
  </si>
  <si>
    <t>-925562371</t>
  </si>
  <si>
    <t>"k.č. 504" 50</t>
  </si>
  <si>
    <t>"k.č. 503" 30</t>
  </si>
  <si>
    <t>"k.č. 707" 10</t>
  </si>
  <si>
    <t>236356735</t>
  </si>
  <si>
    <t>834999674</t>
  </si>
  <si>
    <t>-1506934888</t>
  </si>
  <si>
    <t>64868311</t>
  </si>
  <si>
    <t>-2022127581</t>
  </si>
  <si>
    <t>-1624671681</t>
  </si>
  <si>
    <t>-385099493</t>
  </si>
  <si>
    <t>-1560838251</t>
  </si>
  <si>
    <t>214912389</t>
  </si>
  <si>
    <t>1042122076</t>
  </si>
  <si>
    <t>295594561</t>
  </si>
  <si>
    <t>1298241032</t>
  </si>
  <si>
    <t>-2099737442</t>
  </si>
  <si>
    <t>-483350124</t>
  </si>
  <si>
    <t>-2056798358</t>
  </si>
  <si>
    <t>1566096857</t>
  </si>
  <si>
    <t>-1702251196</t>
  </si>
  <si>
    <t>-1720880781</t>
  </si>
  <si>
    <t>1128444912</t>
  </si>
  <si>
    <t>1559947115</t>
  </si>
  <si>
    <t>-1906873588</t>
  </si>
  <si>
    <t>-1818392449</t>
  </si>
  <si>
    <t>-673024542</t>
  </si>
  <si>
    <t>1315622547</t>
  </si>
  <si>
    <t>-432875034</t>
  </si>
  <si>
    <t>"NEOCEŇOVAT, POUZE EVIDNČNÍ POLOŽKA"</t>
  </si>
  <si>
    <t>-1928249350</t>
  </si>
  <si>
    <t>-411499119</t>
  </si>
  <si>
    <t>282270583</t>
  </si>
  <si>
    <t>441638083</t>
  </si>
  <si>
    <t>PS 430-11-01.06 - PZS P4479 (ÚRS)</t>
  </si>
  <si>
    <t>1331356391</t>
  </si>
  <si>
    <t>"kabel 414 k NLPB10"730</t>
  </si>
  <si>
    <t>"kabel 304 k NLPB9"15</t>
  </si>
  <si>
    <t>PS 430-11-01.08 - PZS P4480 (ÚRS)</t>
  </si>
  <si>
    <t>PSV - Práce a dodávky PSV</t>
  </si>
  <si>
    <t xml:space="preserve">    741 - Elektroinstalace - silnoproud</t>
  </si>
  <si>
    <t>59246003</t>
  </si>
  <si>
    <t>dlažba plošná terasová betonová 500x500mm tl 50mm</t>
  </si>
  <si>
    <t>-1767174042</t>
  </si>
  <si>
    <t>PSV</t>
  </si>
  <si>
    <t>Práce a dodávky PSV</t>
  </si>
  <si>
    <t>741</t>
  </si>
  <si>
    <t>Elektroinstalace - silnoproud</t>
  </si>
  <si>
    <t>35811631</t>
  </si>
  <si>
    <t>přívodka nástěnná 32A - 5pól, řazení 3P+N+PE, IP67, šroubové svorky</t>
  </si>
  <si>
    <t>2076018182</t>
  </si>
  <si>
    <t>"SPP RZ" 1</t>
  </si>
  <si>
    <t>35889540</t>
  </si>
  <si>
    <t>svodič přepětí - ochrana 3.stupně odnímatelné provedení, 230 V, signalizace, na DIN lištu</t>
  </si>
  <si>
    <t>-1962938729</t>
  </si>
  <si>
    <t>"Rozvodnice AC" 2</t>
  </si>
  <si>
    <t>741313122</t>
  </si>
  <si>
    <t>Montáž zásuvky průmyslové spojovací provedení IP 67 3P+N+PE 32 A se zapojením vodičů</t>
  </si>
  <si>
    <t>-1066240688</t>
  </si>
  <si>
    <t>Montáž zásuvek průmyslových se zapojením vodičů spojovacích, provedení IP 67 3P+N+PE 32 A</t>
  </si>
  <si>
    <t>741322141</t>
  </si>
  <si>
    <t>Montáž svodiče přepětí nn typ 3 jednopólových na DIN lištu se zapojením vodičů</t>
  </si>
  <si>
    <t>198826105</t>
  </si>
  <si>
    <t>Montáž přepěťových ochran nn se zapojením vodičů svodiče přepětí - typ 3 na DIN lištu jednopólových</t>
  </si>
  <si>
    <t>275121111</t>
  </si>
  <si>
    <t>Osazení prefabrikovaných základových patek z dílců železobetonových hmotnosti do 5 t</t>
  </si>
  <si>
    <t>-165608196</t>
  </si>
  <si>
    <t>Osazení základových prefabrikovaných železobetonových konstrukcí patek hmotnosti jednotlivě do 5 t</t>
  </si>
  <si>
    <t>"Základ výstražníku A+B" 1+1</t>
  </si>
  <si>
    <t>-2099781494</t>
  </si>
  <si>
    <t>965011111</t>
  </si>
  <si>
    <t>Demontáž prefabrikovaných základových patek z ŽB hmotnosti do 5 t</t>
  </si>
  <si>
    <t>-1834795134</t>
  </si>
  <si>
    <t>Demontáž základových prefabrikovaných konstrukcí z betonu železového patek hmotnosti jednotlivě do 5 t</t>
  </si>
  <si>
    <t>PS 430-11-01.10 - PZS P4481 (ÚRS)</t>
  </si>
  <si>
    <t>1292926258</t>
  </si>
  <si>
    <t>-1060663198</t>
  </si>
  <si>
    <t>799613318</t>
  </si>
  <si>
    <t>345200717</t>
  </si>
  <si>
    <t>-219109695</t>
  </si>
  <si>
    <t>-1738436602</t>
  </si>
  <si>
    <t>61066803</t>
  </si>
  <si>
    <t>20+50+30+20</t>
  </si>
  <si>
    <t>1345478123</t>
  </si>
  <si>
    <t>PS 430-11-01.12 - PZS P4482 (ÚRS)</t>
  </si>
  <si>
    <t>52821968</t>
  </si>
  <si>
    <t>1441323684</t>
  </si>
  <si>
    <t>-521851055</t>
  </si>
  <si>
    <t>88100926</t>
  </si>
  <si>
    <t>-607341807</t>
  </si>
  <si>
    <t>-653769224</t>
  </si>
  <si>
    <t>-1418552775</t>
  </si>
  <si>
    <t>45+50+30+25</t>
  </si>
  <si>
    <t>-503187147</t>
  </si>
  <si>
    <t>PS 430-11-01.99 - PZS zab.zař. (ÚOŽI)</t>
  </si>
  <si>
    <t>MONT - Montáž</t>
  </si>
  <si>
    <t>DOD - Dodávka</t>
  </si>
  <si>
    <t xml:space="preserve">    El-PZZ - Elektronické PZZ</t>
  </si>
  <si>
    <t>531493659</t>
  </si>
  <si>
    <t>"Hloubení kabelových rýh km 68,084 - km 65,362" 0,8*0,5*2722</t>
  </si>
  <si>
    <t>"Hloubení kabelových rýh km 65,362 - km 62,088" 0,8*0,5*3274</t>
  </si>
  <si>
    <t>-857659067</t>
  </si>
  <si>
    <t>5915005010</t>
  </si>
  <si>
    <t>Hloubení rýh nebo jam ručně na železničním spodku třídy těžitelnosti I skupiny 1</t>
  </si>
  <si>
    <t>1194418949</t>
  </si>
  <si>
    <t>Hloubení rýh nebo jam ručně na železničním spodku třídy těžitelnosti I skupiny 1 Poznámka: 1. V cenách jsou započteny náklady na hloubení a uložení výzisku na terén nebo naložení na dopravní prostředek a uložení na úložišti.</t>
  </si>
  <si>
    <t>"výkop jam pro patice drátovodu" 25*0,35*0,35*0,6</t>
  </si>
  <si>
    <t>"Hloubení kabelových rýh" 1550*0,4*0,3</t>
  </si>
  <si>
    <t>225404257</t>
  </si>
  <si>
    <t>7590525232</t>
  </si>
  <si>
    <t>Montáž kabelu návěstního volně uloženého s jádrem 1 mm Cu TCEKEZE, TCEKFE, TCEKPFLEY, TCEKPFLEZE do 30 P</t>
  </si>
  <si>
    <t>-28936727</t>
  </si>
  <si>
    <t>Montáž kabelu návěstního volně uloženého s jádrem 1 mm Cu TCEKEZE, TCEKFE, TCEKPFLEY, TCEKPFLEZE do 30 P - příprava kabelového bubnu a přistavení na místo tažení, odvinutí, naměření, odřezání a uložení kabelu do kabelového lože nebo žlabu, protažení překážkami, včetně přípravných a závěrečných prací, přeměření izolačního stavu kabelu, uzavření konců kabelu, přemístění kabelového bubnu</t>
  </si>
  <si>
    <t>"k.č. 851" 80*1,05</t>
  </si>
  <si>
    <t>"k.č. 717" 1600*1,05</t>
  </si>
  <si>
    <t>"k.č. 715" 770*1,05</t>
  </si>
  <si>
    <t>"k.č. 713" 420*1,05</t>
  </si>
  <si>
    <t>"k.č. 711" 280*1,05</t>
  </si>
  <si>
    <t>"k.č. 709" 730*1,05</t>
  </si>
  <si>
    <t>7590615110</t>
  </si>
  <si>
    <t>Úprava ovládacího stolu (kontrolní skříně)</t>
  </si>
  <si>
    <t>-564512762</t>
  </si>
  <si>
    <t>Úprava ovládacího stolu (kontrolní skříně) - max. 50 tlačítek a světelných buněk, včetně zapojení</t>
  </si>
  <si>
    <t>"Úprava řídící stanice PZZ-EA Lázně Bělohrad"1</t>
  </si>
  <si>
    <t>7590615120</t>
  </si>
  <si>
    <t>Montáž sekce kontrolní skříně včetně zapojení</t>
  </si>
  <si>
    <t>1477179073</t>
  </si>
  <si>
    <t>"Ovládací deska PZS Nová Paka"1</t>
  </si>
  <si>
    <t>7590555142</t>
  </si>
  <si>
    <t>Montáž forma pro kabely TCEKPFLE, TCEKPFLEY, TCEKPFLEZE, TCEKPFLEZY do 24 P 1,0</t>
  </si>
  <si>
    <t>133385547</t>
  </si>
  <si>
    <t>Montáž forma pro kabely TCEKPFLE, TCEKPFLEY, TCEKPFLEZE, TCEKPFLEZY do 24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</si>
  <si>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"k.č. 851" 2</t>
  </si>
  <si>
    <t>"k.č. 717" 2</t>
  </si>
  <si>
    <t>"k.č. 715" 2</t>
  </si>
  <si>
    <t>"k.č. 713" 2</t>
  </si>
  <si>
    <t>"k.č. 711" 2</t>
  </si>
  <si>
    <t>"k.č. 709" 2</t>
  </si>
  <si>
    <t>2116690650</t>
  </si>
  <si>
    <t>7590555146</t>
  </si>
  <si>
    <t>Montáž forma pro kabely TCEKPFLE, TCEKPFLEY, TCEKPFLEZE, TCEKPFLEZY do 48 P 1,0</t>
  </si>
  <si>
    <t>1737517163</t>
  </si>
  <si>
    <t>Montáž forma pro kabely TCEKPFLE, TCEKPFLEY, TCEKPFLEZE, TCEKPFLEZY do 48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</si>
  <si>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"k.č. 501a" 2</t>
  </si>
  <si>
    <t>"k.č. 501" 2</t>
  </si>
  <si>
    <t>"k.č. 502" 2</t>
  </si>
  <si>
    <t>"k.č. 507" 2</t>
  </si>
  <si>
    <t>"k.č. 512" 2</t>
  </si>
  <si>
    <t>"k.č. 853" 2</t>
  </si>
  <si>
    <t>7590525233</t>
  </si>
  <si>
    <t>Montáž kabelu návěstního volně uloženého s jádrem 1 mm Cu TCEKEZE, TCEKFE, TCEKPFLEY, TCEKPFLEZE do 61 P</t>
  </si>
  <si>
    <t>849485437</t>
  </si>
  <si>
    <t>Montáž kabelu návěstního volně uloženého s jádrem 1 mm Cu TCEKEZE, TCEKFE, TCEKPFLEY, TCEKPFLEZE do 61 P - příprava kabelového bubnu a přistavení na místo tažení, odvinutí, naměření, odřezání a uložení kabelu do kabelového lože nebo žlabu, protažení překážkami, včetně přípravných a závěrečných prací, přeměření izolačního stavu kabelu, uzavření konců kabelu, přemístění kabelového bubnu</t>
  </si>
  <si>
    <t>"k.č. 501a" 1600*1,05</t>
  </si>
  <si>
    <t>"k.č. 501" 770*1,05</t>
  </si>
  <si>
    <t>"k.č. 502" 420*1,05</t>
  </si>
  <si>
    <t>"k.č. 507" 280*1,05</t>
  </si>
  <si>
    <t>"k.č. 512" 730*1,05</t>
  </si>
  <si>
    <t>"k.č. 853" 80*1,05</t>
  </si>
  <si>
    <t>1138528088</t>
  </si>
  <si>
    <t>5996/2</t>
  </si>
  <si>
    <t>7590615120R</t>
  </si>
  <si>
    <t>Dodávka sekce kontrolní skříně</t>
  </si>
  <si>
    <t>-707434224</t>
  </si>
  <si>
    <t>7491100230</t>
  </si>
  <si>
    <t>Trubková vedení Ohebné elektroinstalační trubky KOPOFLEX 160 rudá</t>
  </si>
  <si>
    <t>-1174535350</t>
  </si>
  <si>
    <t>"km 62,942 - "6</t>
  </si>
  <si>
    <t>"km 63,880 -" 6</t>
  </si>
  <si>
    <t>"km 64,830"6</t>
  </si>
  <si>
    <t>"km 66,101 -" 6</t>
  </si>
  <si>
    <t>"km 66,592 - "12</t>
  </si>
  <si>
    <t>"km 66,792 -" 6</t>
  </si>
  <si>
    <t>"km 67,030 -" 12</t>
  </si>
  <si>
    <t>"km 67,049 -" 12</t>
  </si>
  <si>
    <t>"km 67,413 - "6</t>
  </si>
  <si>
    <t>"km 67,435 -"12</t>
  </si>
  <si>
    <t>"km 68,03 - "6</t>
  </si>
  <si>
    <t>"km 68,167 - "6</t>
  </si>
  <si>
    <t>"km 68,760 - "6</t>
  </si>
  <si>
    <t>"km 69,670 - "6</t>
  </si>
  <si>
    <t>"km 62,716 - "20</t>
  </si>
  <si>
    <t>"km 62,952 - "20</t>
  </si>
  <si>
    <t>"km 66,092 - "20</t>
  </si>
  <si>
    <t>"km 66,788 - "20</t>
  </si>
  <si>
    <t>"km 67,044 - "20</t>
  </si>
  <si>
    <t>"km 67,419 - "20</t>
  </si>
  <si>
    <t>"km 69,200 - "20</t>
  </si>
  <si>
    <t>7593500606</t>
  </si>
  <si>
    <t>Trasy kabelového vedení Kabelové krycí desky a pásy Fólie výstražná červená š. 20cm (HM0673909992020)</t>
  </si>
  <si>
    <t>-796743690</t>
  </si>
  <si>
    <t>5996+248</t>
  </si>
  <si>
    <t>-1179162561</t>
  </si>
  <si>
    <t>"Nábytek pro JOP, stůl pevný"1</t>
  </si>
  <si>
    <t>7590521619</t>
  </si>
  <si>
    <t>Venkovní vedení kabelová - metalické sítě Plněné, párované s ochr. vodičem, armované Al dráty TCEKPFLEZE 24 P 1,0 D</t>
  </si>
  <si>
    <t>-1374818840</t>
  </si>
  <si>
    <t>7590521629</t>
  </si>
  <si>
    <t>Venkovní vedení kabelová - metalické sítě Plněné, párované s ochr. vodičem, armované Al dráty TCEKPFLEZE 48 P 1,0 D</t>
  </si>
  <si>
    <t>-113101300</t>
  </si>
  <si>
    <t>-588468796</t>
  </si>
  <si>
    <t>7593315164R</t>
  </si>
  <si>
    <t>Montáž žlabu pochozího plastového kabelového</t>
  </si>
  <si>
    <t>-2035193401</t>
  </si>
  <si>
    <t>Montáž žlabu skříňové provedení pro přívod kabelů</t>
  </si>
  <si>
    <t>7593500171</t>
  </si>
  <si>
    <t>Trasy kabelového vedení Kabelové žlaby Kanál kabelový pochozí s uzamykatelným víkem kopolymer propylenu s protipožárním aditivem vnitřní rozměry 1000x250x150mm</t>
  </si>
  <si>
    <t>-988696974</t>
  </si>
  <si>
    <t>7593500172</t>
  </si>
  <si>
    <t>Trasy kabelového vedení Kabelové žlaby Klíč víka kanálu kabelového pochozího z kopolymeru propylenu</t>
  </si>
  <si>
    <t>1733857388</t>
  </si>
  <si>
    <t>7593500173</t>
  </si>
  <si>
    <t>Trasy kabelového vedení Kabelové žlaby Kolík z pozinkované oceli 10x300mm</t>
  </si>
  <si>
    <t>-163043593</t>
  </si>
  <si>
    <t>1550*2</t>
  </si>
  <si>
    <t>7593315192R</t>
  </si>
  <si>
    <t>Montáž žlabu pochozího tvarovka plastová</t>
  </si>
  <si>
    <t>522221606</t>
  </si>
  <si>
    <t>Montáž žlabu stojanové řady pro přívod kabelu</t>
  </si>
  <si>
    <t>7593500176</t>
  </si>
  <si>
    <t>Trasy kabelového vedení Kabelové žlaby Tvarovka 45°/90° levá/pravá kanálu kabelového pochozího s uzamykatelným víkem kopolymer propylenu s protipožárním aditivem vnitřní rozměry 1000x250x150mm</t>
  </si>
  <si>
    <t>-15475906</t>
  </si>
  <si>
    <t>7593405010</t>
  </si>
  <si>
    <t>Montáž sloupku pro drátovodné kladky</t>
  </si>
  <si>
    <t>1316988408</t>
  </si>
  <si>
    <t>Montáž sloupku pro drátovodné kladky - usazení kužele a nasazení žárnic na míru. Bez zemních, zednických a natěračských prací</t>
  </si>
  <si>
    <t>7593400010</t>
  </si>
  <si>
    <t>Drátovodné trasy Patice drátovodných kladek 35x35x60CM (HM0592121410000)</t>
  </si>
  <si>
    <t>-407830706</t>
  </si>
  <si>
    <t>5962113005</t>
  </si>
  <si>
    <t>Sloupek ocelový pozinkovaný 60 mm</t>
  </si>
  <si>
    <t>850525480</t>
  </si>
  <si>
    <t>25*1,5</t>
  </si>
  <si>
    <t>5962114020</t>
  </si>
  <si>
    <t>Výstroj sloupku víčko plast 60 mm</t>
  </si>
  <si>
    <t>1683263513</t>
  </si>
  <si>
    <t>7593405060</t>
  </si>
  <si>
    <t>Montáž kladky dvojité na sloupek</t>
  </si>
  <si>
    <t>-1221143606</t>
  </si>
  <si>
    <t>Montáž kladky dvojité na sloupek - nasazení, vysměrování, dotažení šroubů a naolejování</t>
  </si>
  <si>
    <t>7593405070</t>
  </si>
  <si>
    <t>Montáž kladky do žlabu neobsazeného</t>
  </si>
  <si>
    <t>664628049</t>
  </si>
  <si>
    <t>Montáž kladky do žlabu neobsazeného - nasazení, vysměrování, dotažení šroubů a naolejování</t>
  </si>
  <si>
    <t>7593405130</t>
  </si>
  <si>
    <t>Montáž drátovodu dvojitého do žlabu, šíře 20 cm</t>
  </si>
  <si>
    <t>923444863</t>
  </si>
  <si>
    <t>Montáž drátovodu dvojitého do žlabu, šíře 20 cm - sejmutí poklopů, rozvinutí, protažení a napnutí drátovodu, zakrytí žlabu poklopy</t>
  </si>
  <si>
    <t>7593405140</t>
  </si>
  <si>
    <t>Montáž drátovodu dvojitého na sloupcích</t>
  </si>
  <si>
    <t>-406055254</t>
  </si>
  <si>
    <t>Montáž drátovodu dvojitého na sloupcích - sejmutí poklopů, rozvinutí, protažení a napnutí drátovodu, zakrytí žlabu poklopy</t>
  </si>
  <si>
    <t>243-17</t>
  </si>
  <si>
    <t>R3</t>
  </si>
  <si>
    <t>Drát drátovodný pr. 4mm</t>
  </si>
  <si>
    <t>830746667</t>
  </si>
  <si>
    <t>7593405150</t>
  </si>
  <si>
    <t>Montáž napínacího šroubu délky 260 - 500 mm</t>
  </si>
  <si>
    <t>-1714643836</t>
  </si>
  <si>
    <t>7593400040</t>
  </si>
  <si>
    <t>Drátovodné trasy Šroub napínací 260mm (HM0404113070000)</t>
  </si>
  <si>
    <t>-1654346536</t>
  </si>
  <si>
    <t>7593405160</t>
  </si>
  <si>
    <t>Montáž očka pájecího pro drátovod</t>
  </si>
  <si>
    <t>-1649260061</t>
  </si>
  <si>
    <t>7593400060</t>
  </si>
  <si>
    <t>Drátovodné trasy Očko pájecí pro drátovod (HM0404113020000)</t>
  </si>
  <si>
    <t>-1661928610</t>
  </si>
  <si>
    <t>7593405240</t>
  </si>
  <si>
    <t>Montáž žlabu ocelového s poklopem 30 x 30 x 300</t>
  </si>
  <si>
    <t>-1211212449</t>
  </si>
  <si>
    <t>"ocelová trubka pr. 30cm, dl. 9,00m" 3</t>
  </si>
  <si>
    <t>7593400080</t>
  </si>
  <si>
    <t>Drátovodné trasy Žlab ocelový s poklopem 300x300x3000 norma 03233D (HM0404115180000)</t>
  </si>
  <si>
    <t>-857067845</t>
  </si>
  <si>
    <t>5964161000</t>
  </si>
  <si>
    <t>Beton lehce zhutnitelný C 12/15;X0 F5 2 080 2 517</t>
  </si>
  <si>
    <t>1472563365</t>
  </si>
  <si>
    <t>"uložení trubky do betonu"9*0,4*0,15</t>
  </si>
  <si>
    <t>7593405280</t>
  </si>
  <si>
    <t>Montáž žlabu betonového plnostěnný 20 x 20 - T 2 N</t>
  </si>
  <si>
    <t>2065140137</t>
  </si>
  <si>
    <t>7593500025</t>
  </si>
  <si>
    <t>Trasy kabelového vedení Kabelové žlaby Žlab kabelový T 2 N 26x31x100cm (HM0592120230000)</t>
  </si>
  <si>
    <t>573543799</t>
  </si>
  <si>
    <t>7593500045</t>
  </si>
  <si>
    <t>Trasy kabelového vedení Kabelové žlaby Poklop kabel.žlabu T 2 N 6,5x31,4x50cm (HM0592120830000)</t>
  </si>
  <si>
    <t>-80844227</t>
  </si>
  <si>
    <t>8,000*2</t>
  </si>
  <si>
    <t>182622468</t>
  </si>
  <si>
    <t>8*0,3*0,15</t>
  </si>
  <si>
    <t>7593407010</t>
  </si>
  <si>
    <t>Demontáž sloupku pro drátovodné kladky</t>
  </si>
  <si>
    <t>772431301</t>
  </si>
  <si>
    <t>7593407060</t>
  </si>
  <si>
    <t>Demontáž kladky dvojité ze sloupku</t>
  </si>
  <si>
    <t>-1555335617</t>
  </si>
  <si>
    <t>7593407130</t>
  </si>
  <si>
    <t>Demontáž drátovodu dvojitého ze žlabu</t>
  </si>
  <si>
    <t>792768729</t>
  </si>
  <si>
    <t>"u přejezdu P4483" 17</t>
  </si>
  <si>
    <t>7593407140</t>
  </si>
  <si>
    <t>Demontáž drátovodu dvojitého ze sloupků</t>
  </si>
  <si>
    <t>-1896892492</t>
  </si>
  <si>
    <t>7593407150</t>
  </si>
  <si>
    <t>Demontáž napínacího šroubu délky 260 - 500 mm</t>
  </si>
  <si>
    <t>284818393</t>
  </si>
  <si>
    <t>7593407160</t>
  </si>
  <si>
    <t>Demontáž očka pájecího pro drátovod</t>
  </si>
  <si>
    <t>-773502462</t>
  </si>
  <si>
    <t>7593407200</t>
  </si>
  <si>
    <t>Demontáž žlabu ocelového s poklopem 20 x 20 x 100</t>
  </si>
  <si>
    <t>-476375841</t>
  </si>
  <si>
    <t>"ocel trubka dl. 9m, u přejezdu P4483" 9</t>
  </si>
  <si>
    <t>7593407280</t>
  </si>
  <si>
    <t>Demontáž žlabu betonového plnostěnného 20 x 20 - T 2 N</t>
  </si>
  <si>
    <t>859658912</t>
  </si>
  <si>
    <t>"u přejezdu P4483" 8</t>
  </si>
  <si>
    <t>7594307010</t>
  </si>
  <si>
    <t>Demontáž součástí počítače náprav vyhodnocovací části</t>
  </si>
  <si>
    <t>-1092348846</t>
  </si>
  <si>
    <t>"PB1a"1</t>
  </si>
  <si>
    <t>"PB2a"1</t>
  </si>
  <si>
    <t>"PB1b"1</t>
  </si>
  <si>
    <t>"PB3a"1</t>
  </si>
  <si>
    <t>"PB2b"1</t>
  </si>
  <si>
    <t>"PB4a"1</t>
  </si>
  <si>
    <t>"PB3b"1</t>
  </si>
  <si>
    <t>"PB5"1</t>
  </si>
  <si>
    <t>"PB4b"1</t>
  </si>
  <si>
    <t>"PB7"1</t>
  </si>
  <si>
    <t>7594307015</t>
  </si>
  <si>
    <t>Demontáž součástí počítače náprav neoprénové ochranné hadice se soupravou pro upevnění k pražci</t>
  </si>
  <si>
    <t>-1444188091</t>
  </si>
  <si>
    <t>7594307030</t>
  </si>
  <si>
    <t>Demontáž součástí počítače náprav kabelového závěru KSL-F pro RSR</t>
  </si>
  <si>
    <t>283012142</t>
  </si>
  <si>
    <t>7594307040</t>
  </si>
  <si>
    <t>Demontáž součástí počítače náprav upevňovací kolejnicové čelisti SK 140</t>
  </si>
  <si>
    <t>-310185476</t>
  </si>
  <si>
    <t>9901000100</t>
  </si>
  <si>
    <t>Doprava materiálu lehkou mechanizací nosnosti do 3,5 t elektrosoučástek, montážního materiálu, kameniva, písku, dlažebních kostek, suti, atd. do 10 km</t>
  </si>
  <si>
    <t>-1343244398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</si>
  <si>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</si>
  <si>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"ocel. trubka pr. 30cm" 1</t>
  </si>
  <si>
    <t>"bet. kabel. žlab" 1</t>
  </si>
  <si>
    <t>"ocel. součásti drátovodu (sloupky, drát, aj.)" 1</t>
  </si>
  <si>
    <t>"betonové patice" 1</t>
  </si>
  <si>
    <t>9901009200</t>
  </si>
  <si>
    <t>Doprava materiálu lehkou mechanizací nosnosti do 3,5 t elektrosoučástek, montážního materiálu, kameniva, písku, dlažebních kostek, suti, atd. příplatek za každých dalších 10 km</t>
  </si>
  <si>
    <t>-1014266559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</si>
  <si>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</si>
  <si>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"ocel. trubka pr. 30cm" 1*5</t>
  </si>
  <si>
    <t>"bet. kabel. žlab" 1*5</t>
  </si>
  <si>
    <t>"ocel. součásti drátovodu (sloupky, drát, aj.)" 1*5</t>
  </si>
  <si>
    <t>"betonové patice" 1*5</t>
  </si>
  <si>
    <t>-371644075</t>
  </si>
  <si>
    <t>"zemina z pol. hloubení rýh" 187,838*1,8</t>
  </si>
  <si>
    <t>"beton na stavbu" (0,54+0,36)*2,2</t>
  </si>
  <si>
    <t>9909000100R</t>
  </si>
  <si>
    <t>Poplatek za uložení suti nebo hmot na oficiální skládku</t>
  </si>
  <si>
    <t>-1723757312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</si>
  <si>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</si>
  <si>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"NEOCEŇOVAT POZE EVIDENČNÍ POLOŽKA"</t>
  </si>
  <si>
    <t>KABEL OPTICKÝ - DODÁVKA</t>
  </si>
  <si>
    <t>839303048</t>
  </si>
  <si>
    <t xml:space="preserve">KABEL OPTICKÝ - DODÁVKA
- dodávaný včetně rezervních délek
- optické rozvaděče včetně kazet, pigtailů a ochran svarů
- záslepky konektorů optických kabelů
</t>
  </si>
  <si>
    <t>OPTICKÉ KABELY - MONTÁŽ</t>
  </si>
  <si>
    <t>-1348434126</t>
  </si>
  <si>
    <t>OPTICKÉ KABELY - MONTÁŽ
- zafukování optických kabelů do HDPE trubek
- zřízení a uložení rezerv optických kabelů
- spojkování optických kabelů
- ukončení optických kabelů v optických rovaděčích
- kontrolní měření optických kabelů včetně zpracování protokolů
- zapracování do kabelové knihy</t>
  </si>
  <si>
    <t>759R_99_02</t>
  </si>
  <si>
    <t>1628451592</t>
  </si>
  <si>
    <t>759R_99_21</t>
  </si>
  <si>
    <t>-1403209752</t>
  </si>
  <si>
    <t>D.1.500 - Sdělovací zařízení</t>
  </si>
  <si>
    <t>PS 580-11-01 - TK (ÚOŽI)</t>
  </si>
  <si>
    <t>5904020120</t>
  </si>
  <si>
    <t>Vyřezání křovin porost hustý 6 a více kusů stonků na m2 plochy sklon terénu přes 1:2</t>
  </si>
  <si>
    <t>444291126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</si>
  <si>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</si>
  <si>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-124466367</t>
  </si>
  <si>
    <t>"Hloubení kabelových rýh" 2407*0,5*0,8</t>
  </si>
  <si>
    <t>1501423866</t>
  </si>
  <si>
    <t>"Zásyp kabelových rýh" 2407*0,5*0,8</t>
  </si>
  <si>
    <t>7590525402</t>
  </si>
  <si>
    <t>Montáž spojky rovné metalické do 10 XN</t>
  </si>
  <si>
    <t>1006568611</t>
  </si>
  <si>
    <t>-1053538148</t>
  </si>
  <si>
    <t>"km. 65,362 - km. 62,955" 2407</t>
  </si>
  <si>
    <t>7596915030</t>
  </si>
  <si>
    <t>Montáž telefonního objektu VTO 3 - 11 plastového ve sloupu</t>
  </si>
  <si>
    <t>1146270824</t>
  </si>
  <si>
    <t>Montáž telefonního objektu VTO 3 - 11 plastového ve sloupu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</si>
  <si>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7593505200</t>
  </si>
  <si>
    <t>Uložení HDPE trubky pro optický kabel do kabelového žlabu</t>
  </si>
  <si>
    <t>22235000</t>
  </si>
  <si>
    <t>1550"m"*3</t>
  </si>
  <si>
    <t>7590555074</t>
  </si>
  <si>
    <t>Montáž formy pro kabel TCEKE, TCEKES přes délku 0,5 m 10 XN</t>
  </si>
  <si>
    <t>1223393520</t>
  </si>
  <si>
    <t>Montáž formy pro kabel TCEKE, TCEKES přes délku 0,5 m 10 XN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</si>
  <si>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16"kabelů"*2</t>
  </si>
  <si>
    <t>7593325020</t>
  </si>
  <si>
    <t>Montáž vložky přepěťové ochrany do 10 párů do kabelového rozvaděče</t>
  </si>
  <si>
    <t>-272732269</t>
  </si>
  <si>
    <t>Montáž vložky přepěťové ochrany do 10 párů do kabelového rozvaděče - dle předpisu dodavatele pro montáž</t>
  </si>
  <si>
    <t>Poznámka k položce:_x000d_
dle předpisu dodavatele pro montáž</t>
  </si>
  <si>
    <t>1707529112</t>
  </si>
  <si>
    <t>7593505250</t>
  </si>
  <si>
    <t>Montáž plastové komory na spojkování optického kabelu</t>
  </si>
  <si>
    <t>387562251</t>
  </si>
  <si>
    <t>"KK1"1</t>
  </si>
  <si>
    <t>"KK2"1</t>
  </si>
  <si>
    <t>"KK3"1</t>
  </si>
  <si>
    <t>"KK4"1</t>
  </si>
  <si>
    <t>"KK5"1</t>
  </si>
  <si>
    <t>"KK6"1</t>
  </si>
  <si>
    <t>"KK7"1</t>
  </si>
  <si>
    <t>"KK8"1</t>
  </si>
  <si>
    <t>"KK9"1</t>
  </si>
  <si>
    <t>"KK10"1</t>
  </si>
  <si>
    <t>"KK11"1</t>
  </si>
  <si>
    <t>"KK12"1</t>
  </si>
  <si>
    <t>7590525178</t>
  </si>
  <si>
    <t>Montáž kabelu úložného volně uloženého s jádrem 0,8 mm TCEKE do 50 XN</t>
  </si>
  <si>
    <t>1952182343</t>
  </si>
  <si>
    <t>Montáž kabelu úložného volně uloženého s jádrem 0,8 mm TCEKE do 50 XN - příprava kabelového bubnu a přistavení na místo pokládky, přeměření izolačního stavu kabelu, odvinutí a uložení kabelu do kabelového Iůžka nebo do žlabu a protažení překážkami, odřezání kabelu, uzavření konců kabelu a přemístění kabelového bubnu</t>
  </si>
  <si>
    <t>"k.č.823" 15</t>
  </si>
  <si>
    <t>"k.č. 821" 80</t>
  </si>
  <si>
    <t>"k.č. 819" 2360</t>
  </si>
  <si>
    <t>"k.č. 829" 10</t>
  </si>
  <si>
    <t>"k.č. 817" 380</t>
  </si>
  <si>
    <t>"k.č. 827" 10</t>
  </si>
  <si>
    <t>"k.č. 815" 260</t>
  </si>
  <si>
    <t>"k.č. 825" 10</t>
  </si>
  <si>
    <t>"k.č. 813" 840</t>
  </si>
  <si>
    <t>"k.č. 811" 15</t>
  </si>
  <si>
    <t>"k.č. 809" 1310</t>
  </si>
  <si>
    <t>"k.č. 807" 15</t>
  </si>
  <si>
    <t>"k.č. 805" 990</t>
  </si>
  <si>
    <t>"k.č. 803" 15</t>
  </si>
  <si>
    <t>"k.č. 801" 965</t>
  </si>
  <si>
    <t>"k.č. 802" 912</t>
  </si>
  <si>
    <t>7598025005</t>
  </si>
  <si>
    <t>Měření dálkových kabelů stejnosměrné kontrolní kabelů čtyřky</t>
  </si>
  <si>
    <t>1711386714</t>
  </si>
  <si>
    <t>7598035190</t>
  </si>
  <si>
    <t>Kontrola průchodnosti trubky pro optický kabel</t>
  </si>
  <si>
    <t>km</t>
  </si>
  <si>
    <t>522452239</t>
  </si>
  <si>
    <t>"traťový úsek" 19,942</t>
  </si>
  <si>
    <t>7593501125</t>
  </si>
  <si>
    <t>Trasy kabelového vedení Chráničky optického kabelu HDPE 6040 průměr 40/33 mm</t>
  </si>
  <si>
    <t>87277004</t>
  </si>
  <si>
    <t>"RD-KK11" 5*3*1,05</t>
  </si>
  <si>
    <t>"KK11-KK12" 80*3*1,05</t>
  </si>
  <si>
    <t>"KK12-KK10" 874*3*1,05</t>
  </si>
  <si>
    <t>"KK10-KK9" 730*3*1,05</t>
  </si>
  <si>
    <t>"odbočka k sítím gsmr 2" 25*1*1,05</t>
  </si>
  <si>
    <t>"KK9-KK8" 595*3*1,05</t>
  </si>
  <si>
    <t>"KK8-KK7" 385*3*1,05</t>
  </si>
  <si>
    <t>"odbočka k sítím gsmr 4" 25*1*1,05</t>
  </si>
  <si>
    <t>"KK7-KK6" 253*3*1,05</t>
  </si>
  <si>
    <t>"KK6-KK5" 217*3*1,05</t>
  </si>
  <si>
    <t>"KK5-KK4"500 *1*1,05</t>
  </si>
  <si>
    <t>"odbočka k sítím gsmr 5" 25*1*1,05</t>
  </si>
  <si>
    <t>"KK4-KK3" 580*3*1,05</t>
  </si>
  <si>
    <t>"odbočka k sítím gsmr 3" 25*1*1,05</t>
  </si>
  <si>
    <t>"KK3-KK2" 1539*3*1,05</t>
  </si>
  <si>
    <t>"KK2-KK1" 873*3*1,05</t>
  </si>
  <si>
    <t>7590520929</t>
  </si>
  <si>
    <t>Venkovní vedení kabelová - metalické sítě Plněné, armované Al dráty, ochranný obal z PE 4x0,8 TCEPKPFLEZE 10 x 4 x 0,8</t>
  </si>
  <si>
    <t>-1043183545</t>
  </si>
  <si>
    <t>7593500600</t>
  </si>
  <si>
    <t>Trasy kabelového vedení Kabelové krycí desky a pásy Fólie výstražná modrá š. 34cm (HM0673909991034)</t>
  </si>
  <si>
    <t>1376012872</t>
  </si>
  <si>
    <t>7593501500</t>
  </si>
  <si>
    <t>Trasy kabelového vedení Vodotěsné kabelové komory PE-kabelová komora DN 1000/625, výška 70 cm</t>
  </si>
  <si>
    <t>491704458</t>
  </si>
  <si>
    <t>7596910010</t>
  </si>
  <si>
    <t>Venkovní telefonní objekty Objekt telef.venk.VTO 3 plastový sloupek (CV540329003)</t>
  </si>
  <si>
    <t>1475179880</t>
  </si>
  <si>
    <t>7593501520</t>
  </si>
  <si>
    <t>Trasy kabelového vedení Vodotěsné kabelové komory Víko plastové prům. 63 pochozí vodotěsné</t>
  </si>
  <si>
    <t>-1509146807</t>
  </si>
  <si>
    <t>7590541474</t>
  </si>
  <si>
    <t>Slaboproudé rozvody, kabely pro přívod a vnitřní instalaci Spojky metalických kabelů a příslušenství Teplem smrštitelná zesílená spojka pro netlakované kabely XAGA 500-75/15-400/EY</t>
  </si>
  <si>
    <t>-956578788</t>
  </si>
  <si>
    <t>7590550214</t>
  </si>
  <si>
    <t>Forma kabelová, drátová a doplňky vnitřní instalace LSA lišty Přepěťové ochrany 8x6, MK, 230V 10kA/10A</t>
  </si>
  <si>
    <t>-1050586058</t>
  </si>
  <si>
    <t>"Přepěťová ochrana pro TK" 40</t>
  </si>
  <si>
    <t>1044676771</t>
  </si>
  <si>
    <t>"km. 65,362 - km. 62,955" 1204 "ks"</t>
  </si>
  <si>
    <t>7491401170</t>
  </si>
  <si>
    <t>Kabelové rošty a žlaby Elektroinstalační lišty a kabelové žlaby Spojka zemního kanálu SPOJKA 4 pro KOPOKAN 4</t>
  </si>
  <si>
    <t>62802348</t>
  </si>
  <si>
    <t>PS 580-11-01.02 - TK (ÚRS)</t>
  </si>
  <si>
    <t>141721214</t>
  </si>
  <si>
    <t>Řízený zemní protlak délky do 50 m hl do 6 m se zatažením potrubí průměru vrtu přes 140 do 180 mm v hornině třídy těžitelnosti I a II skupiny 1 až 4</t>
  </si>
  <si>
    <t>-1134713159</t>
  </si>
  <si>
    <t>Řízený zemní protlak délky protlaku do 50 m v hornině třídy těžitelnosti I a II, skupiny 1 až 4 včetně zatažení trub v hloubce do 6 m průměru vrtu přes 140 do 180 mm</t>
  </si>
  <si>
    <t>"km 62,942"5</t>
  </si>
  <si>
    <t>"km63,880"5</t>
  </si>
  <si>
    <t>"km 64,830"5</t>
  </si>
  <si>
    <t>"km66,101"5</t>
  </si>
  <si>
    <t>"km66,592"10</t>
  </si>
  <si>
    <t>"km66,792"5</t>
  </si>
  <si>
    <t>"km67,030"10</t>
  </si>
  <si>
    <t>"km67,049"10</t>
  </si>
  <si>
    <t>"km67,413"5</t>
  </si>
  <si>
    <t>"km67,435"10</t>
  </si>
  <si>
    <t>"km68,030"5</t>
  </si>
  <si>
    <t>"km68,167"5</t>
  </si>
  <si>
    <t>"km68,760"5</t>
  </si>
  <si>
    <t>"km69,670"5</t>
  </si>
  <si>
    <t>460411121</t>
  </si>
  <si>
    <t>Zásyp jam při elektromontážích strojně včetně zhutnění v hornině tř I skupiny 1 a 2</t>
  </si>
  <si>
    <t>-1176146726</t>
  </si>
  <si>
    <t>Zásyp jam strojně s uložením výkopku ve vrstvách a urovnáním povrchu s přemístění sypaniny ze vzdálenosti do 10 m se zhutněním z horniny třídy těžitelnosti I skupiny 1 a 2</t>
  </si>
  <si>
    <t>"zásyp startovacích jam" 28*3,3</t>
  </si>
  <si>
    <t>460632112</t>
  </si>
  <si>
    <t>Startovací jáma pro protlak výkop včetně zásypu ručně v hornině tř. těžitelnosti I skupiny 2</t>
  </si>
  <si>
    <t>-1748976809</t>
  </si>
  <si>
    <t>Zemní protlaky zemní práce nutné k provedení protlaku výkop včetně zásypu ručně startovací jáma v hornině třídy těžitelnosti I skupiny 2</t>
  </si>
  <si>
    <t>"km 62,942"2</t>
  </si>
  <si>
    <t>"km63,880"2</t>
  </si>
  <si>
    <t>"km 64,830"2</t>
  </si>
  <si>
    <t>"km66,101"2</t>
  </si>
  <si>
    <t>"km66,592"2</t>
  </si>
  <si>
    <t>"km66,792"2</t>
  </si>
  <si>
    <t>"km67,030"2</t>
  </si>
  <si>
    <t>"km67,049"2</t>
  </si>
  <si>
    <t>"km67,413"2</t>
  </si>
  <si>
    <t>"km67,435"2</t>
  </si>
  <si>
    <t>"km68,030"2</t>
  </si>
  <si>
    <t>"km68,167"2</t>
  </si>
  <si>
    <t>"km68,760"2</t>
  </si>
  <si>
    <t>"km69,670"2</t>
  </si>
  <si>
    <t>-506074723</t>
  </si>
  <si>
    <t>"km 62,942"6</t>
  </si>
  <si>
    <t>"km63,880"6</t>
  </si>
  <si>
    <t>"km66,101"6</t>
  </si>
  <si>
    <t>"km66,592"12</t>
  </si>
  <si>
    <t>"km66,792"6</t>
  </si>
  <si>
    <t>"km67,030"12</t>
  </si>
  <si>
    <t>"km67,049"12</t>
  </si>
  <si>
    <t>"km67,413"6</t>
  </si>
  <si>
    <t>"km67,435"12</t>
  </si>
  <si>
    <t>"km68,030"6</t>
  </si>
  <si>
    <t>"km68,167"6</t>
  </si>
  <si>
    <t>"km68,760"6</t>
  </si>
  <si>
    <t>"km69,670"6</t>
  </si>
  <si>
    <t>762327180</t>
  </si>
  <si>
    <t>SO 999.90.90 - Likvidace odpadů včetně dopravy</t>
  </si>
  <si>
    <t>171201221</t>
  </si>
  <si>
    <t>453106271</t>
  </si>
  <si>
    <t>"SO 226-11-01.1" 30,346</t>
  </si>
  <si>
    <t>"SO 226-11-01.2; odpočet, výzisk pro zásypy" -14,283</t>
  </si>
  <si>
    <t>"SO 226-11-01.3" 11,911</t>
  </si>
  <si>
    <t>9909000500</t>
  </si>
  <si>
    <t>1736813479</t>
  </si>
  <si>
    <t>"PS 430-11-01.01,beton" 15</t>
  </si>
  <si>
    <t>"PS 430-11-01.07,beton" 0,75</t>
  </si>
  <si>
    <t>"PS 430-11-01.09,beton" 0,75</t>
  </si>
  <si>
    <t>"PS 430-11-01.11,beton" 0,75</t>
  </si>
  <si>
    <t>9909000100</t>
  </si>
  <si>
    <t>1674537582</t>
  </si>
  <si>
    <t>"PS 430-11-01.99,zemina" 338,108</t>
  </si>
  <si>
    <t>-1227912316</t>
  </si>
  <si>
    <t>27,974+338,108</t>
  </si>
  <si>
    <t>9902109200</t>
  </si>
  <si>
    <t>Doprava materiálu těžkou mechanizací nosnosti přes 3,5 t sypanin (kameniva, písku, suti, dlažebních kostek, atd.) příplatek za každých dalších 10 km</t>
  </si>
  <si>
    <t>130345362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</si>
  <si>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</si>
  <si>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"celkem do 40km" 366,082*3</t>
  </si>
  <si>
    <t>9902200100</t>
  </si>
  <si>
    <t>Doprava materiálu těžkou mechanizací nosnosti přes 3,5 t objemnějšího kusového materiálu (prefabrikátů, stožárů, výhybek, rozvaděčů, vybouraných hmot atd.) do 10 km</t>
  </si>
  <si>
    <t>1305973701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</si>
  <si>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</si>
  <si>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"betony" 17,25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</si>
  <si>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</si>
  <si>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</si>
  <si>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1387826461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</si>
  <si>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</si>
  <si>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"betony, celkem do 40km" 17,25*3</t>
  </si>
  <si>
    <t>167151112</t>
  </si>
  <si>
    <t>Nakládání výkopku z hornin třídy těžitelnosti II skupiny 4 a 5 přes 100 m3</t>
  </si>
  <si>
    <t>241972178</t>
  </si>
  <si>
    <t>Nakládání, skládání a překládání neulehlého výkopku nebo sypaniny strojně nakládání, množství přes 100 m3, z hornin třídy těžitelnosti II, skupiny 4 a 5</t>
  </si>
  <si>
    <t>229,2625</t>
  </si>
  <si>
    <t>9902900200</t>
  </si>
  <si>
    <t>Naložení objemnějšího kusového materiálu, vybouraných hmot</t>
  </si>
  <si>
    <t>347016497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</si>
  <si>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</si>
  <si>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17,25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</si>
  <si>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</si>
  <si>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</si>
  <si>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</si>
  <si>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</t>
  </si>
  <si>
    <t>1270515990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</si>
  <si>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</si>
  <si>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9903200100R</t>
  </si>
  <si>
    <t>Přeprava mechanizace na místo prováděných prací o hmotnosti přes 12 t přes 50 do 100 km</t>
  </si>
  <si>
    <t>4252728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</si>
  <si>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</si>
  <si>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VRN</t>
  </si>
  <si>
    <t>Vedlejší rozpočtové náklady</t>
  </si>
  <si>
    <t>022101001</t>
  </si>
  <si>
    <t>Geodetické práce Geodetické práce před opravou</t>
  </si>
  <si>
    <t>%</t>
  </si>
  <si>
    <t>-1293769690</t>
  </si>
  <si>
    <t>022101011</t>
  </si>
  <si>
    <t>Geodetické práce Geodetické práce v průběhu opravy</t>
  </si>
  <si>
    <t>1047977093</t>
  </si>
  <si>
    <t>022101021</t>
  </si>
  <si>
    <t>Geodetické práce Geodetické práce po ukončení opravy</t>
  </si>
  <si>
    <t>1936502013</t>
  </si>
  <si>
    <t>022121001</t>
  </si>
  <si>
    <t>Geodetické práce Diagnostika technické infrastruktury Vytýčení trasy inženýrských sítí</t>
  </si>
  <si>
    <t>1810046949</t>
  </si>
  <si>
    <t xml:space="preserve"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</si>
  <si>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023131001</t>
  </si>
  <si>
    <t>Projektové práce Dokumentace skutečného provedení - technická část</t>
  </si>
  <si>
    <t>1970608933</t>
  </si>
  <si>
    <t xml:space="preserve">Projektové práce Dokumentace skutečného provedení V sazbě jsou obsaženy náklady na zaměření a vyhotovení dokumentace skutečného provedení  dle vyhlášky č. 499/2006 Sb., a vyhlášky č. 31/1995 Sb. včetně zpracování dat v digitální podobě v otevřené formě a její předání objednateli</t>
  </si>
  <si>
    <t>023131001.1</t>
  </si>
  <si>
    <t>Projektové práce Dokumentace skutečného provedení - dokladová část</t>
  </si>
  <si>
    <t>1964279055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</si>
  <si>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</si>
  <si>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024101301</t>
  </si>
  <si>
    <t>Inženýrská činnost posudky (např. statické aj.) a dozory</t>
  </si>
  <si>
    <t>-1144673943</t>
  </si>
  <si>
    <t>024101401</t>
  </si>
  <si>
    <t>Inženýrská činnost koordinační a kompletační činnost</t>
  </si>
  <si>
    <t>-152606953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</si>
  <si>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</si>
  <si>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</si>
  <si>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-134043531</t>
  </si>
  <si>
    <t>VRN1</t>
  </si>
  <si>
    <t>Osvědčení o shodě notifikovanou osobou</t>
  </si>
  <si>
    <t>-1029801357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</si>
  <si>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</si>
  <si>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</si>
  <si>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</si>
  <si>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</si>
  <si>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1481951571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</si>
  <si>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</si>
  <si>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</si>
  <si>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</si>
  <si>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-1426593658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</si>
</sst>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D274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5" borderId="22" xfId="0" applyFont="1" applyFill="1" applyBorder="1" applyAlignment="1" applyProtection="1">
      <alignment horizontal="center" vertical="center"/>
    </xf>
    <xf numFmtId="0" fontId="23" fillId="5" borderId="22" xfId="0" applyFont="1" applyFill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calcChain" Target="calcChain.xml" /><Relationship Id="rId2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29.28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5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5" t="s">
        <v>29</v>
      </c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31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32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33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31</v>
      </c>
      <c r="AL13" s="23"/>
      <c r="AM13" s="23"/>
      <c r="AN13" s="36" t="s">
        <v>35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6" t="s">
        <v>35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3" t="s">
        <v>33</v>
      </c>
      <c r="AL14" s="23"/>
      <c r="AM14" s="23"/>
      <c r="AN14" s="36" t="s">
        <v>35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31</v>
      </c>
      <c r="AL16" s="23"/>
      <c r="AM16" s="23"/>
      <c r="AN16" s="28" t="s">
        <v>37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38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33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39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40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31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33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39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71.25" customHeight="1">
      <c r="B23" s="22"/>
      <c r="C23" s="23"/>
      <c r="D23" s="23"/>
      <c r="E23" s="38" t="s">
        <v>42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3"/>
      <c r="AQ25" s="23"/>
      <c r="AR25" s="21"/>
      <c r="BE25" s="32"/>
    </row>
    <row r="26" s="2" customFormat="1" ht="25.92" customHeight="1">
      <c r="A26" s="40"/>
      <c r="B26" s="41"/>
      <c r="C26" s="42"/>
      <c r="D26" s="43" t="s">
        <v>43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ROUND(AG94,2)</f>
        <v>0</v>
      </c>
      <c r="AL26" s="44"/>
      <c r="AM26" s="44"/>
      <c r="AN26" s="44"/>
      <c r="AO26" s="44"/>
      <c r="AP26" s="42"/>
      <c r="AQ26" s="42"/>
      <c r="AR26" s="46"/>
      <c r="BE26" s="32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2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44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45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46</v>
      </c>
      <c r="AL28" s="47"/>
      <c r="AM28" s="47"/>
      <c r="AN28" s="47"/>
      <c r="AO28" s="47"/>
      <c r="AP28" s="42"/>
      <c r="AQ28" s="42"/>
      <c r="AR28" s="46"/>
      <c r="BE28" s="32"/>
    </row>
    <row r="29" s="3" customFormat="1" ht="14.4" customHeight="1">
      <c r="A29" s="3"/>
      <c r="B29" s="48"/>
      <c r="C29" s="49"/>
      <c r="D29" s="33" t="s">
        <v>47</v>
      </c>
      <c r="E29" s="49"/>
      <c r="F29" s="33" t="s">
        <v>48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ROUND(AZ94,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ROUND(AV94,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3" t="s">
        <v>49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ROUND(BA94,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ROUND(AW94,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3" t="s">
        <v>50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ROUND(BB94,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3" t="s">
        <v>51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ROUND(BC94,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3" t="s">
        <v>52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ROUND(BD94,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5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32"/>
    </row>
    <row r="35" s="2" customFormat="1" ht="25.92" customHeight="1">
      <c r="A35" s="40"/>
      <c r="B35" s="41"/>
      <c r="C35" s="54"/>
      <c r="D35" s="55" t="s">
        <v>53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54</v>
      </c>
      <c r="U35" s="56"/>
      <c r="V35" s="56"/>
      <c r="W35" s="56"/>
      <c r="X35" s="58" t="s">
        <v>55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14.4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6"/>
      <c r="BE37" s="40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1"/>
      <c r="C49" s="62"/>
      <c r="D49" s="63" t="s">
        <v>56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3" t="s">
        <v>57</v>
      </c>
      <c r="AI49" s="64"/>
      <c r="AJ49" s="64"/>
      <c r="AK49" s="64"/>
      <c r="AL49" s="64"/>
      <c r="AM49" s="64"/>
      <c r="AN49" s="64"/>
      <c r="AO49" s="64"/>
      <c r="AP49" s="62"/>
      <c r="AQ49" s="62"/>
      <c r="AR49" s="65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40"/>
      <c r="B60" s="41"/>
      <c r="C60" s="42"/>
      <c r="D60" s="66" t="s">
        <v>58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66" t="s">
        <v>59</v>
      </c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66" t="s">
        <v>58</v>
      </c>
      <c r="AI60" s="44"/>
      <c r="AJ60" s="44"/>
      <c r="AK60" s="44"/>
      <c r="AL60" s="44"/>
      <c r="AM60" s="66" t="s">
        <v>59</v>
      </c>
      <c r="AN60" s="44"/>
      <c r="AO60" s="44"/>
      <c r="AP60" s="42"/>
      <c r="AQ60" s="42"/>
      <c r="AR60" s="46"/>
      <c r="BE60" s="40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40"/>
      <c r="B64" s="41"/>
      <c r="C64" s="42"/>
      <c r="D64" s="63" t="s">
        <v>60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3" t="s">
        <v>61</v>
      </c>
      <c r="AI64" s="67"/>
      <c r="AJ64" s="67"/>
      <c r="AK64" s="67"/>
      <c r="AL64" s="67"/>
      <c r="AM64" s="67"/>
      <c r="AN64" s="67"/>
      <c r="AO64" s="67"/>
      <c r="AP64" s="42"/>
      <c r="AQ64" s="42"/>
      <c r="AR64" s="46"/>
      <c r="BE64" s="40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40"/>
      <c r="B75" s="41"/>
      <c r="C75" s="42"/>
      <c r="D75" s="66" t="s">
        <v>58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66" t="s">
        <v>59</v>
      </c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66" t="s">
        <v>58</v>
      </c>
      <c r="AI75" s="44"/>
      <c r="AJ75" s="44"/>
      <c r="AK75" s="44"/>
      <c r="AL75" s="44"/>
      <c r="AM75" s="66" t="s">
        <v>59</v>
      </c>
      <c r="AN75" s="44"/>
      <c r="AO75" s="44"/>
      <c r="AP75" s="42"/>
      <c r="AQ75" s="42"/>
      <c r="AR75" s="46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6"/>
      <c r="BE76" s="40"/>
    </row>
    <row r="77" s="2" customFormat="1" ht="6.96" customHeight="1">
      <c r="A77" s="40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46"/>
      <c r="BE77" s="40"/>
    </row>
    <row r="81" s="2" customFormat="1" ht="6.96" customHeight="1">
      <c r="A81" s="40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46"/>
      <c r="BE81" s="40"/>
    </row>
    <row r="82" s="2" customFormat="1" ht="24.96" customHeight="1">
      <c r="A82" s="40"/>
      <c r="B82" s="41"/>
      <c r="C82" s="24" t="s">
        <v>62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6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6"/>
      <c r="BE83" s="40"/>
    </row>
    <row r="84" s="4" customFormat="1" ht="12" customHeight="1">
      <c r="A84" s="4"/>
      <c r="B84" s="72"/>
      <c r="C84" s="33" t="s">
        <v>13</v>
      </c>
      <c r="D84" s="73"/>
      <c r="E84" s="73"/>
      <c r="F84" s="73"/>
      <c r="G84" s="73"/>
      <c r="H84" s="73"/>
      <c r="I84" s="73"/>
      <c r="J84" s="73"/>
      <c r="K84" s="73"/>
      <c r="L84" s="73" t="str">
        <f>K5</f>
        <v>2026_13_8_El-PZZ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4"/>
      <c r="BE84" s="4"/>
    </row>
    <row r="85" s="5" customFormat="1" ht="36.96" customHeight="1">
      <c r="A85" s="5"/>
      <c r="B85" s="75"/>
      <c r="C85" s="76" t="s">
        <v>16</v>
      </c>
      <c r="D85" s="77"/>
      <c r="E85" s="77"/>
      <c r="F85" s="77"/>
      <c r="G85" s="77"/>
      <c r="H85" s="77"/>
      <c r="I85" s="77"/>
      <c r="J85" s="77"/>
      <c r="K85" s="77"/>
      <c r="L85" s="78" t="str">
        <f>K6</f>
        <v>Prostá rekonstrukce trati v úseku Lázně Bělohrad - Nová Paka_Z2</v>
      </c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9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6"/>
      <c r="BE86" s="40"/>
    </row>
    <row r="87" s="2" customFormat="1" ht="12" customHeight="1">
      <c r="A87" s="40"/>
      <c r="B87" s="41"/>
      <c r="C87" s="33" t="s">
        <v>22</v>
      </c>
      <c r="D87" s="42"/>
      <c r="E87" s="42"/>
      <c r="F87" s="42"/>
      <c r="G87" s="42"/>
      <c r="H87" s="42"/>
      <c r="I87" s="42"/>
      <c r="J87" s="42"/>
      <c r="K87" s="42"/>
      <c r="L87" s="80" t="str">
        <f>IF(K8="","",K8)</f>
        <v>traťový úsek Lázně Bělohrad - Stará Paka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3" t="s">
        <v>24</v>
      </c>
      <c r="AJ87" s="42"/>
      <c r="AK87" s="42"/>
      <c r="AL87" s="42"/>
      <c r="AM87" s="81" t="str">
        <f>IF(AN8= "","",AN8)</f>
        <v>13. 8. 2026</v>
      </c>
      <c r="AN87" s="81"/>
      <c r="AO87" s="42"/>
      <c r="AP87" s="42"/>
      <c r="AQ87" s="42"/>
      <c r="AR87" s="46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6"/>
      <c r="BE88" s="40"/>
    </row>
    <row r="89" s="2" customFormat="1" ht="15.15" customHeight="1">
      <c r="A89" s="40"/>
      <c r="B89" s="41"/>
      <c r="C89" s="33" t="s">
        <v>30</v>
      </c>
      <c r="D89" s="42"/>
      <c r="E89" s="42"/>
      <c r="F89" s="42"/>
      <c r="G89" s="42"/>
      <c r="H89" s="42"/>
      <c r="I89" s="42"/>
      <c r="J89" s="42"/>
      <c r="K89" s="42"/>
      <c r="L89" s="73" t="str">
        <f>IF(E11= "","",E11)</f>
        <v xml:space="preserve"> 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3" t="s">
        <v>36</v>
      </c>
      <c r="AJ89" s="42"/>
      <c r="AK89" s="42"/>
      <c r="AL89" s="42"/>
      <c r="AM89" s="82" t="str">
        <f>IF(E17="","",E17)</f>
        <v>PRODIN a.s.</v>
      </c>
      <c r="AN89" s="73"/>
      <c r="AO89" s="73"/>
      <c r="AP89" s="73"/>
      <c r="AQ89" s="42"/>
      <c r="AR89" s="46"/>
      <c r="AS89" s="83" t="s">
        <v>63</v>
      </c>
      <c r="AT89" s="84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40"/>
    </row>
    <row r="90" s="2" customFormat="1" ht="15.15" customHeight="1">
      <c r="A90" s="40"/>
      <c r="B90" s="41"/>
      <c r="C90" s="33" t="s">
        <v>34</v>
      </c>
      <c r="D90" s="42"/>
      <c r="E90" s="42"/>
      <c r="F90" s="42"/>
      <c r="G90" s="42"/>
      <c r="H90" s="42"/>
      <c r="I90" s="42"/>
      <c r="J90" s="42"/>
      <c r="K90" s="42"/>
      <c r="L90" s="73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3" t="s">
        <v>40</v>
      </c>
      <c r="AJ90" s="42"/>
      <c r="AK90" s="42"/>
      <c r="AL90" s="42"/>
      <c r="AM90" s="82" t="str">
        <f>IF(E20="","",E20)</f>
        <v xml:space="preserve"> </v>
      </c>
      <c r="AN90" s="73"/>
      <c r="AO90" s="73"/>
      <c r="AP90" s="73"/>
      <c r="AQ90" s="42"/>
      <c r="AR90" s="46"/>
      <c r="AS90" s="87"/>
      <c r="AT90" s="88"/>
      <c r="AU90" s="89"/>
      <c r="AV90" s="89"/>
      <c r="AW90" s="89"/>
      <c r="AX90" s="89"/>
      <c r="AY90" s="89"/>
      <c r="AZ90" s="89"/>
      <c r="BA90" s="89"/>
      <c r="BB90" s="89"/>
      <c r="BC90" s="89"/>
      <c r="BD90" s="90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6"/>
      <c r="AS91" s="91"/>
      <c r="AT91" s="92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40"/>
    </row>
    <row r="92" s="2" customFormat="1" ht="29.28" customHeight="1">
      <c r="A92" s="40"/>
      <c r="B92" s="41"/>
      <c r="C92" s="95" t="s">
        <v>64</v>
      </c>
      <c r="D92" s="96"/>
      <c r="E92" s="96"/>
      <c r="F92" s="96"/>
      <c r="G92" s="96"/>
      <c r="H92" s="97"/>
      <c r="I92" s="98" t="s">
        <v>65</v>
      </c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9" t="s">
        <v>66</v>
      </c>
      <c r="AH92" s="96"/>
      <c r="AI92" s="96"/>
      <c r="AJ92" s="96"/>
      <c r="AK92" s="96"/>
      <c r="AL92" s="96"/>
      <c r="AM92" s="96"/>
      <c r="AN92" s="98" t="s">
        <v>67</v>
      </c>
      <c r="AO92" s="96"/>
      <c r="AP92" s="100"/>
      <c r="AQ92" s="101" t="s">
        <v>68</v>
      </c>
      <c r="AR92" s="46"/>
      <c r="AS92" s="102" t="s">
        <v>69</v>
      </c>
      <c r="AT92" s="103" t="s">
        <v>70</v>
      </c>
      <c r="AU92" s="103" t="s">
        <v>71</v>
      </c>
      <c r="AV92" s="103" t="s">
        <v>72</v>
      </c>
      <c r="AW92" s="103" t="s">
        <v>73</v>
      </c>
      <c r="AX92" s="103" t="s">
        <v>74</v>
      </c>
      <c r="AY92" s="103" t="s">
        <v>75</v>
      </c>
      <c r="AZ92" s="103" t="s">
        <v>76</v>
      </c>
      <c r="BA92" s="103" t="s">
        <v>77</v>
      </c>
      <c r="BB92" s="103" t="s">
        <v>78</v>
      </c>
      <c r="BC92" s="103" t="s">
        <v>79</v>
      </c>
      <c r="BD92" s="104" t="s">
        <v>80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6"/>
      <c r="AS93" s="105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7"/>
      <c r="BE93" s="40"/>
    </row>
    <row r="94" s="6" customFormat="1" ht="32.4" customHeight="1">
      <c r="A94" s="6"/>
      <c r="B94" s="108"/>
      <c r="C94" s="109" t="s">
        <v>81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1">
        <f>ROUND(AG95+AG100+AG104+AG118+AG121+AG122,2)</f>
        <v>0</v>
      </c>
      <c r="AH94" s="111"/>
      <c r="AI94" s="111"/>
      <c r="AJ94" s="111"/>
      <c r="AK94" s="111"/>
      <c r="AL94" s="111"/>
      <c r="AM94" s="111"/>
      <c r="AN94" s="112">
        <f>SUM(AG94,AT94)</f>
        <v>0</v>
      </c>
      <c r="AO94" s="112"/>
      <c r="AP94" s="112"/>
      <c r="AQ94" s="113" t="s">
        <v>1</v>
      </c>
      <c r="AR94" s="114"/>
      <c r="AS94" s="115">
        <f>ROUND(AS95+AS100+AS104+AS118+AS121+AS122,2)</f>
        <v>0</v>
      </c>
      <c r="AT94" s="116">
        <f>ROUND(SUM(AV94:AW94),2)</f>
        <v>0</v>
      </c>
      <c r="AU94" s="117">
        <f>ROUND(AU95+AU100+AU104+AU118+AU121+AU122,5)</f>
        <v>0</v>
      </c>
      <c r="AV94" s="116">
        <f>ROUND(AZ94*L29,2)</f>
        <v>0</v>
      </c>
      <c r="AW94" s="116">
        <f>ROUND(BA94*L30,2)</f>
        <v>0</v>
      </c>
      <c r="AX94" s="116">
        <f>ROUND(BB94*L29,2)</f>
        <v>0</v>
      </c>
      <c r="AY94" s="116">
        <f>ROUND(BC94*L30,2)</f>
        <v>0</v>
      </c>
      <c r="AZ94" s="116">
        <f>ROUND(AZ95+AZ100+AZ104+AZ118+AZ121+AZ122,2)</f>
        <v>0</v>
      </c>
      <c r="BA94" s="116">
        <f>ROUND(BA95+BA100+BA104+BA118+BA121+BA122,2)</f>
        <v>0</v>
      </c>
      <c r="BB94" s="116">
        <f>ROUND(BB95+BB100+BB104+BB118+BB121+BB122,2)</f>
        <v>0</v>
      </c>
      <c r="BC94" s="116">
        <f>ROUND(BC95+BC100+BC104+BC118+BC121+BC122,2)</f>
        <v>0</v>
      </c>
      <c r="BD94" s="118">
        <f>ROUND(BD95+BD100+BD104+BD118+BD121+BD122,2)</f>
        <v>0</v>
      </c>
      <c r="BE94" s="6"/>
      <c r="BS94" s="119" t="s">
        <v>82</v>
      </c>
      <c r="BT94" s="119" t="s">
        <v>83</v>
      </c>
      <c r="BU94" s="120" t="s">
        <v>84</v>
      </c>
      <c r="BV94" s="119" t="s">
        <v>85</v>
      </c>
      <c r="BW94" s="119" t="s">
        <v>5</v>
      </c>
      <c r="BX94" s="119" t="s">
        <v>86</v>
      </c>
      <c r="CL94" s="119" t="s">
        <v>19</v>
      </c>
    </row>
    <row r="95" s="7" customFormat="1" ht="16.5" customHeight="1">
      <c r="A95" s="7"/>
      <c r="B95" s="121"/>
      <c r="C95" s="122"/>
      <c r="D95" s="123" t="s">
        <v>87</v>
      </c>
      <c r="E95" s="123"/>
      <c r="F95" s="123"/>
      <c r="G95" s="123"/>
      <c r="H95" s="123"/>
      <c r="I95" s="124"/>
      <c r="J95" s="123" t="s">
        <v>88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ROUND(AG96,2)</f>
        <v>0</v>
      </c>
      <c r="AH95" s="124"/>
      <c r="AI95" s="124"/>
      <c r="AJ95" s="124"/>
      <c r="AK95" s="124"/>
      <c r="AL95" s="124"/>
      <c r="AM95" s="124"/>
      <c r="AN95" s="126">
        <f>SUM(AG95,AT95)</f>
        <v>0</v>
      </c>
      <c r="AO95" s="124"/>
      <c r="AP95" s="124"/>
      <c r="AQ95" s="127" t="s">
        <v>89</v>
      </c>
      <c r="AR95" s="128"/>
      <c r="AS95" s="129">
        <f>ROUND(AS96,2)</f>
        <v>0</v>
      </c>
      <c r="AT95" s="130">
        <f>ROUND(SUM(AV95:AW95),2)</f>
        <v>0</v>
      </c>
      <c r="AU95" s="131">
        <f>ROUND(AU96,5)</f>
        <v>0</v>
      </c>
      <c r="AV95" s="130">
        <f>ROUND(AZ95*L29,2)</f>
        <v>0</v>
      </c>
      <c r="AW95" s="130">
        <f>ROUND(BA95*L30,2)</f>
        <v>0</v>
      </c>
      <c r="AX95" s="130">
        <f>ROUND(BB95*L29,2)</f>
        <v>0</v>
      </c>
      <c r="AY95" s="130">
        <f>ROUND(BC95*L30,2)</f>
        <v>0</v>
      </c>
      <c r="AZ95" s="130">
        <f>ROUND(AZ96,2)</f>
        <v>0</v>
      </c>
      <c r="BA95" s="130">
        <f>ROUND(BA96,2)</f>
        <v>0</v>
      </c>
      <c r="BB95" s="130">
        <f>ROUND(BB96,2)</f>
        <v>0</v>
      </c>
      <c r="BC95" s="130">
        <f>ROUND(BC96,2)</f>
        <v>0</v>
      </c>
      <c r="BD95" s="132">
        <f>ROUND(BD96,2)</f>
        <v>0</v>
      </c>
      <c r="BE95" s="7"/>
      <c r="BS95" s="133" t="s">
        <v>82</v>
      </c>
      <c r="BT95" s="133" t="s">
        <v>90</v>
      </c>
      <c r="BU95" s="133" t="s">
        <v>84</v>
      </c>
      <c r="BV95" s="133" t="s">
        <v>85</v>
      </c>
      <c r="BW95" s="133" t="s">
        <v>91</v>
      </c>
      <c r="BX95" s="133" t="s">
        <v>5</v>
      </c>
      <c r="CL95" s="133" t="s">
        <v>1</v>
      </c>
      <c r="CM95" s="133" t="s">
        <v>92</v>
      </c>
    </row>
    <row r="96" s="4" customFormat="1" ht="23.25" customHeight="1">
      <c r="A96" s="4"/>
      <c r="B96" s="72"/>
      <c r="C96" s="134"/>
      <c r="D96" s="134"/>
      <c r="E96" s="135" t="s">
        <v>93</v>
      </c>
      <c r="F96" s="135"/>
      <c r="G96" s="135"/>
      <c r="H96" s="135"/>
      <c r="I96" s="135"/>
      <c r="J96" s="134"/>
      <c r="K96" s="135" t="s">
        <v>94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ROUND(SUM(AG97:AG99),2)</f>
        <v>0</v>
      </c>
      <c r="AH96" s="134"/>
      <c r="AI96" s="134"/>
      <c r="AJ96" s="134"/>
      <c r="AK96" s="134"/>
      <c r="AL96" s="134"/>
      <c r="AM96" s="134"/>
      <c r="AN96" s="137">
        <f>SUM(AG96,AT96)</f>
        <v>0</v>
      </c>
      <c r="AO96" s="134"/>
      <c r="AP96" s="134"/>
      <c r="AQ96" s="138" t="s">
        <v>95</v>
      </c>
      <c r="AR96" s="74"/>
      <c r="AS96" s="139">
        <f>ROUND(SUM(AS97:AS99),2)</f>
        <v>0</v>
      </c>
      <c r="AT96" s="140">
        <f>ROUND(SUM(AV96:AW96),2)</f>
        <v>0</v>
      </c>
      <c r="AU96" s="141">
        <f>ROUND(SUM(AU97:AU99),5)</f>
        <v>0</v>
      </c>
      <c r="AV96" s="140">
        <f>ROUND(AZ96*L29,2)</f>
        <v>0</v>
      </c>
      <c r="AW96" s="140">
        <f>ROUND(BA96*L30,2)</f>
        <v>0</v>
      </c>
      <c r="AX96" s="140">
        <f>ROUND(BB96*L29,2)</f>
        <v>0</v>
      </c>
      <c r="AY96" s="140">
        <f>ROUND(BC96*L30,2)</f>
        <v>0</v>
      </c>
      <c r="AZ96" s="140">
        <f>ROUND(SUM(AZ97:AZ99),2)</f>
        <v>0</v>
      </c>
      <c r="BA96" s="140">
        <f>ROUND(SUM(BA97:BA99),2)</f>
        <v>0</v>
      </c>
      <c r="BB96" s="140">
        <f>ROUND(SUM(BB97:BB99),2)</f>
        <v>0</v>
      </c>
      <c r="BC96" s="140">
        <f>ROUND(SUM(BC97:BC99),2)</f>
        <v>0</v>
      </c>
      <c r="BD96" s="142">
        <f>ROUND(SUM(BD97:BD99),2)</f>
        <v>0</v>
      </c>
      <c r="BE96" s="4"/>
      <c r="BS96" s="143" t="s">
        <v>82</v>
      </c>
      <c r="BT96" s="143" t="s">
        <v>92</v>
      </c>
      <c r="BU96" s="143" t="s">
        <v>84</v>
      </c>
      <c r="BV96" s="143" t="s">
        <v>85</v>
      </c>
      <c r="BW96" s="143" t="s">
        <v>96</v>
      </c>
      <c r="BX96" s="143" t="s">
        <v>91</v>
      </c>
      <c r="CL96" s="143" t="s">
        <v>1</v>
      </c>
    </row>
    <row r="97" s="4" customFormat="1" ht="23.25" customHeight="1">
      <c r="A97" s="144" t="s">
        <v>97</v>
      </c>
      <c r="B97" s="72"/>
      <c r="C97" s="134"/>
      <c r="D97" s="134"/>
      <c r="E97" s="134"/>
      <c r="F97" s="135" t="s">
        <v>98</v>
      </c>
      <c r="G97" s="135"/>
      <c r="H97" s="135"/>
      <c r="I97" s="135"/>
      <c r="J97" s="135"/>
      <c r="K97" s="134"/>
      <c r="L97" s="135" t="s">
        <v>99</v>
      </c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7">
        <f>'SO 226-11-01.1 - Lázně Bě...'!J34</f>
        <v>0</v>
      </c>
      <c r="AH97" s="134"/>
      <c r="AI97" s="134"/>
      <c r="AJ97" s="134"/>
      <c r="AK97" s="134"/>
      <c r="AL97" s="134"/>
      <c r="AM97" s="134"/>
      <c r="AN97" s="137">
        <f>SUM(AG97,AT97)</f>
        <v>0</v>
      </c>
      <c r="AO97" s="134"/>
      <c r="AP97" s="134"/>
      <c r="AQ97" s="138" t="s">
        <v>95</v>
      </c>
      <c r="AR97" s="74"/>
      <c r="AS97" s="139">
        <v>0</v>
      </c>
      <c r="AT97" s="140">
        <f>ROUND(SUM(AV97:AW97),2)</f>
        <v>0</v>
      </c>
      <c r="AU97" s="141">
        <f>'SO 226-11-01.1 - Lázně Bě...'!P134</f>
        <v>0</v>
      </c>
      <c r="AV97" s="140">
        <f>'SO 226-11-01.1 - Lázně Bě...'!J37</f>
        <v>0</v>
      </c>
      <c r="AW97" s="140">
        <f>'SO 226-11-01.1 - Lázně Bě...'!J38</f>
        <v>0</v>
      </c>
      <c r="AX97" s="140">
        <f>'SO 226-11-01.1 - Lázně Bě...'!J39</f>
        <v>0</v>
      </c>
      <c r="AY97" s="140">
        <f>'SO 226-11-01.1 - Lázně Bě...'!J40</f>
        <v>0</v>
      </c>
      <c r="AZ97" s="140">
        <f>'SO 226-11-01.1 - Lázně Bě...'!F37</f>
        <v>0</v>
      </c>
      <c r="BA97" s="140">
        <f>'SO 226-11-01.1 - Lázně Bě...'!F38</f>
        <v>0</v>
      </c>
      <c r="BB97" s="140">
        <f>'SO 226-11-01.1 - Lázně Bě...'!F39</f>
        <v>0</v>
      </c>
      <c r="BC97" s="140">
        <f>'SO 226-11-01.1 - Lázně Bě...'!F40</f>
        <v>0</v>
      </c>
      <c r="BD97" s="142">
        <f>'SO 226-11-01.1 - Lázně Bě...'!F41</f>
        <v>0</v>
      </c>
      <c r="BE97" s="4"/>
      <c r="BT97" s="143" t="s">
        <v>100</v>
      </c>
      <c r="BV97" s="143" t="s">
        <v>85</v>
      </c>
      <c r="BW97" s="143" t="s">
        <v>101</v>
      </c>
      <c r="BX97" s="143" t="s">
        <v>96</v>
      </c>
      <c r="CL97" s="143" t="s">
        <v>1</v>
      </c>
    </row>
    <row r="98" s="4" customFormat="1" ht="23.25" customHeight="1">
      <c r="A98" s="144" t="s">
        <v>97</v>
      </c>
      <c r="B98" s="72"/>
      <c r="C98" s="134"/>
      <c r="D98" s="134"/>
      <c r="E98" s="134"/>
      <c r="F98" s="135" t="s">
        <v>102</v>
      </c>
      <c r="G98" s="135"/>
      <c r="H98" s="135"/>
      <c r="I98" s="135"/>
      <c r="J98" s="135"/>
      <c r="K98" s="134"/>
      <c r="L98" s="135" t="s">
        <v>103</v>
      </c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7">
        <f>'SO 226-11-01.2 - Lázně Bě...'!J34</f>
        <v>0</v>
      </c>
      <c r="AH98" s="134"/>
      <c r="AI98" s="134"/>
      <c r="AJ98" s="134"/>
      <c r="AK98" s="134"/>
      <c r="AL98" s="134"/>
      <c r="AM98" s="134"/>
      <c r="AN98" s="137">
        <f>SUM(AG98,AT98)</f>
        <v>0</v>
      </c>
      <c r="AO98" s="134"/>
      <c r="AP98" s="134"/>
      <c r="AQ98" s="138" t="s">
        <v>95</v>
      </c>
      <c r="AR98" s="74"/>
      <c r="AS98" s="139">
        <v>0</v>
      </c>
      <c r="AT98" s="140">
        <f>ROUND(SUM(AV98:AW98),2)</f>
        <v>0</v>
      </c>
      <c r="AU98" s="141">
        <f>'SO 226-11-01.2 - Lázně Bě...'!P134</f>
        <v>0</v>
      </c>
      <c r="AV98" s="140">
        <f>'SO 226-11-01.2 - Lázně Bě...'!J37</f>
        <v>0</v>
      </c>
      <c r="AW98" s="140">
        <f>'SO 226-11-01.2 - Lázně Bě...'!J38</f>
        <v>0</v>
      </c>
      <c r="AX98" s="140">
        <f>'SO 226-11-01.2 - Lázně Bě...'!J39</f>
        <v>0</v>
      </c>
      <c r="AY98" s="140">
        <f>'SO 226-11-01.2 - Lázně Bě...'!J40</f>
        <v>0</v>
      </c>
      <c r="AZ98" s="140">
        <f>'SO 226-11-01.2 - Lázně Bě...'!F37</f>
        <v>0</v>
      </c>
      <c r="BA98" s="140">
        <f>'SO 226-11-01.2 - Lázně Bě...'!F38</f>
        <v>0</v>
      </c>
      <c r="BB98" s="140">
        <f>'SO 226-11-01.2 - Lázně Bě...'!F39</f>
        <v>0</v>
      </c>
      <c r="BC98" s="140">
        <f>'SO 226-11-01.2 - Lázně Bě...'!F40</f>
        <v>0</v>
      </c>
      <c r="BD98" s="142">
        <f>'SO 226-11-01.2 - Lázně Bě...'!F41</f>
        <v>0</v>
      </c>
      <c r="BE98" s="4"/>
      <c r="BT98" s="143" t="s">
        <v>100</v>
      </c>
      <c r="BV98" s="143" t="s">
        <v>85</v>
      </c>
      <c r="BW98" s="143" t="s">
        <v>104</v>
      </c>
      <c r="BX98" s="143" t="s">
        <v>96</v>
      </c>
      <c r="CL98" s="143" t="s">
        <v>1</v>
      </c>
    </row>
    <row r="99" s="4" customFormat="1" ht="23.25" customHeight="1">
      <c r="A99" s="144" t="s">
        <v>97</v>
      </c>
      <c r="B99" s="72"/>
      <c r="C99" s="134"/>
      <c r="D99" s="134"/>
      <c r="E99" s="134"/>
      <c r="F99" s="135" t="s">
        <v>105</v>
      </c>
      <c r="G99" s="135"/>
      <c r="H99" s="135"/>
      <c r="I99" s="135"/>
      <c r="J99" s="135"/>
      <c r="K99" s="134"/>
      <c r="L99" s="135" t="s">
        <v>106</v>
      </c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7">
        <f>'SO 226-11-01.3 - Lázně Bě...'!J34</f>
        <v>0</v>
      </c>
      <c r="AH99" s="134"/>
      <c r="AI99" s="134"/>
      <c r="AJ99" s="134"/>
      <c r="AK99" s="134"/>
      <c r="AL99" s="134"/>
      <c r="AM99" s="134"/>
      <c r="AN99" s="137">
        <f>SUM(AG99,AT99)</f>
        <v>0</v>
      </c>
      <c r="AO99" s="134"/>
      <c r="AP99" s="134"/>
      <c r="AQ99" s="138" t="s">
        <v>95</v>
      </c>
      <c r="AR99" s="74"/>
      <c r="AS99" s="139">
        <v>0</v>
      </c>
      <c r="AT99" s="140">
        <f>ROUND(SUM(AV99:AW99),2)</f>
        <v>0</v>
      </c>
      <c r="AU99" s="141">
        <f>'SO 226-11-01.3 - Lázně Bě...'!P134</f>
        <v>0</v>
      </c>
      <c r="AV99" s="140">
        <f>'SO 226-11-01.3 - Lázně Bě...'!J37</f>
        <v>0</v>
      </c>
      <c r="AW99" s="140">
        <f>'SO 226-11-01.3 - Lázně Bě...'!J38</f>
        <v>0</v>
      </c>
      <c r="AX99" s="140">
        <f>'SO 226-11-01.3 - Lázně Bě...'!J39</f>
        <v>0</v>
      </c>
      <c r="AY99" s="140">
        <f>'SO 226-11-01.3 - Lázně Bě...'!J40</f>
        <v>0</v>
      </c>
      <c r="AZ99" s="140">
        <f>'SO 226-11-01.3 - Lázně Bě...'!F37</f>
        <v>0</v>
      </c>
      <c r="BA99" s="140">
        <f>'SO 226-11-01.3 - Lázně Bě...'!F38</f>
        <v>0</v>
      </c>
      <c r="BB99" s="140">
        <f>'SO 226-11-01.3 - Lázně Bě...'!F39</f>
        <v>0</v>
      </c>
      <c r="BC99" s="140">
        <f>'SO 226-11-01.3 - Lázně Bě...'!F40</f>
        <v>0</v>
      </c>
      <c r="BD99" s="142">
        <f>'SO 226-11-01.3 - Lázně Bě...'!F41</f>
        <v>0</v>
      </c>
      <c r="BE99" s="4"/>
      <c r="BT99" s="143" t="s">
        <v>100</v>
      </c>
      <c r="BV99" s="143" t="s">
        <v>85</v>
      </c>
      <c r="BW99" s="143" t="s">
        <v>107</v>
      </c>
      <c r="BX99" s="143" t="s">
        <v>96</v>
      </c>
      <c r="CL99" s="143" t="s">
        <v>1</v>
      </c>
    </row>
    <row r="100" s="7" customFormat="1" ht="16.5" customHeight="1">
      <c r="A100" s="7"/>
      <c r="B100" s="121"/>
      <c r="C100" s="122"/>
      <c r="D100" s="123" t="s">
        <v>108</v>
      </c>
      <c r="E100" s="123"/>
      <c r="F100" s="123"/>
      <c r="G100" s="123"/>
      <c r="H100" s="123"/>
      <c r="I100" s="124"/>
      <c r="J100" s="123" t="s">
        <v>109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ROUND(AG101,2)</f>
        <v>0</v>
      </c>
      <c r="AH100" s="124"/>
      <c r="AI100" s="124"/>
      <c r="AJ100" s="124"/>
      <c r="AK100" s="124"/>
      <c r="AL100" s="124"/>
      <c r="AM100" s="124"/>
      <c r="AN100" s="126">
        <f>SUM(AG100,AT100)</f>
        <v>0</v>
      </c>
      <c r="AO100" s="124"/>
      <c r="AP100" s="124"/>
      <c r="AQ100" s="127" t="s">
        <v>89</v>
      </c>
      <c r="AR100" s="128"/>
      <c r="AS100" s="129">
        <f>ROUND(AS101,2)</f>
        <v>0</v>
      </c>
      <c r="AT100" s="130">
        <f>ROUND(SUM(AV100:AW100),2)</f>
        <v>0</v>
      </c>
      <c r="AU100" s="131">
        <f>ROUND(AU101,5)</f>
        <v>0</v>
      </c>
      <c r="AV100" s="130">
        <f>ROUND(AZ100*L29,2)</f>
        <v>0</v>
      </c>
      <c r="AW100" s="130">
        <f>ROUND(BA100*L30,2)</f>
        <v>0</v>
      </c>
      <c r="AX100" s="130">
        <f>ROUND(BB100*L29,2)</f>
        <v>0</v>
      </c>
      <c r="AY100" s="130">
        <f>ROUND(BC100*L30,2)</f>
        <v>0</v>
      </c>
      <c r="AZ100" s="130">
        <f>ROUND(AZ101,2)</f>
        <v>0</v>
      </c>
      <c r="BA100" s="130">
        <f>ROUND(BA101,2)</f>
        <v>0</v>
      </c>
      <c r="BB100" s="130">
        <f>ROUND(BB101,2)</f>
        <v>0</v>
      </c>
      <c r="BC100" s="130">
        <f>ROUND(BC101,2)</f>
        <v>0</v>
      </c>
      <c r="BD100" s="132">
        <f>ROUND(BD101,2)</f>
        <v>0</v>
      </c>
      <c r="BE100" s="7"/>
      <c r="BS100" s="133" t="s">
        <v>82</v>
      </c>
      <c r="BT100" s="133" t="s">
        <v>90</v>
      </c>
      <c r="BU100" s="133" t="s">
        <v>84</v>
      </c>
      <c r="BV100" s="133" t="s">
        <v>85</v>
      </c>
      <c r="BW100" s="133" t="s">
        <v>110</v>
      </c>
      <c r="BX100" s="133" t="s">
        <v>5</v>
      </c>
      <c r="CL100" s="133" t="s">
        <v>1</v>
      </c>
      <c r="CM100" s="133" t="s">
        <v>92</v>
      </c>
    </row>
    <row r="101" s="4" customFormat="1" ht="23.25" customHeight="1">
      <c r="A101" s="4"/>
      <c r="B101" s="72"/>
      <c r="C101" s="134"/>
      <c r="D101" s="134"/>
      <c r="E101" s="135" t="s">
        <v>111</v>
      </c>
      <c r="F101" s="135"/>
      <c r="G101" s="135"/>
      <c r="H101" s="135"/>
      <c r="I101" s="135"/>
      <c r="J101" s="134"/>
      <c r="K101" s="135" t="s">
        <v>112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6">
        <f>ROUND(SUM(AG102:AG103),2)</f>
        <v>0</v>
      </c>
      <c r="AH101" s="134"/>
      <c r="AI101" s="134"/>
      <c r="AJ101" s="134"/>
      <c r="AK101" s="134"/>
      <c r="AL101" s="134"/>
      <c r="AM101" s="134"/>
      <c r="AN101" s="137">
        <f>SUM(AG101,AT101)</f>
        <v>0</v>
      </c>
      <c r="AO101" s="134"/>
      <c r="AP101" s="134"/>
      <c r="AQ101" s="138" t="s">
        <v>95</v>
      </c>
      <c r="AR101" s="74"/>
      <c r="AS101" s="139">
        <f>ROUND(SUM(AS102:AS103),2)</f>
        <v>0</v>
      </c>
      <c r="AT101" s="140">
        <f>ROUND(SUM(AV101:AW101),2)</f>
        <v>0</v>
      </c>
      <c r="AU101" s="141">
        <f>ROUND(SUM(AU102:AU103),5)</f>
        <v>0</v>
      </c>
      <c r="AV101" s="140">
        <f>ROUND(AZ101*L29,2)</f>
        <v>0</v>
      </c>
      <c r="AW101" s="140">
        <f>ROUND(BA101*L30,2)</f>
        <v>0</v>
      </c>
      <c r="AX101" s="140">
        <f>ROUND(BB101*L29,2)</f>
        <v>0</v>
      </c>
      <c r="AY101" s="140">
        <f>ROUND(BC101*L30,2)</f>
        <v>0</v>
      </c>
      <c r="AZ101" s="140">
        <f>ROUND(SUM(AZ102:AZ103),2)</f>
        <v>0</v>
      </c>
      <c r="BA101" s="140">
        <f>ROUND(SUM(BA102:BA103),2)</f>
        <v>0</v>
      </c>
      <c r="BB101" s="140">
        <f>ROUND(SUM(BB102:BB103),2)</f>
        <v>0</v>
      </c>
      <c r="BC101" s="140">
        <f>ROUND(SUM(BC102:BC103),2)</f>
        <v>0</v>
      </c>
      <c r="BD101" s="142">
        <f>ROUND(SUM(BD102:BD103),2)</f>
        <v>0</v>
      </c>
      <c r="BE101" s="4"/>
      <c r="BS101" s="143" t="s">
        <v>82</v>
      </c>
      <c r="BT101" s="143" t="s">
        <v>92</v>
      </c>
      <c r="BU101" s="143" t="s">
        <v>84</v>
      </c>
      <c r="BV101" s="143" t="s">
        <v>85</v>
      </c>
      <c r="BW101" s="143" t="s">
        <v>113</v>
      </c>
      <c r="BX101" s="143" t="s">
        <v>110</v>
      </c>
      <c r="CL101" s="143" t="s">
        <v>1</v>
      </c>
    </row>
    <row r="102" s="4" customFormat="1" ht="23.25" customHeight="1">
      <c r="A102" s="144" t="s">
        <v>97</v>
      </c>
      <c r="B102" s="72"/>
      <c r="C102" s="134"/>
      <c r="D102" s="134"/>
      <c r="E102" s="134"/>
      <c r="F102" s="135" t="s">
        <v>114</v>
      </c>
      <c r="G102" s="135"/>
      <c r="H102" s="135"/>
      <c r="I102" s="135"/>
      <c r="J102" s="135"/>
      <c r="K102" s="134"/>
      <c r="L102" s="135" t="s">
        <v>115</v>
      </c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7">
        <f>'SO 340-11-01.01 - přípojk...'!J34</f>
        <v>0</v>
      </c>
      <c r="AH102" s="134"/>
      <c r="AI102" s="134"/>
      <c r="AJ102" s="134"/>
      <c r="AK102" s="134"/>
      <c r="AL102" s="134"/>
      <c r="AM102" s="134"/>
      <c r="AN102" s="137">
        <f>SUM(AG102,AT102)</f>
        <v>0</v>
      </c>
      <c r="AO102" s="134"/>
      <c r="AP102" s="134"/>
      <c r="AQ102" s="138" t="s">
        <v>95</v>
      </c>
      <c r="AR102" s="74"/>
      <c r="AS102" s="139">
        <v>0</v>
      </c>
      <c r="AT102" s="140">
        <f>ROUND(SUM(AV102:AW102),2)</f>
        <v>0</v>
      </c>
      <c r="AU102" s="141">
        <f>'SO 340-11-01.01 - přípojk...'!P129</f>
        <v>0</v>
      </c>
      <c r="AV102" s="140">
        <f>'SO 340-11-01.01 - přípojk...'!J37</f>
        <v>0</v>
      </c>
      <c r="AW102" s="140">
        <f>'SO 340-11-01.01 - přípojk...'!J38</f>
        <v>0</v>
      </c>
      <c r="AX102" s="140">
        <f>'SO 340-11-01.01 - přípojk...'!J39</f>
        <v>0</v>
      </c>
      <c r="AY102" s="140">
        <f>'SO 340-11-01.01 - přípojk...'!J40</f>
        <v>0</v>
      </c>
      <c r="AZ102" s="140">
        <f>'SO 340-11-01.01 - přípojk...'!F37</f>
        <v>0</v>
      </c>
      <c r="BA102" s="140">
        <f>'SO 340-11-01.01 - přípojk...'!F38</f>
        <v>0</v>
      </c>
      <c r="BB102" s="140">
        <f>'SO 340-11-01.01 - přípojk...'!F39</f>
        <v>0</v>
      </c>
      <c r="BC102" s="140">
        <f>'SO 340-11-01.01 - přípojk...'!F40</f>
        <v>0</v>
      </c>
      <c r="BD102" s="142">
        <f>'SO 340-11-01.01 - přípojk...'!F41</f>
        <v>0</v>
      </c>
      <c r="BE102" s="4"/>
      <c r="BT102" s="143" t="s">
        <v>100</v>
      </c>
      <c r="BV102" s="143" t="s">
        <v>85</v>
      </c>
      <c r="BW102" s="143" t="s">
        <v>116</v>
      </c>
      <c r="BX102" s="143" t="s">
        <v>113</v>
      </c>
      <c r="CL102" s="143" t="s">
        <v>1</v>
      </c>
    </row>
    <row r="103" s="4" customFormat="1" ht="23.25" customHeight="1">
      <c r="A103" s="144" t="s">
        <v>97</v>
      </c>
      <c r="B103" s="72"/>
      <c r="C103" s="134"/>
      <c r="D103" s="134"/>
      <c r="E103" s="134"/>
      <c r="F103" s="135" t="s">
        <v>117</v>
      </c>
      <c r="G103" s="135"/>
      <c r="H103" s="135"/>
      <c r="I103" s="135"/>
      <c r="J103" s="135"/>
      <c r="K103" s="134"/>
      <c r="L103" s="135" t="s">
        <v>118</v>
      </c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7">
        <f>'SO 340-11-01.02 - přípojk...'!J34</f>
        <v>0</v>
      </c>
      <c r="AH103" s="134"/>
      <c r="AI103" s="134"/>
      <c r="AJ103" s="134"/>
      <c r="AK103" s="134"/>
      <c r="AL103" s="134"/>
      <c r="AM103" s="134"/>
      <c r="AN103" s="137">
        <f>SUM(AG103,AT103)</f>
        <v>0</v>
      </c>
      <c r="AO103" s="134"/>
      <c r="AP103" s="134"/>
      <c r="AQ103" s="138" t="s">
        <v>95</v>
      </c>
      <c r="AR103" s="74"/>
      <c r="AS103" s="139">
        <v>0</v>
      </c>
      <c r="AT103" s="140">
        <f>ROUND(SUM(AV103:AW103),2)</f>
        <v>0</v>
      </c>
      <c r="AU103" s="141">
        <f>'SO 340-11-01.02 - přípojk...'!P126</f>
        <v>0</v>
      </c>
      <c r="AV103" s="140">
        <f>'SO 340-11-01.02 - přípojk...'!J37</f>
        <v>0</v>
      </c>
      <c r="AW103" s="140">
        <f>'SO 340-11-01.02 - přípojk...'!J38</f>
        <v>0</v>
      </c>
      <c r="AX103" s="140">
        <f>'SO 340-11-01.02 - přípojk...'!J39</f>
        <v>0</v>
      </c>
      <c r="AY103" s="140">
        <f>'SO 340-11-01.02 - přípojk...'!J40</f>
        <v>0</v>
      </c>
      <c r="AZ103" s="140">
        <f>'SO 340-11-01.02 - přípojk...'!F37</f>
        <v>0</v>
      </c>
      <c r="BA103" s="140">
        <f>'SO 340-11-01.02 - přípojk...'!F38</f>
        <v>0</v>
      </c>
      <c r="BB103" s="140">
        <f>'SO 340-11-01.02 - přípojk...'!F39</f>
        <v>0</v>
      </c>
      <c r="BC103" s="140">
        <f>'SO 340-11-01.02 - přípojk...'!F40</f>
        <v>0</v>
      </c>
      <c r="BD103" s="142">
        <f>'SO 340-11-01.02 - přípojk...'!F41</f>
        <v>0</v>
      </c>
      <c r="BE103" s="4"/>
      <c r="BT103" s="143" t="s">
        <v>100</v>
      </c>
      <c r="BV103" s="143" t="s">
        <v>85</v>
      </c>
      <c r="BW103" s="143" t="s">
        <v>119</v>
      </c>
      <c r="BX103" s="143" t="s">
        <v>113</v>
      </c>
      <c r="CL103" s="143" t="s">
        <v>1</v>
      </c>
    </row>
    <row r="104" s="7" customFormat="1" ht="16.5" customHeight="1">
      <c r="A104" s="7"/>
      <c r="B104" s="121"/>
      <c r="C104" s="122"/>
      <c r="D104" s="123" t="s">
        <v>120</v>
      </c>
      <c r="E104" s="123"/>
      <c r="F104" s="123"/>
      <c r="G104" s="123"/>
      <c r="H104" s="123"/>
      <c r="I104" s="124"/>
      <c r="J104" s="123" t="s">
        <v>121</v>
      </c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5">
        <f>ROUND(AG105,2)</f>
        <v>0</v>
      </c>
      <c r="AH104" s="124"/>
      <c r="AI104" s="124"/>
      <c r="AJ104" s="124"/>
      <c r="AK104" s="124"/>
      <c r="AL104" s="124"/>
      <c r="AM104" s="124"/>
      <c r="AN104" s="126">
        <f>SUM(AG104,AT104)</f>
        <v>0</v>
      </c>
      <c r="AO104" s="124"/>
      <c r="AP104" s="124"/>
      <c r="AQ104" s="127" t="s">
        <v>89</v>
      </c>
      <c r="AR104" s="128"/>
      <c r="AS104" s="129">
        <f>ROUND(AS105,2)</f>
        <v>0</v>
      </c>
      <c r="AT104" s="130">
        <f>ROUND(SUM(AV104:AW104),2)</f>
        <v>0</v>
      </c>
      <c r="AU104" s="131">
        <f>ROUND(AU105,5)</f>
        <v>0</v>
      </c>
      <c r="AV104" s="130">
        <f>ROUND(AZ104*L29,2)</f>
        <v>0</v>
      </c>
      <c r="AW104" s="130">
        <f>ROUND(BA104*L30,2)</f>
        <v>0</v>
      </c>
      <c r="AX104" s="130">
        <f>ROUND(BB104*L29,2)</f>
        <v>0</v>
      </c>
      <c r="AY104" s="130">
        <f>ROUND(BC104*L30,2)</f>
        <v>0</v>
      </c>
      <c r="AZ104" s="130">
        <f>ROUND(AZ105,2)</f>
        <v>0</v>
      </c>
      <c r="BA104" s="130">
        <f>ROUND(BA105,2)</f>
        <v>0</v>
      </c>
      <c r="BB104" s="130">
        <f>ROUND(BB105,2)</f>
        <v>0</v>
      </c>
      <c r="BC104" s="130">
        <f>ROUND(BC105,2)</f>
        <v>0</v>
      </c>
      <c r="BD104" s="132">
        <f>ROUND(BD105,2)</f>
        <v>0</v>
      </c>
      <c r="BE104" s="7"/>
      <c r="BS104" s="133" t="s">
        <v>82</v>
      </c>
      <c r="BT104" s="133" t="s">
        <v>90</v>
      </c>
      <c r="BU104" s="133" t="s">
        <v>84</v>
      </c>
      <c r="BV104" s="133" t="s">
        <v>85</v>
      </c>
      <c r="BW104" s="133" t="s">
        <v>122</v>
      </c>
      <c r="BX104" s="133" t="s">
        <v>5</v>
      </c>
      <c r="CL104" s="133" t="s">
        <v>1</v>
      </c>
      <c r="CM104" s="133" t="s">
        <v>92</v>
      </c>
    </row>
    <row r="105" s="4" customFormat="1" ht="23.25" customHeight="1">
      <c r="A105" s="4"/>
      <c r="B105" s="72"/>
      <c r="C105" s="134"/>
      <c r="D105" s="134"/>
      <c r="E105" s="135" t="s">
        <v>123</v>
      </c>
      <c r="F105" s="135"/>
      <c r="G105" s="135"/>
      <c r="H105" s="135"/>
      <c r="I105" s="135"/>
      <c r="J105" s="134"/>
      <c r="K105" s="135" t="s">
        <v>124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ROUND(SUM(AG106:AG117),2)</f>
        <v>0</v>
      </c>
      <c r="AH105" s="134"/>
      <c r="AI105" s="134"/>
      <c r="AJ105" s="134"/>
      <c r="AK105" s="134"/>
      <c r="AL105" s="134"/>
      <c r="AM105" s="134"/>
      <c r="AN105" s="137">
        <f>SUM(AG105,AT105)</f>
        <v>0</v>
      </c>
      <c r="AO105" s="134"/>
      <c r="AP105" s="134"/>
      <c r="AQ105" s="138" t="s">
        <v>95</v>
      </c>
      <c r="AR105" s="74"/>
      <c r="AS105" s="139">
        <f>ROUND(SUM(AS106:AS117),2)</f>
        <v>0</v>
      </c>
      <c r="AT105" s="140">
        <f>ROUND(SUM(AV105:AW105),2)</f>
        <v>0</v>
      </c>
      <c r="AU105" s="141">
        <f>ROUND(SUM(AU106:AU117),5)</f>
        <v>0</v>
      </c>
      <c r="AV105" s="140">
        <f>ROUND(AZ105*L29,2)</f>
        <v>0</v>
      </c>
      <c r="AW105" s="140">
        <f>ROUND(BA105*L30,2)</f>
        <v>0</v>
      </c>
      <c r="AX105" s="140">
        <f>ROUND(BB105*L29,2)</f>
        <v>0</v>
      </c>
      <c r="AY105" s="140">
        <f>ROUND(BC105*L30,2)</f>
        <v>0</v>
      </c>
      <c r="AZ105" s="140">
        <f>ROUND(SUM(AZ106:AZ117),2)</f>
        <v>0</v>
      </c>
      <c r="BA105" s="140">
        <f>ROUND(SUM(BA106:BA117),2)</f>
        <v>0</v>
      </c>
      <c r="BB105" s="140">
        <f>ROUND(SUM(BB106:BB117),2)</f>
        <v>0</v>
      </c>
      <c r="BC105" s="140">
        <f>ROUND(SUM(BC106:BC117),2)</f>
        <v>0</v>
      </c>
      <c r="BD105" s="142">
        <f>ROUND(SUM(BD106:BD117),2)</f>
        <v>0</v>
      </c>
      <c r="BE105" s="4"/>
      <c r="BS105" s="143" t="s">
        <v>82</v>
      </c>
      <c r="BT105" s="143" t="s">
        <v>92</v>
      </c>
      <c r="BU105" s="143" t="s">
        <v>84</v>
      </c>
      <c r="BV105" s="143" t="s">
        <v>85</v>
      </c>
      <c r="BW105" s="143" t="s">
        <v>125</v>
      </c>
      <c r="BX105" s="143" t="s">
        <v>122</v>
      </c>
      <c r="CL105" s="143" t="s">
        <v>1</v>
      </c>
    </row>
    <row r="106" s="4" customFormat="1" ht="23.25" customHeight="1">
      <c r="A106" s="144" t="s">
        <v>97</v>
      </c>
      <c r="B106" s="72"/>
      <c r="C106" s="134"/>
      <c r="D106" s="134"/>
      <c r="E106" s="134"/>
      <c r="F106" s="135" t="s">
        <v>126</v>
      </c>
      <c r="G106" s="135"/>
      <c r="H106" s="135"/>
      <c r="I106" s="135"/>
      <c r="J106" s="135"/>
      <c r="K106" s="134"/>
      <c r="L106" s="135" t="s">
        <v>127</v>
      </c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7">
        <f>'PS 430-11-01.01 - PZS P44...'!J34</f>
        <v>0</v>
      </c>
      <c r="AH106" s="134"/>
      <c r="AI106" s="134"/>
      <c r="AJ106" s="134"/>
      <c r="AK106" s="134"/>
      <c r="AL106" s="134"/>
      <c r="AM106" s="134"/>
      <c r="AN106" s="137">
        <f>SUM(AG106,AT106)</f>
        <v>0</v>
      </c>
      <c r="AO106" s="134"/>
      <c r="AP106" s="134"/>
      <c r="AQ106" s="138" t="s">
        <v>95</v>
      </c>
      <c r="AR106" s="74"/>
      <c r="AS106" s="139">
        <v>0</v>
      </c>
      <c r="AT106" s="140">
        <f>ROUND(SUM(AV106:AW106),2)</f>
        <v>0</v>
      </c>
      <c r="AU106" s="141">
        <f>'PS 430-11-01.01 - PZS P44...'!P128</f>
        <v>0</v>
      </c>
      <c r="AV106" s="140">
        <f>'PS 430-11-01.01 - PZS P44...'!J37</f>
        <v>0</v>
      </c>
      <c r="AW106" s="140">
        <f>'PS 430-11-01.01 - PZS P44...'!J38</f>
        <v>0</v>
      </c>
      <c r="AX106" s="140">
        <f>'PS 430-11-01.01 - PZS P44...'!J39</f>
        <v>0</v>
      </c>
      <c r="AY106" s="140">
        <f>'PS 430-11-01.01 - PZS P44...'!J40</f>
        <v>0</v>
      </c>
      <c r="AZ106" s="140">
        <f>'PS 430-11-01.01 - PZS P44...'!F37</f>
        <v>0</v>
      </c>
      <c r="BA106" s="140">
        <f>'PS 430-11-01.01 - PZS P44...'!F38</f>
        <v>0</v>
      </c>
      <c r="BB106" s="140">
        <f>'PS 430-11-01.01 - PZS P44...'!F39</f>
        <v>0</v>
      </c>
      <c r="BC106" s="140">
        <f>'PS 430-11-01.01 - PZS P44...'!F40</f>
        <v>0</v>
      </c>
      <c r="BD106" s="142">
        <f>'PS 430-11-01.01 - PZS P44...'!F41</f>
        <v>0</v>
      </c>
      <c r="BE106" s="4"/>
      <c r="BT106" s="143" t="s">
        <v>100</v>
      </c>
      <c r="BV106" s="143" t="s">
        <v>85</v>
      </c>
      <c r="BW106" s="143" t="s">
        <v>128</v>
      </c>
      <c r="BX106" s="143" t="s">
        <v>125</v>
      </c>
      <c r="CL106" s="143" t="s">
        <v>1</v>
      </c>
    </row>
    <row r="107" s="4" customFormat="1" ht="23.25" customHeight="1">
      <c r="A107" s="144" t="s">
        <v>97</v>
      </c>
      <c r="B107" s="72"/>
      <c r="C107" s="134"/>
      <c r="D107" s="134"/>
      <c r="E107" s="134"/>
      <c r="F107" s="135" t="s">
        <v>129</v>
      </c>
      <c r="G107" s="135"/>
      <c r="H107" s="135"/>
      <c r="I107" s="135"/>
      <c r="J107" s="135"/>
      <c r="K107" s="134"/>
      <c r="L107" s="135" t="s">
        <v>130</v>
      </c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7">
        <f>'PS 430-11-01.03 - PZS P44...'!J34</f>
        <v>0</v>
      </c>
      <c r="AH107" s="134"/>
      <c r="AI107" s="134"/>
      <c r="AJ107" s="134"/>
      <c r="AK107" s="134"/>
      <c r="AL107" s="134"/>
      <c r="AM107" s="134"/>
      <c r="AN107" s="137">
        <f>SUM(AG107,AT107)</f>
        <v>0</v>
      </c>
      <c r="AO107" s="134"/>
      <c r="AP107" s="134"/>
      <c r="AQ107" s="138" t="s">
        <v>95</v>
      </c>
      <c r="AR107" s="74"/>
      <c r="AS107" s="139">
        <v>0</v>
      </c>
      <c r="AT107" s="140">
        <f>ROUND(SUM(AV107:AW107),2)</f>
        <v>0</v>
      </c>
      <c r="AU107" s="141">
        <f>'PS 430-11-01.03 - PZS P44...'!P129</f>
        <v>0</v>
      </c>
      <c r="AV107" s="140">
        <f>'PS 430-11-01.03 - PZS P44...'!J37</f>
        <v>0</v>
      </c>
      <c r="AW107" s="140">
        <f>'PS 430-11-01.03 - PZS P44...'!J38</f>
        <v>0</v>
      </c>
      <c r="AX107" s="140">
        <f>'PS 430-11-01.03 - PZS P44...'!J39</f>
        <v>0</v>
      </c>
      <c r="AY107" s="140">
        <f>'PS 430-11-01.03 - PZS P44...'!J40</f>
        <v>0</v>
      </c>
      <c r="AZ107" s="140">
        <f>'PS 430-11-01.03 - PZS P44...'!F37</f>
        <v>0</v>
      </c>
      <c r="BA107" s="140">
        <f>'PS 430-11-01.03 - PZS P44...'!F38</f>
        <v>0</v>
      </c>
      <c r="BB107" s="140">
        <f>'PS 430-11-01.03 - PZS P44...'!F39</f>
        <v>0</v>
      </c>
      <c r="BC107" s="140">
        <f>'PS 430-11-01.03 - PZS P44...'!F40</f>
        <v>0</v>
      </c>
      <c r="BD107" s="142">
        <f>'PS 430-11-01.03 - PZS P44...'!F41</f>
        <v>0</v>
      </c>
      <c r="BE107" s="4"/>
      <c r="BT107" s="143" t="s">
        <v>100</v>
      </c>
      <c r="BV107" s="143" t="s">
        <v>85</v>
      </c>
      <c r="BW107" s="143" t="s">
        <v>131</v>
      </c>
      <c r="BX107" s="143" t="s">
        <v>125</v>
      </c>
      <c r="CL107" s="143" t="s">
        <v>1</v>
      </c>
    </row>
    <row r="108" s="4" customFormat="1" ht="23.25" customHeight="1">
      <c r="A108" s="144" t="s">
        <v>97</v>
      </c>
      <c r="B108" s="72"/>
      <c r="C108" s="134"/>
      <c r="D108" s="134"/>
      <c r="E108" s="134"/>
      <c r="F108" s="135" t="s">
        <v>132</v>
      </c>
      <c r="G108" s="135"/>
      <c r="H108" s="135"/>
      <c r="I108" s="135"/>
      <c r="J108" s="135"/>
      <c r="K108" s="134"/>
      <c r="L108" s="135" t="s">
        <v>133</v>
      </c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7">
        <f>'PS 430-11-01.04 - PZS 447...'!J34</f>
        <v>0</v>
      </c>
      <c r="AH108" s="134"/>
      <c r="AI108" s="134"/>
      <c r="AJ108" s="134"/>
      <c r="AK108" s="134"/>
      <c r="AL108" s="134"/>
      <c r="AM108" s="134"/>
      <c r="AN108" s="137">
        <f>SUM(AG108,AT108)</f>
        <v>0</v>
      </c>
      <c r="AO108" s="134"/>
      <c r="AP108" s="134"/>
      <c r="AQ108" s="138" t="s">
        <v>95</v>
      </c>
      <c r="AR108" s="74"/>
      <c r="AS108" s="139">
        <v>0</v>
      </c>
      <c r="AT108" s="140">
        <f>ROUND(SUM(AV108:AW108),2)</f>
        <v>0</v>
      </c>
      <c r="AU108" s="141">
        <f>'PS 430-11-01.04 - PZS 447...'!P127</f>
        <v>0</v>
      </c>
      <c r="AV108" s="140">
        <f>'PS 430-11-01.04 - PZS 447...'!J37</f>
        <v>0</v>
      </c>
      <c r="AW108" s="140">
        <f>'PS 430-11-01.04 - PZS 447...'!J38</f>
        <v>0</v>
      </c>
      <c r="AX108" s="140">
        <f>'PS 430-11-01.04 - PZS 447...'!J39</f>
        <v>0</v>
      </c>
      <c r="AY108" s="140">
        <f>'PS 430-11-01.04 - PZS 447...'!J40</f>
        <v>0</v>
      </c>
      <c r="AZ108" s="140">
        <f>'PS 430-11-01.04 - PZS 447...'!F37</f>
        <v>0</v>
      </c>
      <c r="BA108" s="140">
        <f>'PS 430-11-01.04 - PZS 447...'!F38</f>
        <v>0</v>
      </c>
      <c r="BB108" s="140">
        <f>'PS 430-11-01.04 - PZS 447...'!F39</f>
        <v>0</v>
      </c>
      <c r="BC108" s="140">
        <f>'PS 430-11-01.04 - PZS 447...'!F40</f>
        <v>0</v>
      </c>
      <c r="BD108" s="142">
        <f>'PS 430-11-01.04 - PZS 447...'!F41</f>
        <v>0</v>
      </c>
      <c r="BE108" s="4"/>
      <c r="BT108" s="143" t="s">
        <v>100</v>
      </c>
      <c r="BV108" s="143" t="s">
        <v>85</v>
      </c>
      <c r="BW108" s="143" t="s">
        <v>134</v>
      </c>
      <c r="BX108" s="143" t="s">
        <v>125</v>
      </c>
      <c r="CL108" s="143" t="s">
        <v>1</v>
      </c>
    </row>
    <row r="109" s="4" customFormat="1" ht="35.25" customHeight="1">
      <c r="A109" s="144" t="s">
        <v>97</v>
      </c>
      <c r="B109" s="72"/>
      <c r="C109" s="134"/>
      <c r="D109" s="134"/>
      <c r="E109" s="134"/>
      <c r="F109" s="135" t="s">
        <v>135</v>
      </c>
      <c r="G109" s="135"/>
      <c r="H109" s="135"/>
      <c r="I109" s="135"/>
      <c r="J109" s="135"/>
      <c r="K109" s="134"/>
      <c r="L109" s="135" t="s">
        <v>136</v>
      </c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7">
        <f>'PS 430-11-01.05  - PZS P4...'!J34</f>
        <v>0</v>
      </c>
      <c r="AH109" s="134"/>
      <c r="AI109" s="134"/>
      <c r="AJ109" s="134"/>
      <c r="AK109" s="134"/>
      <c r="AL109" s="134"/>
      <c r="AM109" s="134"/>
      <c r="AN109" s="137">
        <f>SUM(AG109,AT109)</f>
        <v>0</v>
      </c>
      <c r="AO109" s="134"/>
      <c r="AP109" s="134"/>
      <c r="AQ109" s="138" t="s">
        <v>95</v>
      </c>
      <c r="AR109" s="74"/>
      <c r="AS109" s="139">
        <v>0</v>
      </c>
      <c r="AT109" s="140">
        <f>ROUND(SUM(AV109:AW109),2)</f>
        <v>0</v>
      </c>
      <c r="AU109" s="141">
        <f>'PS 430-11-01.05  - PZS P4...'!P129</f>
        <v>0</v>
      </c>
      <c r="AV109" s="140">
        <f>'PS 430-11-01.05  - PZS P4...'!J37</f>
        <v>0</v>
      </c>
      <c r="AW109" s="140">
        <f>'PS 430-11-01.05  - PZS P4...'!J38</f>
        <v>0</v>
      </c>
      <c r="AX109" s="140">
        <f>'PS 430-11-01.05  - PZS P4...'!J39</f>
        <v>0</v>
      </c>
      <c r="AY109" s="140">
        <f>'PS 430-11-01.05  - PZS P4...'!J40</f>
        <v>0</v>
      </c>
      <c r="AZ109" s="140">
        <f>'PS 430-11-01.05  - PZS P4...'!F37</f>
        <v>0</v>
      </c>
      <c r="BA109" s="140">
        <f>'PS 430-11-01.05  - PZS P4...'!F38</f>
        <v>0</v>
      </c>
      <c r="BB109" s="140">
        <f>'PS 430-11-01.05  - PZS P4...'!F39</f>
        <v>0</v>
      </c>
      <c r="BC109" s="140">
        <f>'PS 430-11-01.05  - PZS P4...'!F40</f>
        <v>0</v>
      </c>
      <c r="BD109" s="142">
        <f>'PS 430-11-01.05  - PZS P4...'!F41</f>
        <v>0</v>
      </c>
      <c r="BE109" s="4"/>
      <c r="BT109" s="143" t="s">
        <v>100</v>
      </c>
      <c r="BV109" s="143" t="s">
        <v>85</v>
      </c>
      <c r="BW109" s="143" t="s">
        <v>137</v>
      </c>
      <c r="BX109" s="143" t="s">
        <v>125</v>
      </c>
      <c r="CL109" s="143" t="s">
        <v>1</v>
      </c>
    </row>
    <row r="110" s="4" customFormat="1" ht="23.25" customHeight="1">
      <c r="A110" s="144" t="s">
        <v>97</v>
      </c>
      <c r="B110" s="72"/>
      <c r="C110" s="134"/>
      <c r="D110" s="134"/>
      <c r="E110" s="134"/>
      <c r="F110" s="135" t="s">
        <v>138</v>
      </c>
      <c r="G110" s="135"/>
      <c r="H110" s="135"/>
      <c r="I110" s="135"/>
      <c r="J110" s="135"/>
      <c r="K110" s="134"/>
      <c r="L110" s="135" t="s">
        <v>139</v>
      </c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7">
        <f>'PS 430-11-01.07 - PZS P44...'!J34</f>
        <v>0</v>
      </c>
      <c r="AH110" s="134"/>
      <c r="AI110" s="134"/>
      <c r="AJ110" s="134"/>
      <c r="AK110" s="134"/>
      <c r="AL110" s="134"/>
      <c r="AM110" s="134"/>
      <c r="AN110" s="137">
        <f>SUM(AG110,AT110)</f>
        <v>0</v>
      </c>
      <c r="AO110" s="134"/>
      <c r="AP110" s="134"/>
      <c r="AQ110" s="138" t="s">
        <v>95</v>
      </c>
      <c r="AR110" s="74"/>
      <c r="AS110" s="139">
        <v>0</v>
      </c>
      <c r="AT110" s="140">
        <f>ROUND(SUM(AV110:AW110),2)</f>
        <v>0</v>
      </c>
      <c r="AU110" s="141">
        <f>'PS 430-11-01.07 - PZS P44...'!P135</f>
        <v>0</v>
      </c>
      <c r="AV110" s="140">
        <f>'PS 430-11-01.07 - PZS P44...'!J37</f>
        <v>0</v>
      </c>
      <c r="AW110" s="140">
        <f>'PS 430-11-01.07 - PZS P44...'!J38</f>
        <v>0</v>
      </c>
      <c r="AX110" s="140">
        <f>'PS 430-11-01.07 - PZS P44...'!J39</f>
        <v>0</v>
      </c>
      <c r="AY110" s="140">
        <f>'PS 430-11-01.07 - PZS P44...'!J40</f>
        <v>0</v>
      </c>
      <c r="AZ110" s="140">
        <f>'PS 430-11-01.07 - PZS P44...'!F37</f>
        <v>0</v>
      </c>
      <c r="BA110" s="140">
        <f>'PS 430-11-01.07 - PZS P44...'!F38</f>
        <v>0</v>
      </c>
      <c r="BB110" s="140">
        <f>'PS 430-11-01.07 - PZS P44...'!F39</f>
        <v>0</v>
      </c>
      <c r="BC110" s="140">
        <f>'PS 430-11-01.07 - PZS P44...'!F40</f>
        <v>0</v>
      </c>
      <c r="BD110" s="142">
        <f>'PS 430-11-01.07 - PZS P44...'!F41</f>
        <v>0</v>
      </c>
      <c r="BE110" s="4"/>
      <c r="BT110" s="143" t="s">
        <v>100</v>
      </c>
      <c r="BV110" s="143" t="s">
        <v>85</v>
      </c>
      <c r="BW110" s="143" t="s">
        <v>140</v>
      </c>
      <c r="BX110" s="143" t="s">
        <v>125</v>
      </c>
      <c r="CL110" s="143" t="s">
        <v>1</v>
      </c>
    </row>
    <row r="111" s="4" customFormat="1" ht="23.25" customHeight="1">
      <c r="A111" s="144" t="s">
        <v>97</v>
      </c>
      <c r="B111" s="72"/>
      <c r="C111" s="134"/>
      <c r="D111" s="134"/>
      <c r="E111" s="134"/>
      <c r="F111" s="135" t="s">
        <v>141</v>
      </c>
      <c r="G111" s="135"/>
      <c r="H111" s="135"/>
      <c r="I111" s="135"/>
      <c r="J111" s="135"/>
      <c r="K111" s="134"/>
      <c r="L111" s="135" t="s">
        <v>142</v>
      </c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7">
        <f>'PS 430-11-01.09 - PZS P44...'!J34</f>
        <v>0</v>
      </c>
      <c r="AH111" s="134"/>
      <c r="AI111" s="134"/>
      <c r="AJ111" s="134"/>
      <c r="AK111" s="134"/>
      <c r="AL111" s="134"/>
      <c r="AM111" s="134"/>
      <c r="AN111" s="137">
        <f>SUM(AG111,AT111)</f>
        <v>0</v>
      </c>
      <c r="AO111" s="134"/>
      <c r="AP111" s="134"/>
      <c r="AQ111" s="138" t="s">
        <v>95</v>
      </c>
      <c r="AR111" s="74"/>
      <c r="AS111" s="139">
        <v>0</v>
      </c>
      <c r="AT111" s="140">
        <f>ROUND(SUM(AV111:AW111),2)</f>
        <v>0</v>
      </c>
      <c r="AU111" s="141">
        <f>'PS 430-11-01.09 - PZS P44...'!P135</f>
        <v>0</v>
      </c>
      <c r="AV111" s="140">
        <f>'PS 430-11-01.09 - PZS P44...'!J37</f>
        <v>0</v>
      </c>
      <c r="AW111" s="140">
        <f>'PS 430-11-01.09 - PZS P44...'!J38</f>
        <v>0</v>
      </c>
      <c r="AX111" s="140">
        <f>'PS 430-11-01.09 - PZS P44...'!J39</f>
        <v>0</v>
      </c>
      <c r="AY111" s="140">
        <f>'PS 430-11-01.09 - PZS P44...'!J40</f>
        <v>0</v>
      </c>
      <c r="AZ111" s="140">
        <f>'PS 430-11-01.09 - PZS P44...'!F37</f>
        <v>0</v>
      </c>
      <c r="BA111" s="140">
        <f>'PS 430-11-01.09 - PZS P44...'!F38</f>
        <v>0</v>
      </c>
      <c r="BB111" s="140">
        <f>'PS 430-11-01.09 - PZS P44...'!F39</f>
        <v>0</v>
      </c>
      <c r="BC111" s="140">
        <f>'PS 430-11-01.09 - PZS P44...'!F40</f>
        <v>0</v>
      </c>
      <c r="BD111" s="142">
        <f>'PS 430-11-01.09 - PZS P44...'!F41</f>
        <v>0</v>
      </c>
      <c r="BE111" s="4"/>
      <c r="BT111" s="143" t="s">
        <v>100</v>
      </c>
      <c r="BV111" s="143" t="s">
        <v>85</v>
      </c>
      <c r="BW111" s="143" t="s">
        <v>143</v>
      </c>
      <c r="BX111" s="143" t="s">
        <v>125</v>
      </c>
      <c r="CL111" s="143" t="s">
        <v>1</v>
      </c>
    </row>
    <row r="112" s="4" customFormat="1" ht="23.25" customHeight="1">
      <c r="A112" s="144" t="s">
        <v>97</v>
      </c>
      <c r="B112" s="72"/>
      <c r="C112" s="134"/>
      <c r="D112" s="134"/>
      <c r="E112" s="134"/>
      <c r="F112" s="135" t="s">
        <v>144</v>
      </c>
      <c r="G112" s="135"/>
      <c r="H112" s="135"/>
      <c r="I112" s="135"/>
      <c r="J112" s="135"/>
      <c r="K112" s="134"/>
      <c r="L112" s="135" t="s">
        <v>145</v>
      </c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7">
        <f>'PS 430-11-01.11 - PZS P44...'!J34</f>
        <v>0</v>
      </c>
      <c r="AH112" s="134"/>
      <c r="AI112" s="134"/>
      <c r="AJ112" s="134"/>
      <c r="AK112" s="134"/>
      <c r="AL112" s="134"/>
      <c r="AM112" s="134"/>
      <c r="AN112" s="137">
        <f>SUM(AG112,AT112)</f>
        <v>0</v>
      </c>
      <c r="AO112" s="134"/>
      <c r="AP112" s="134"/>
      <c r="AQ112" s="138" t="s">
        <v>95</v>
      </c>
      <c r="AR112" s="74"/>
      <c r="AS112" s="139">
        <v>0</v>
      </c>
      <c r="AT112" s="140">
        <f>ROUND(SUM(AV112:AW112),2)</f>
        <v>0</v>
      </c>
      <c r="AU112" s="141">
        <f>'PS 430-11-01.11 - PZS P44...'!P135</f>
        <v>0</v>
      </c>
      <c r="AV112" s="140">
        <f>'PS 430-11-01.11 - PZS P44...'!J37</f>
        <v>0</v>
      </c>
      <c r="AW112" s="140">
        <f>'PS 430-11-01.11 - PZS P44...'!J38</f>
        <v>0</v>
      </c>
      <c r="AX112" s="140">
        <f>'PS 430-11-01.11 - PZS P44...'!J39</f>
        <v>0</v>
      </c>
      <c r="AY112" s="140">
        <f>'PS 430-11-01.11 - PZS P44...'!J40</f>
        <v>0</v>
      </c>
      <c r="AZ112" s="140">
        <f>'PS 430-11-01.11 - PZS P44...'!F37</f>
        <v>0</v>
      </c>
      <c r="BA112" s="140">
        <f>'PS 430-11-01.11 - PZS P44...'!F38</f>
        <v>0</v>
      </c>
      <c r="BB112" s="140">
        <f>'PS 430-11-01.11 - PZS P44...'!F39</f>
        <v>0</v>
      </c>
      <c r="BC112" s="140">
        <f>'PS 430-11-01.11 - PZS P44...'!F40</f>
        <v>0</v>
      </c>
      <c r="BD112" s="142">
        <f>'PS 430-11-01.11 - PZS P44...'!F41</f>
        <v>0</v>
      </c>
      <c r="BE112" s="4"/>
      <c r="BT112" s="143" t="s">
        <v>100</v>
      </c>
      <c r="BV112" s="143" t="s">
        <v>85</v>
      </c>
      <c r="BW112" s="143" t="s">
        <v>146</v>
      </c>
      <c r="BX112" s="143" t="s">
        <v>125</v>
      </c>
      <c r="CL112" s="143" t="s">
        <v>1</v>
      </c>
    </row>
    <row r="113" s="4" customFormat="1" ht="23.25" customHeight="1">
      <c r="A113" s="144" t="s">
        <v>97</v>
      </c>
      <c r="B113" s="72"/>
      <c r="C113" s="134"/>
      <c r="D113" s="134"/>
      <c r="E113" s="134"/>
      <c r="F113" s="135" t="s">
        <v>147</v>
      </c>
      <c r="G113" s="135"/>
      <c r="H113" s="135"/>
      <c r="I113" s="135"/>
      <c r="J113" s="135"/>
      <c r="K113" s="134"/>
      <c r="L113" s="135" t="s">
        <v>148</v>
      </c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7">
        <f>'PS 430-11-01.06 - PZS P44...'!J34</f>
        <v>0</v>
      </c>
      <c r="AH113" s="134"/>
      <c r="AI113" s="134"/>
      <c r="AJ113" s="134"/>
      <c r="AK113" s="134"/>
      <c r="AL113" s="134"/>
      <c r="AM113" s="134"/>
      <c r="AN113" s="137">
        <f>SUM(AG113,AT113)</f>
        <v>0</v>
      </c>
      <c r="AO113" s="134"/>
      <c r="AP113" s="134"/>
      <c r="AQ113" s="138" t="s">
        <v>95</v>
      </c>
      <c r="AR113" s="74"/>
      <c r="AS113" s="139">
        <v>0</v>
      </c>
      <c r="AT113" s="140">
        <f>ROUND(SUM(AV113:AW113),2)</f>
        <v>0</v>
      </c>
      <c r="AU113" s="141">
        <f>'PS 430-11-01.06 - PZS P44...'!P127</f>
        <v>0</v>
      </c>
      <c r="AV113" s="140">
        <f>'PS 430-11-01.06 - PZS P44...'!J37</f>
        <v>0</v>
      </c>
      <c r="AW113" s="140">
        <f>'PS 430-11-01.06 - PZS P44...'!J38</f>
        <v>0</v>
      </c>
      <c r="AX113" s="140">
        <f>'PS 430-11-01.06 - PZS P44...'!J39</f>
        <v>0</v>
      </c>
      <c r="AY113" s="140">
        <f>'PS 430-11-01.06 - PZS P44...'!J40</f>
        <v>0</v>
      </c>
      <c r="AZ113" s="140">
        <f>'PS 430-11-01.06 - PZS P44...'!F37</f>
        <v>0</v>
      </c>
      <c r="BA113" s="140">
        <f>'PS 430-11-01.06 - PZS P44...'!F38</f>
        <v>0</v>
      </c>
      <c r="BB113" s="140">
        <f>'PS 430-11-01.06 - PZS P44...'!F39</f>
        <v>0</v>
      </c>
      <c r="BC113" s="140">
        <f>'PS 430-11-01.06 - PZS P44...'!F40</f>
        <v>0</v>
      </c>
      <c r="BD113" s="142">
        <f>'PS 430-11-01.06 - PZS P44...'!F41</f>
        <v>0</v>
      </c>
      <c r="BE113" s="4"/>
      <c r="BT113" s="143" t="s">
        <v>100</v>
      </c>
      <c r="BV113" s="143" t="s">
        <v>85</v>
      </c>
      <c r="BW113" s="143" t="s">
        <v>149</v>
      </c>
      <c r="BX113" s="143" t="s">
        <v>125</v>
      </c>
      <c r="CL113" s="143" t="s">
        <v>1</v>
      </c>
    </row>
    <row r="114" s="4" customFormat="1" ht="23.25" customHeight="1">
      <c r="A114" s="144" t="s">
        <v>97</v>
      </c>
      <c r="B114" s="72"/>
      <c r="C114" s="134"/>
      <c r="D114" s="134"/>
      <c r="E114" s="134"/>
      <c r="F114" s="135" t="s">
        <v>150</v>
      </c>
      <c r="G114" s="135"/>
      <c r="H114" s="135"/>
      <c r="I114" s="135"/>
      <c r="J114" s="135"/>
      <c r="K114" s="134"/>
      <c r="L114" s="135" t="s">
        <v>151</v>
      </c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7">
        <f>'PS 430-11-01.08 - PZS P44...'!J34</f>
        <v>0</v>
      </c>
      <c r="AH114" s="134"/>
      <c r="AI114" s="134"/>
      <c r="AJ114" s="134"/>
      <c r="AK114" s="134"/>
      <c r="AL114" s="134"/>
      <c r="AM114" s="134"/>
      <c r="AN114" s="137">
        <f>SUM(AG114,AT114)</f>
        <v>0</v>
      </c>
      <c r="AO114" s="134"/>
      <c r="AP114" s="134"/>
      <c r="AQ114" s="138" t="s">
        <v>95</v>
      </c>
      <c r="AR114" s="74"/>
      <c r="AS114" s="139">
        <v>0</v>
      </c>
      <c r="AT114" s="140">
        <f>ROUND(SUM(AV114:AW114),2)</f>
        <v>0</v>
      </c>
      <c r="AU114" s="141">
        <f>'PS 430-11-01.08 - PZS P44...'!P129</f>
        <v>0</v>
      </c>
      <c r="AV114" s="140">
        <f>'PS 430-11-01.08 - PZS P44...'!J37</f>
        <v>0</v>
      </c>
      <c r="AW114" s="140">
        <f>'PS 430-11-01.08 - PZS P44...'!J38</f>
        <v>0</v>
      </c>
      <c r="AX114" s="140">
        <f>'PS 430-11-01.08 - PZS P44...'!J39</f>
        <v>0</v>
      </c>
      <c r="AY114" s="140">
        <f>'PS 430-11-01.08 - PZS P44...'!J40</f>
        <v>0</v>
      </c>
      <c r="AZ114" s="140">
        <f>'PS 430-11-01.08 - PZS P44...'!F37</f>
        <v>0</v>
      </c>
      <c r="BA114" s="140">
        <f>'PS 430-11-01.08 - PZS P44...'!F38</f>
        <v>0</v>
      </c>
      <c r="BB114" s="140">
        <f>'PS 430-11-01.08 - PZS P44...'!F39</f>
        <v>0</v>
      </c>
      <c r="BC114" s="140">
        <f>'PS 430-11-01.08 - PZS P44...'!F40</f>
        <v>0</v>
      </c>
      <c r="BD114" s="142">
        <f>'PS 430-11-01.08 - PZS P44...'!F41</f>
        <v>0</v>
      </c>
      <c r="BE114" s="4"/>
      <c r="BT114" s="143" t="s">
        <v>100</v>
      </c>
      <c r="BV114" s="143" t="s">
        <v>85</v>
      </c>
      <c r="BW114" s="143" t="s">
        <v>152</v>
      </c>
      <c r="BX114" s="143" t="s">
        <v>125</v>
      </c>
      <c r="CL114" s="143" t="s">
        <v>1</v>
      </c>
    </row>
    <row r="115" s="4" customFormat="1" ht="23.25" customHeight="1">
      <c r="A115" s="144" t="s">
        <v>97</v>
      </c>
      <c r="B115" s="72"/>
      <c r="C115" s="134"/>
      <c r="D115" s="134"/>
      <c r="E115" s="134"/>
      <c r="F115" s="135" t="s">
        <v>153</v>
      </c>
      <c r="G115" s="135"/>
      <c r="H115" s="135"/>
      <c r="I115" s="135"/>
      <c r="J115" s="135"/>
      <c r="K115" s="134"/>
      <c r="L115" s="135" t="s">
        <v>154</v>
      </c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7">
        <f>'PS 430-11-01.10 - PZS P44...'!J34</f>
        <v>0</v>
      </c>
      <c r="AH115" s="134"/>
      <c r="AI115" s="134"/>
      <c r="AJ115" s="134"/>
      <c r="AK115" s="134"/>
      <c r="AL115" s="134"/>
      <c r="AM115" s="134"/>
      <c r="AN115" s="137">
        <f>SUM(AG115,AT115)</f>
        <v>0</v>
      </c>
      <c r="AO115" s="134"/>
      <c r="AP115" s="134"/>
      <c r="AQ115" s="138" t="s">
        <v>95</v>
      </c>
      <c r="AR115" s="74"/>
      <c r="AS115" s="139">
        <v>0</v>
      </c>
      <c r="AT115" s="140">
        <f>ROUND(SUM(AV115:AW115),2)</f>
        <v>0</v>
      </c>
      <c r="AU115" s="141">
        <f>'PS 430-11-01.10 - PZS P44...'!P129</f>
        <v>0</v>
      </c>
      <c r="AV115" s="140">
        <f>'PS 430-11-01.10 - PZS P44...'!J37</f>
        <v>0</v>
      </c>
      <c r="AW115" s="140">
        <f>'PS 430-11-01.10 - PZS P44...'!J38</f>
        <v>0</v>
      </c>
      <c r="AX115" s="140">
        <f>'PS 430-11-01.10 - PZS P44...'!J39</f>
        <v>0</v>
      </c>
      <c r="AY115" s="140">
        <f>'PS 430-11-01.10 - PZS P44...'!J40</f>
        <v>0</v>
      </c>
      <c r="AZ115" s="140">
        <f>'PS 430-11-01.10 - PZS P44...'!F37</f>
        <v>0</v>
      </c>
      <c r="BA115" s="140">
        <f>'PS 430-11-01.10 - PZS P44...'!F38</f>
        <v>0</v>
      </c>
      <c r="BB115" s="140">
        <f>'PS 430-11-01.10 - PZS P44...'!F39</f>
        <v>0</v>
      </c>
      <c r="BC115" s="140">
        <f>'PS 430-11-01.10 - PZS P44...'!F40</f>
        <v>0</v>
      </c>
      <c r="BD115" s="142">
        <f>'PS 430-11-01.10 - PZS P44...'!F41</f>
        <v>0</v>
      </c>
      <c r="BE115" s="4"/>
      <c r="BT115" s="143" t="s">
        <v>100</v>
      </c>
      <c r="BV115" s="143" t="s">
        <v>85</v>
      </c>
      <c r="BW115" s="143" t="s">
        <v>155</v>
      </c>
      <c r="BX115" s="143" t="s">
        <v>125</v>
      </c>
      <c r="CL115" s="143" t="s">
        <v>1</v>
      </c>
    </row>
    <row r="116" s="4" customFormat="1" ht="23.25" customHeight="1">
      <c r="A116" s="144" t="s">
        <v>97</v>
      </c>
      <c r="B116" s="72"/>
      <c r="C116" s="134"/>
      <c r="D116" s="134"/>
      <c r="E116" s="134"/>
      <c r="F116" s="135" t="s">
        <v>156</v>
      </c>
      <c r="G116" s="135"/>
      <c r="H116" s="135"/>
      <c r="I116" s="135"/>
      <c r="J116" s="135"/>
      <c r="K116" s="134"/>
      <c r="L116" s="135" t="s">
        <v>157</v>
      </c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7">
        <f>'PS 430-11-01.12 - PZS P44...'!J34</f>
        <v>0</v>
      </c>
      <c r="AH116" s="134"/>
      <c r="AI116" s="134"/>
      <c r="AJ116" s="134"/>
      <c r="AK116" s="134"/>
      <c r="AL116" s="134"/>
      <c r="AM116" s="134"/>
      <c r="AN116" s="137">
        <f>SUM(AG116,AT116)</f>
        <v>0</v>
      </c>
      <c r="AO116" s="134"/>
      <c r="AP116" s="134"/>
      <c r="AQ116" s="138" t="s">
        <v>95</v>
      </c>
      <c r="AR116" s="74"/>
      <c r="AS116" s="139">
        <v>0</v>
      </c>
      <c r="AT116" s="140">
        <f>ROUND(SUM(AV116:AW116),2)</f>
        <v>0</v>
      </c>
      <c r="AU116" s="141">
        <f>'PS 430-11-01.12 - PZS P44...'!P129</f>
        <v>0</v>
      </c>
      <c r="AV116" s="140">
        <f>'PS 430-11-01.12 - PZS P44...'!J37</f>
        <v>0</v>
      </c>
      <c r="AW116" s="140">
        <f>'PS 430-11-01.12 - PZS P44...'!J38</f>
        <v>0</v>
      </c>
      <c r="AX116" s="140">
        <f>'PS 430-11-01.12 - PZS P44...'!J39</f>
        <v>0</v>
      </c>
      <c r="AY116" s="140">
        <f>'PS 430-11-01.12 - PZS P44...'!J40</f>
        <v>0</v>
      </c>
      <c r="AZ116" s="140">
        <f>'PS 430-11-01.12 - PZS P44...'!F37</f>
        <v>0</v>
      </c>
      <c r="BA116" s="140">
        <f>'PS 430-11-01.12 - PZS P44...'!F38</f>
        <v>0</v>
      </c>
      <c r="BB116" s="140">
        <f>'PS 430-11-01.12 - PZS P44...'!F39</f>
        <v>0</v>
      </c>
      <c r="BC116" s="140">
        <f>'PS 430-11-01.12 - PZS P44...'!F40</f>
        <v>0</v>
      </c>
      <c r="BD116" s="142">
        <f>'PS 430-11-01.12 - PZS P44...'!F41</f>
        <v>0</v>
      </c>
      <c r="BE116" s="4"/>
      <c r="BT116" s="143" t="s">
        <v>100</v>
      </c>
      <c r="BV116" s="143" t="s">
        <v>85</v>
      </c>
      <c r="BW116" s="143" t="s">
        <v>158</v>
      </c>
      <c r="BX116" s="143" t="s">
        <v>125</v>
      </c>
      <c r="CL116" s="143" t="s">
        <v>1</v>
      </c>
    </row>
    <row r="117" s="4" customFormat="1" ht="23.25" customHeight="1">
      <c r="A117" s="144" t="s">
        <v>97</v>
      </c>
      <c r="B117" s="72"/>
      <c r="C117" s="134"/>
      <c r="D117" s="134"/>
      <c r="E117" s="134"/>
      <c r="F117" s="135" t="s">
        <v>159</v>
      </c>
      <c r="G117" s="135"/>
      <c r="H117" s="135"/>
      <c r="I117" s="135"/>
      <c r="J117" s="135"/>
      <c r="K117" s="134"/>
      <c r="L117" s="135" t="s">
        <v>160</v>
      </c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7">
        <f>'PS 430-11-01.99 - PZS zab...'!J34</f>
        <v>0</v>
      </c>
      <c r="AH117" s="134"/>
      <c r="AI117" s="134"/>
      <c r="AJ117" s="134"/>
      <c r="AK117" s="134"/>
      <c r="AL117" s="134"/>
      <c r="AM117" s="134"/>
      <c r="AN117" s="137">
        <f>SUM(AG117,AT117)</f>
        <v>0</v>
      </c>
      <c r="AO117" s="134"/>
      <c r="AP117" s="134"/>
      <c r="AQ117" s="138" t="s">
        <v>95</v>
      </c>
      <c r="AR117" s="74"/>
      <c r="AS117" s="139">
        <v>0</v>
      </c>
      <c r="AT117" s="140">
        <f>ROUND(SUM(AV117:AW117),2)</f>
        <v>0</v>
      </c>
      <c r="AU117" s="141">
        <f>'PS 430-11-01.99 - PZS zab...'!P131</f>
        <v>0</v>
      </c>
      <c r="AV117" s="140">
        <f>'PS 430-11-01.99 - PZS zab...'!J37</f>
        <v>0</v>
      </c>
      <c r="AW117" s="140">
        <f>'PS 430-11-01.99 - PZS zab...'!J38</f>
        <v>0</v>
      </c>
      <c r="AX117" s="140">
        <f>'PS 430-11-01.99 - PZS zab...'!J39</f>
        <v>0</v>
      </c>
      <c r="AY117" s="140">
        <f>'PS 430-11-01.99 - PZS zab...'!J40</f>
        <v>0</v>
      </c>
      <c r="AZ117" s="140">
        <f>'PS 430-11-01.99 - PZS zab...'!F37</f>
        <v>0</v>
      </c>
      <c r="BA117" s="140">
        <f>'PS 430-11-01.99 - PZS zab...'!F38</f>
        <v>0</v>
      </c>
      <c r="BB117" s="140">
        <f>'PS 430-11-01.99 - PZS zab...'!F39</f>
        <v>0</v>
      </c>
      <c r="BC117" s="140">
        <f>'PS 430-11-01.99 - PZS zab...'!F40</f>
        <v>0</v>
      </c>
      <c r="BD117" s="142">
        <f>'PS 430-11-01.99 - PZS zab...'!F41</f>
        <v>0</v>
      </c>
      <c r="BE117" s="4"/>
      <c r="BT117" s="143" t="s">
        <v>100</v>
      </c>
      <c r="BV117" s="143" t="s">
        <v>85</v>
      </c>
      <c r="BW117" s="143" t="s">
        <v>161</v>
      </c>
      <c r="BX117" s="143" t="s">
        <v>125</v>
      </c>
      <c r="CL117" s="143" t="s">
        <v>1</v>
      </c>
    </row>
    <row r="118" s="7" customFormat="1" ht="16.5" customHeight="1">
      <c r="A118" s="7"/>
      <c r="B118" s="121"/>
      <c r="C118" s="122"/>
      <c r="D118" s="123" t="s">
        <v>162</v>
      </c>
      <c r="E118" s="123"/>
      <c r="F118" s="123"/>
      <c r="G118" s="123"/>
      <c r="H118" s="123"/>
      <c r="I118" s="124"/>
      <c r="J118" s="123" t="s">
        <v>163</v>
      </c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5">
        <f>ROUND(SUM(AG119:AG120),2)</f>
        <v>0</v>
      </c>
      <c r="AH118" s="124"/>
      <c r="AI118" s="124"/>
      <c r="AJ118" s="124"/>
      <c r="AK118" s="124"/>
      <c r="AL118" s="124"/>
      <c r="AM118" s="124"/>
      <c r="AN118" s="126">
        <f>SUM(AG118,AT118)</f>
        <v>0</v>
      </c>
      <c r="AO118" s="124"/>
      <c r="AP118" s="124"/>
      <c r="AQ118" s="127" t="s">
        <v>89</v>
      </c>
      <c r="AR118" s="128"/>
      <c r="AS118" s="129">
        <f>ROUND(SUM(AS119:AS120),2)</f>
        <v>0</v>
      </c>
      <c r="AT118" s="130">
        <f>ROUND(SUM(AV118:AW118),2)</f>
        <v>0</v>
      </c>
      <c r="AU118" s="131">
        <f>ROUND(SUM(AU119:AU120),5)</f>
        <v>0</v>
      </c>
      <c r="AV118" s="130">
        <f>ROUND(AZ118*L29,2)</f>
        <v>0</v>
      </c>
      <c r="AW118" s="130">
        <f>ROUND(BA118*L30,2)</f>
        <v>0</v>
      </c>
      <c r="AX118" s="130">
        <f>ROUND(BB118*L29,2)</f>
        <v>0</v>
      </c>
      <c r="AY118" s="130">
        <f>ROUND(BC118*L30,2)</f>
        <v>0</v>
      </c>
      <c r="AZ118" s="130">
        <f>ROUND(SUM(AZ119:AZ120),2)</f>
        <v>0</v>
      </c>
      <c r="BA118" s="130">
        <f>ROUND(SUM(BA119:BA120),2)</f>
        <v>0</v>
      </c>
      <c r="BB118" s="130">
        <f>ROUND(SUM(BB119:BB120),2)</f>
        <v>0</v>
      </c>
      <c r="BC118" s="130">
        <f>ROUND(SUM(BC119:BC120),2)</f>
        <v>0</v>
      </c>
      <c r="BD118" s="132">
        <f>ROUND(SUM(BD119:BD120),2)</f>
        <v>0</v>
      </c>
      <c r="BE118" s="7"/>
      <c r="BS118" s="133" t="s">
        <v>82</v>
      </c>
      <c r="BT118" s="133" t="s">
        <v>90</v>
      </c>
      <c r="BU118" s="133" t="s">
        <v>84</v>
      </c>
      <c r="BV118" s="133" t="s">
        <v>85</v>
      </c>
      <c r="BW118" s="133" t="s">
        <v>164</v>
      </c>
      <c r="BX118" s="133" t="s">
        <v>5</v>
      </c>
      <c r="CL118" s="133" t="s">
        <v>1</v>
      </c>
      <c r="CM118" s="133" t="s">
        <v>92</v>
      </c>
    </row>
    <row r="119" s="4" customFormat="1" ht="23.25" customHeight="1">
      <c r="A119" s="144" t="s">
        <v>97</v>
      </c>
      <c r="B119" s="72"/>
      <c r="C119" s="134"/>
      <c r="D119" s="134"/>
      <c r="E119" s="135" t="s">
        <v>165</v>
      </c>
      <c r="F119" s="135"/>
      <c r="G119" s="135"/>
      <c r="H119" s="135"/>
      <c r="I119" s="135"/>
      <c r="J119" s="134"/>
      <c r="K119" s="135" t="s">
        <v>166</v>
      </c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7">
        <f>'PS 580-11-01 - TK (ÚOŽI)'!J32</f>
        <v>0</v>
      </c>
      <c r="AH119" s="134"/>
      <c r="AI119" s="134"/>
      <c r="AJ119" s="134"/>
      <c r="AK119" s="134"/>
      <c r="AL119" s="134"/>
      <c r="AM119" s="134"/>
      <c r="AN119" s="137">
        <f>SUM(AG119,AT119)</f>
        <v>0</v>
      </c>
      <c r="AO119" s="134"/>
      <c r="AP119" s="134"/>
      <c r="AQ119" s="138" t="s">
        <v>95</v>
      </c>
      <c r="AR119" s="74"/>
      <c r="AS119" s="139">
        <v>0</v>
      </c>
      <c r="AT119" s="140">
        <f>ROUND(SUM(AV119:AW119),2)</f>
        <v>0</v>
      </c>
      <c r="AU119" s="141">
        <f>'PS 580-11-01 - TK (ÚOŽI)'!P124</f>
        <v>0</v>
      </c>
      <c r="AV119" s="140">
        <f>'PS 580-11-01 - TK (ÚOŽI)'!J35</f>
        <v>0</v>
      </c>
      <c r="AW119" s="140">
        <f>'PS 580-11-01 - TK (ÚOŽI)'!J36</f>
        <v>0</v>
      </c>
      <c r="AX119" s="140">
        <f>'PS 580-11-01 - TK (ÚOŽI)'!J37</f>
        <v>0</v>
      </c>
      <c r="AY119" s="140">
        <f>'PS 580-11-01 - TK (ÚOŽI)'!J38</f>
        <v>0</v>
      </c>
      <c r="AZ119" s="140">
        <f>'PS 580-11-01 - TK (ÚOŽI)'!F35</f>
        <v>0</v>
      </c>
      <c r="BA119" s="140">
        <f>'PS 580-11-01 - TK (ÚOŽI)'!F36</f>
        <v>0</v>
      </c>
      <c r="BB119" s="140">
        <f>'PS 580-11-01 - TK (ÚOŽI)'!F37</f>
        <v>0</v>
      </c>
      <c r="BC119" s="140">
        <f>'PS 580-11-01 - TK (ÚOŽI)'!F38</f>
        <v>0</v>
      </c>
      <c r="BD119" s="142">
        <f>'PS 580-11-01 - TK (ÚOŽI)'!F39</f>
        <v>0</v>
      </c>
      <c r="BE119" s="4"/>
      <c r="BT119" s="143" t="s">
        <v>92</v>
      </c>
      <c r="BV119" s="143" t="s">
        <v>85</v>
      </c>
      <c r="BW119" s="143" t="s">
        <v>167</v>
      </c>
      <c r="BX119" s="143" t="s">
        <v>164</v>
      </c>
      <c r="CL119" s="143" t="s">
        <v>1</v>
      </c>
    </row>
    <row r="120" s="4" customFormat="1" ht="23.25" customHeight="1">
      <c r="A120" s="144" t="s">
        <v>97</v>
      </c>
      <c r="B120" s="72"/>
      <c r="C120" s="134"/>
      <c r="D120" s="134"/>
      <c r="E120" s="135" t="s">
        <v>168</v>
      </c>
      <c r="F120" s="135"/>
      <c r="G120" s="135"/>
      <c r="H120" s="135"/>
      <c r="I120" s="135"/>
      <c r="J120" s="134"/>
      <c r="K120" s="135" t="s">
        <v>169</v>
      </c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7">
        <f>'PS 580-11-01.02 - TK (ÚRS)'!J32</f>
        <v>0</v>
      </c>
      <c r="AH120" s="134"/>
      <c r="AI120" s="134"/>
      <c r="AJ120" s="134"/>
      <c r="AK120" s="134"/>
      <c r="AL120" s="134"/>
      <c r="AM120" s="134"/>
      <c r="AN120" s="137">
        <f>SUM(AG120,AT120)</f>
        <v>0</v>
      </c>
      <c r="AO120" s="134"/>
      <c r="AP120" s="134"/>
      <c r="AQ120" s="138" t="s">
        <v>95</v>
      </c>
      <c r="AR120" s="74"/>
      <c r="AS120" s="139">
        <v>0</v>
      </c>
      <c r="AT120" s="140">
        <f>ROUND(SUM(AV120:AW120),2)</f>
        <v>0</v>
      </c>
      <c r="AU120" s="141">
        <f>'PS 580-11-01.02 - TK (ÚRS)'!P124</f>
        <v>0</v>
      </c>
      <c r="AV120" s="140">
        <f>'PS 580-11-01.02 - TK (ÚRS)'!J35</f>
        <v>0</v>
      </c>
      <c r="AW120" s="140">
        <f>'PS 580-11-01.02 - TK (ÚRS)'!J36</f>
        <v>0</v>
      </c>
      <c r="AX120" s="140">
        <f>'PS 580-11-01.02 - TK (ÚRS)'!J37</f>
        <v>0</v>
      </c>
      <c r="AY120" s="140">
        <f>'PS 580-11-01.02 - TK (ÚRS)'!J38</f>
        <v>0</v>
      </c>
      <c r="AZ120" s="140">
        <f>'PS 580-11-01.02 - TK (ÚRS)'!F35</f>
        <v>0</v>
      </c>
      <c r="BA120" s="140">
        <f>'PS 580-11-01.02 - TK (ÚRS)'!F36</f>
        <v>0</v>
      </c>
      <c r="BB120" s="140">
        <f>'PS 580-11-01.02 - TK (ÚRS)'!F37</f>
        <v>0</v>
      </c>
      <c r="BC120" s="140">
        <f>'PS 580-11-01.02 - TK (ÚRS)'!F38</f>
        <v>0</v>
      </c>
      <c r="BD120" s="142">
        <f>'PS 580-11-01.02 - TK (ÚRS)'!F39</f>
        <v>0</v>
      </c>
      <c r="BE120" s="4"/>
      <c r="BT120" s="143" t="s">
        <v>92</v>
      </c>
      <c r="BV120" s="143" t="s">
        <v>85</v>
      </c>
      <c r="BW120" s="143" t="s">
        <v>170</v>
      </c>
      <c r="BX120" s="143" t="s">
        <v>164</v>
      </c>
      <c r="CL120" s="143" t="s">
        <v>1</v>
      </c>
    </row>
    <row r="121" s="7" customFormat="1" ht="37.5" customHeight="1">
      <c r="A121" s="144" t="s">
        <v>97</v>
      </c>
      <c r="B121" s="121"/>
      <c r="C121" s="122"/>
      <c r="D121" s="123" t="s">
        <v>171</v>
      </c>
      <c r="E121" s="123"/>
      <c r="F121" s="123"/>
      <c r="G121" s="123"/>
      <c r="H121" s="123"/>
      <c r="I121" s="124"/>
      <c r="J121" s="123" t="s">
        <v>172</v>
      </c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6">
        <f>'SO 999.90.90 - Likvidace ...'!J30</f>
        <v>0</v>
      </c>
      <c r="AH121" s="124"/>
      <c r="AI121" s="124"/>
      <c r="AJ121" s="124"/>
      <c r="AK121" s="124"/>
      <c r="AL121" s="124"/>
      <c r="AM121" s="124"/>
      <c r="AN121" s="126">
        <f>SUM(AG121,AT121)</f>
        <v>0</v>
      </c>
      <c r="AO121" s="124"/>
      <c r="AP121" s="124"/>
      <c r="AQ121" s="127" t="s">
        <v>89</v>
      </c>
      <c r="AR121" s="128"/>
      <c r="AS121" s="129">
        <v>0</v>
      </c>
      <c r="AT121" s="130">
        <f>ROUND(SUM(AV121:AW121),2)</f>
        <v>0</v>
      </c>
      <c r="AU121" s="131">
        <f>'SO 999.90.90 - Likvidace ...'!P118</f>
        <v>0</v>
      </c>
      <c r="AV121" s="130">
        <f>'SO 999.90.90 - Likvidace ...'!J33</f>
        <v>0</v>
      </c>
      <c r="AW121" s="130">
        <f>'SO 999.90.90 - Likvidace ...'!J34</f>
        <v>0</v>
      </c>
      <c r="AX121" s="130">
        <f>'SO 999.90.90 - Likvidace ...'!J35</f>
        <v>0</v>
      </c>
      <c r="AY121" s="130">
        <f>'SO 999.90.90 - Likvidace ...'!J36</f>
        <v>0</v>
      </c>
      <c r="AZ121" s="130">
        <f>'SO 999.90.90 - Likvidace ...'!F33</f>
        <v>0</v>
      </c>
      <c r="BA121" s="130">
        <f>'SO 999.90.90 - Likvidace ...'!F34</f>
        <v>0</v>
      </c>
      <c r="BB121" s="130">
        <f>'SO 999.90.90 - Likvidace ...'!F35</f>
        <v>0</v>
      </c>
      <c r="BC121" s="130">
        <f>'SO 999.90.90 - Likvidace ...'!F36</f>
        <v>0</v>
      </c>
      <c r="BD121" s="132">
        <f>'SO 999.90.90 - Likvidace ...'!F37</f>
        <v>0</v>
      </c>
      <c r="BE121" s="7"/>
      <c r="BT121" s="133" t="s">
        <v>90</v>
      </c>
      <c r="BV121" s="133" t="s">
        <v>85</v>
      </c>
      <c r="BW121" s="133" t="s">
        <v>173</v>
      </c>
      <c r="BX121" s="133" t="s">
        <v>5</v>
      </c>
      <c r="CL121" s="133" t="s">
        <v>1</v>
      </c>
      <c r="CM121" s="133" t="s">
        <v>92</v>
      </c>
    </row>
    <row r="122" s="7" customFormat="1" ht="37.5" customHeight="1">
      <c r="A122" s="144" t="s">
        <v>97</v>
      </c>
      <c r="B122" s="121"/>
      <c r="C122" s="122"/>
      <c r="D122" s="123" t="s">
        <v>174</v>
      </c>
      <c r="E122" s="123"/>
      <c r="F122" s="123"/>
      <c r="G122" s="123"/>
      <c r="H122" s="123"/>
      <c r="I122" s="124"/>
      <c r="J122" s="123" t="s">
        <v>175</v>
      </c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6">
        <f>'SO 999.98.98 - Všeobecný ...'!J30</f>
        <v>0</v>
      </c>
      <c r="AH122" s="124"/>
      <c r="AI122" s="124"/>
      <c r="AJ122" s="124"/>
      <c r="AK122" s="124"/>
      <c r="AL122" s="124"/>
      <c r="AM122" s="124"/>
      <c r="AN122" s="126">
        <f>SUM(AG122,AT122)</f>
        <v>0</v>
      </c>
      <c r="AO122" s="124"/>
      <c r="AP122" s="124"/>
      <c r="AQ122" s="127" t="s">
        <v>89</v>
      </c>
      <c r="AR122" s="128"/>
      <c r="AS122" s="145">
        <v>0</v>
      </c>
      <c r="AT122" s="146">
        <f>ROUND(SUM(AV122:AW122),2)</f>
        <v>0</v>
      </c>
      <c r="AU122" s="147">
        <f>'SO 999.98.98 - Všeobecný ...'!P118</f>
        <v>0</v>
      </c>
      <c r="AV122" s="146">
        <f>'SO 999.98.98 - Všeobecný ...'!J33</f>
        <v>0</v>
      </c>
      <c r="AW122" s="146">
        <f>'SO 999.98.98 - Všeobecný ...'!J34</f>
        <v>0</v>
      </c>
      <c r="AX122" s="146">
        <f>'SO 999.98.98 - Všeobecný ...'!J35</f>
        <v>0</v>
      </c>
      <c r="AY122" s="146">
        <f>'SO 999.98.98 - Všeobecný ...'!J36</f>
        <v>0</v>
      </c>
      <c r="AZ122" s="146">
        <f>'SO 999.98.98 - Všeobecný ...'!F33</f>
        <v>0</v>
      </c>
      <c r="BA122" s="146">
        <f>'SO 999.98.98 - Všeobecný ...'!F34</f>
        <v>0</v>
      </c>
      <c r="BB122" s="146">
        <f>'SO 999.98.98 - Všeobecný ...'!F35</f>
        <v>0</v>
      </c>
      <c r="BC122" s="146">
        <f>'SO 999.98.98 - Všeobecný ...'!F36</f>
        <v>0</v>
      </c>
      <c r="BD122" s="148">
        <f>'SO 999.98.98 - Všeobecný ...'!F37</f>
        <v>0</v>
      </c>
      <c r="BE122" s="7"/>
      <c r="BT122" s="133" t="s">
        <v>90</v>
      </c>
      <c r="BV122" s="133" t="s">
        <v>85</v>
      </c>
      <c r="BW122" s="133" t="s">
        <v>176</v>
      </c>
      <c r="BX122" s="133" t="s">
        <v>5</v>
      </c>
      <c r="CL122" s="133" t="s">
        <v>1</v>
      </c>
      <c r="CM122" s="133" t="s">
        <v>92</v>
      </c>
    </row>
    <row r="123" s="2" customFormat="1" ht="30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6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</row>
    <row r="124" s="2" customFormat="1" ht="6.96" customHeight="1">
      <c r="A124" s="40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46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</row>
  </sheetData>
  <sheetProtection sheet="1" formatColumns="0" formatRows="0" objects="1" scenarios="1" spinCount="100000" saltValue="TsIlJRafkHanglz6beTN3xqDaPNOHkx2OUgGPeMOnUftA/rpyZJ0/VdyuyJ21WjYU+zsyI336VHupwG75Q4a9w==" hashValue="+bBjZbvOGBE97dJcjIoGIEeold8FKdzAVwGPhorkPOTmuOOpqvoc4MuNQMIrT4gQNAOK4exh9tQnjWBhertAKw==" algorithmName="SHA-512" password="CC35"/>
  <mergeCells count="150">
    <mergeCell ref="D104:H104"/>
    <mergeCell ref="J104:AF104"/>
    <mergeCell ref="E105:I105"/>
    <mergeCell ref="K105:AF105"/>
    <mergeCell ref="F106:J106"/>
    <mergeCell ref="L106:AF106"/>
    <mergeCell ref="L107:AF107"/>
    <mergeCell ref="F107:J107"/>
    <mergeCell ref="F108:J108"/>
    <mergeCell ref="L108:AF108"/>
    <mergeCell ref="L109:AF109"/>
    <mergeCell ref="F109:J109"/>
    <mergeCell ref="F110:J110"/>
    <mergeCell ref="L110:AF110"/>
    <mergeCell ref="F111:J111"/>
    <mergeCell ref="L111:AF111"/>
    <mergeCell ref="L112:AF112"/>
    <mergeCell ref="F112:J112"/>
    <mergeCell ref="L113:AF113"/>
    <mergeCell ref="F113:J113"/>
    <mergeCell ref="F114:J114"/>
    <mergeCell ref="L114:AF114"/>
    <mergeCell ref="L115:AF115"/>
    <mergeCell ref="F115:J115"/>
    <mergeCell ref="L116:AF116"/>
    <mergeCell ref="F116:J116"/>
    <mergeCell ref="F117:J117"/>
    <mergeCell ref="L117:AF117"/>
    <mergeCell ref="D118:H118"/>
    <mergeCell ref="J118:AF118"/>
    <mergeCell ref="E119:I119"/>
    <mergeCell ref="K119:AF119"/>
    <mergeCell ref="E120:I120"/>
    <mergeCell ref="K120:AF120"/>
    <mergeCell ref="D121:H121"/>
    <mergeCell ref="J121:AF121"/>
    <mergeCell ref="D122:H122"/>
    <mergeCell ref="J122:AF122"/>
    <mergeCell ref="AG101:AM101"/>
    <mergeCell ref="AN101:AP101"/>
    <mergeCell ref="AG102:AM102"/>
    <mergeCell ref="AN102:AP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O85"/>
    <mergeCell ref="C92:G92"/>
    <mergeCell ref="I92:AF92"/>
    <mergeCell ref="D95:H95"/>
    <mergeCell ref="J95:AF95"/>
    <mergeCell ref="E96:I96"/>
    <mergeCell ref="K96:AF96"/>
    <mergeCell ref="L97:AF97"/>
    <mergeCell ref="F97:J97"/>
    <mergeCell ref="L98:AF98"/>
    <mergeCell ref="F98:J98"/>
    <mergeCell ref="L99:AF99"/>
    <mergeCell ref="F99:J99"/>
    <mergeCell ref="D100:H100"/>
    <mergeCell ref="J100:AF100"/>
    <mergeCell ref="K101:AF101"/>
    <mergeCell ref="E101:I101"/>
    <mergeCell ref="F102:J102"/>
    <mergeCell ref="L102:AF102"/>
    <mergeCell ref="F103:J103"/>
    <mergeCell ref="L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N98:AP98"/>
    <mergeCell ref="AN99:AP99"/>
    <mergeCell ref="AG99:AM99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7" location="'SO 226-11-01.1 - Lázně Bě...'!C2" display="/"/>
    <hyperlink ref="A98" location="'SO 226-11-01.2 - Lázně Bě...'!C2" display="/"/>
    <hyperlink ref="A99" location="'SO 226-11-01.3 - Lázně Bě...'!C2" display="/"/>
    <hyperlink ref="A102" location="'SO 340-11-01.01 - přípojk...'!C2" display="/"/>
    <hyperlink ref="A103" location="'SO 340-11-01.02 - přípojk...'!C2" display="/"/>
    <hyperlink ref="A106" location="'PS 430-11-01.01 - PZS P44...'!C2" display="/"/>
    <hyperlink ref="A107" location="'PS 430-11-01.03 - PZS P44...'!C2" display="/"/>
    <hyperlink ref="A108" location="'PS 430-11-01.04 - PZS 447...'!C2" display="/"/>
    <hyperlink ref="A109" location="'PS 430-11-01.05  - PZS P4...'!C2" display="/"/>
    <hyperlink ref="A110" location="'PS 430-11-01.07 - PZS P44...'!C2" display="/"/>
    <hyperlink ref="A111" location="'PS 430-11-01.09 - PZS P44...'!C2" display="/"/>
    <hyperlink ref="A112" location="'PS 430-11-01.11 - PZS P44...'!C2" display="/"/>
    <hyperlink ref="A113" location="'PS 430-11-01.06 - PZS P44...'!C2" display="/"/>
    <hyperlink ref="A114" location="'PS 430-11-01.08 - PZS P44...'!C2" display="/"/>
    <hyperlink ref="A115" location="'PS 430-11-01.10 - PZS P44...'!C2" display="/"/>
    <hyperlink ref="A116" location="'PS 430-11-01.12 - PZS P44...'!C2" display="/"/>
    <hyperlink ref="A117" location="'PS 430-11-01.99 - PZS zab...'!C2" display="/"/>
    <hyperlink ref="A119" location="'PS 580-11-01 - TK (ÚOŽI)'!C2" display="/"/>
    <hyperlink ref="A120" location="'PS 580-11-01.02 - TK (ÚRS)'!C2" display="/"/>
    <hyperlink ref="A121" location="'SO 999.90.90 - Likvidace ...'!C2" display="/"/>
    <hyperlink ref="A122" location="'SO 999.98.98 - Všeobecný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860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ROUND((SUM(BE129:BE262)),  2)</f>
        <v>0</v>
      </c>
      <c r="G37" s="40"/>
      <c r="H37" s="40"/>
      <c r="I37" s="167">
        <v>0.20999999999999999</v>
      </c>
      <c r="J37" s="166">
        <f>ROUND(((SUM(BE129:BE262))*I37),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ROUND((SUM(BF129:BF262)),  2)</f>
        <v>0</v>
      </c>
      <c r="G38" s="40"/>
      <c r="H38" s="40"/>
      <c r="I38" s="167">
        <v>0.12</v>
      </c>
      <c r="J38" s="166">
        <f>ROUND(((SUM(BF129:BF262))*I38),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ROUND((SUM(BG129:BG262)),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ROUND((SUM(BH129:BH262)),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ROUND((SUM(BI129:BI262)),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 xml:space="preserve">PS 430-11-01.05  - PZS P4479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J131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742</v>
      </c>
      <c r="E103" s="200"/>
      <c r="F103" s="200"/>
      <c r="G103" s="200"/>
      <c r="H103" s="200"/>
      <c r="I103" s="200"/>
      <c r="J103" s="201">
        <f>J142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743</v>
      </c>
      <c r="E104" s="200"/>
      <c r="F104" s="200"/>
      <c r="G104" s="200"/>
      <c r="H104" s="200"/>
      <c r="I104" s="200"/>
      <c r="J104" s="201">
        <f>J178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681</v>
      </c>
      <c r="E105" s="195"/>
      <c r="F105" s="195"/>
      <c r="G105" s="195"/>
      <c r="H105" s="195"/>
      <c r="I105" s="195"/>
      <c r="J105" s="196">
        <f>J259</f>
        <v>0</v>
      </c>
      <c r="K105" s="193"/>
      <c r="L105" s="19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677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678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 xml:space="preserve">PS 430-11-01.05  - PZS P4479 (ÚOŽI)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P130+P259</f>
        <v>0</v>
      </c>
      <c r="Q129" s="106"/>
      <c r="R129" s="211">
        <f>R130+R259</f>
        <v>0</v>
      </c>
      <c r="S129" s="106"/>
      <c r="T129" s="212">
        <f>T130+T259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BK130+BK259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P131+P142+P178</f>
        <v>0</v>
      </c>
      <c r="Q130" s="222"/>
      <c r="R130" s="223">
        <f>R131+R142+R178</f>
        <v>0</v>
      </c>
      <c r="S130" s="222"/>
      <c r="T130" s="224">
        <f>T131+T142+T178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BK131+BK142+BK178</f>
        <v>0</v>
      </c>
    </row>
    <row r="131" s="12" customFormat="1" ht="22.8" customHeight="1">
      <c r="A131" s="12"/>
      <c r="B131" s="214"/>
      <c r="C131" s="215"/>
      <c r="D131" s="216" t="s">
        <v>82</v>
      </c>
      <c r="E131" s="228" t="s">
        <v>90</v>
      </c>
      <c r="F131" s="228" t="s">
        <v>216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SUM(P132:P141)</f>
        <v>0</v>
      </c>
      <c r="Q131" s="222"/>
      <c r="R131" s="223">
        <f>SUM(R132:R141)</f>
        <v>0</v>
      </c>
      <c r="S131" s="222"/>
      <c r="T131" s="224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90</v>
      </c>
      <c r="AT131" s="226" t="s">
        <v>82</v>
      </c>
      <c r="AU131" s="226" t="s">
        <v>90</v>
      </c>
      <c r="AY131" s="225" t="s">
        <v>215</v>
      </c>
      <c r="BK131" s="227">
        <f>SUM(BK132:BK141)</f>
        <v>0</v>
      </c>
    </row>
    <row r="132" s="2" customFormat="1" ht="24.15" customHeight="1">
      <c r="A132" s="40"/>
      <c r="B132" s="41"/>
      <c r="C132" s="230" t="s">
        <v>90</v>
      </c>
      <c r="D132" s="230" t="s">
        <v>217</v>
      </c>
      <c r="E132" s="231" t="s">
        <v>527</v>
      </c>
      <c r="F132" s="232" t="s">
        <v>528</v>
      </c>
      <c r="G132" s="233" t="s">
        <v>232</v>
      </c>
      <c r="H132" s="234">
        <v>335.25</v>
      </c>
      <c r="I132" s="235"/>
      <c r="J132" s="236">
        <f>ROUND(I132*H132,2)</f>
        <v>0</v>
      </c>
      <c r="K132" s="232" t="s">
        <v>529</v>
      </c>
      <c r="L132" s="46"/>
      <c r="M132" s="237" t="s">
        <v>1</v>
      </c>
      <c r="N132" s="238" t="s">
        <v>48</v>
      </c>
      <c r="O132" s="93"/>
      <c r="P132" s="239">
        <f>O132*H132</f>
        <v>0</v>
      </c>
      <c r="Q132" s="239">
        <v>0</v>
      </c>
      <c r="R132" s="239">
        <f>Q132*H132</f>
        <v>0</v>
      </c>
      <c r="S132" s="239">
        <v>0</v>
      </c>
      <c r="T132" s="24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41" t="s">
        <v>222</v>
      </c>
      <c r="AT132" s="241" t="s">
        <v>217</v>
      </c>
      <c r="AU132" s="241" t="s">
        <v>92</v>
      </c>
      <c r="AY132" s="18" t="s">
        <v>215</v>
      </c>
      <c r="BE132" s="242">
        <f>IF(N132="základní",J132,0)</f>
        <v>0</v>
      </c>
      <c r="BF132" s="242">
        <f>IF(N132="snížená",J132,0)</f>
        <v>0</v>
      </c>
      <c r="BG132" s="242">
        <f>IF(N132="zákl. přenesená",J132,0)</f>
        <v>0</v>
      </c>
      <c r="BH132" s="242">
        <f>IF(N132="sníž. přenesená",J132,0)</f>
        <v>0</v>
      </c>
      <c r="BI132" s="242">
        <f>IF(N132="nulová",J132,0)</f>
        <v>0</v>
      </c>
      <c r="BJ132" s="18" t="s">
        <v>90</v>
      </c>
      <c r="BK132" s="242">
        <f>ROUND(I132*H132,2)</f>
        <v>0</v>
      </c>
      <c r="BL132" s="18" t="s">
        <v>222</v>
      </c>
      <c r="BM132" s="241" t="s">
        <v>861</v>
      </c>
    </row>
    <row r="133" s="2" customFormat="1">
      <c r="A133" s="40"/>
      <c r="B133" s="41"/>
      <c r="C133" s="42"/>
      <c r="D133" s="243" t="s">
        <v>224</v>
      </c>
      <c r="E133" s="42"/>
      <c r="F133" s="244" t="s">
        <v>531</v>
      </c>
      <c r="G133" s="42"/>
      <c r="H133" s="42"/>
      <c r="I133" s="245"/>
      <c r="J133" s="42"/>
      <c r="K133" s="42"/>
      <c r="L133" s="46"/>
      <c r="M133" s="246"/>
      <c r="N133" s="247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8" t="s">
        <v>224</v>
      </c>
      <c r="AU133" s="18" t="s">
        <v>92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862</v>
      </c>
      <c r="G134" s="249"/>
      <c r="H134" s="252">
        <v>298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83</v>
      </c>
      <c r="AY134" s="258" t="s">
        <v>215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863</v>
      </c>
      <c r="G135" s="249"/>
      <c r="H135" s="252">
        <v>37.25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4" customFormat="1">
      <c r="A136" s="14"/>
      <c r="B136" s="259"/>
      <c r="C136" s="260"/>
      <c r="D136" s="243" t="s">
        <v>226</v>
      </c>
      <c r="E136" s="261" t="s">
        <v>1</v>
      </c>
      <c r="F136" s="262" t="s">
        <v>229</v>
      </c>
      <c r="G136" s="260"/>
      <c r="H136" s="263">
        <v>335.25</v>
      </c>
      <c r="I136" s="264"/>
      <c r="J136" s="260"/>
      <c r="K136" s="260"/>
      <c r="L136" s="265"/>
      <c r="M136" s="266"/>
      <c r="N136" s="267"/>
      <c r="O136" s="267"/>
      <c r="P136" s="267"/>
      <c r="Q136" s="267"/>
      <c r="R136" s="267"/>
      <c r="S136" s="267"/>
      <c r="T136" s="26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9" t="s">
        <v>226</v>
      </c>
      <c r="AU136" s="269" t="s">
        <v>92</v>
      </c>
      <c r="AV136" s="14" t="s">
        <v>222</v>
      </c>
      <c r="AW136" s="14" t="s">
        <v>39</v>
      </c>
      <c r="AX136" s="14" t="s">
        <v>90</v>
      </c>
      <c r="AY136" s="269" t="s">
        <v>215</v>
      </c>
    </row>
    <row r="137" s="2" customFormat="1" ht="24.15" customHeight="1">
      <c r="A137" s="40"/>
      <c r="B137" s="41"/>
      <c r="C137" s="230" t="s">
        <v>92</v>
      </c>
      <c r="D137" s="230" t="s">
        <v>217</v>
      </c>
      <c r="E137" s="231" t="s">
        <v>747</v>
      </c>
      <c r="F137" s="232" t="s">
        <v>748</v>
      </c>
      <c r="G137" s="233" t="s">
        <v>232</v>
      </c>
      <c r="H137" s="234">
        <v>335.25</v>
      </c>
      <c r="I137" s="235"/>
      <c r="J137" s="236">
        <f>ROUND(I137*H137,2)</f>
        <v>0</v>
      </c>
      <c r="K137" s="232" t="s">
        <v>529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222</v>
      </c>
      <c r="AT137" s="241" t="s">
        <v>217</v>
      </c>
      <c r="AU137" s="241" t="s">
        <v>92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222</v>
      </c>
      <c r="BM137" s="241" t="s">
        <v>864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750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92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865</v>
      </c>
      <c r="G139" s="249"/>
      <c r="H139" s="252">
        <v>37.25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83</v>
      </c>
      <c r="AY139" s="258" t="s">
        <v>215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866</v>
      </c>
      <c r="G140" s="249"/>
      <c r="H140" s="252">
        <v>298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4" customFormat="1">
      <c r="A141" s="14"/>
      <c r="B141" s="259"/>
      <c r="C141" s="260"/>
      <c r="D141" s="243" t="s">
        <v>226</v>
      </c>
      <c r="E141" s="261" t="s">
        <v>1</v>
      </c>
      <c r="F141" s="262" t="s">
        <v>229</v>
      </c>
      <c r="G141" s="260"/>
      <c r="H141" s="263">
        <v>335.25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226</v>
      </c>
      <c r="AU141" s="269" t="s">
        <v>92</v>
      </c>
      <c r="AV141" s="14" t="s">
        <v>222</v>
      </c>
      <c r="AW141" s="14" t="s">
        <v>39</v>
      </c>
      <c r="AX141" s="14" t="s">
        <v>90</v>
      </c>
      <c r="AY141" s="269" t="s">
        <v>215</v>
      </c>
    </row>
    <row r="142" s="12" customFormat="1" ht="22.8" customHeight="1">
      <c r="A142" s="12"/>
      <c r="B142" s="214"/>
      <c r="C142" s="215"/>
      <c r="D142" s="216" t="s">
        <v>82</v>
      </c>
      <c r="E142" s="228" t="s">
        <v>753</v>
      </c>
      <c r="F142" s="228" t="s">
        <v>593</v>
      </c>
      <c r="G142" s="215"/>
      <c r="H142" s="215"/>
      <c r="I142" s="218"/>
      <c r="J142" s="229">
        <f>BK142</f>
        <v>0</v>
      </c>
      <c r="K142" s="215"/>
      <c r="L142" s="220"/>
      <c r="M142" s="221"/>
      <c r="N142" s="222"/>
      <c r="O142" s="222"/>
      <c r="P142" s="223">
        <f>SUM(P143:P177)</f>
        <v>0</v>
      </c>
      <c r="Q142" s="222"/>
      <c r="R142" s="223">
        <f>SUM(R143:R177)</f>
        <v>0</v>
      </c>
      <c r="S142" s="222"/>
      <c r="T142" s="224">
        <f>SUM(T143:T177)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5" t="s">
        <v>90</v>
      </c>
      <c r="AT142" s="226" t="s">
        <v>82</v>
      </c>
      <c r="AU142" s="226" t="s">
        <v>90</v>
      </c>
      <c r="AY142" s="225" t="s">
        <v>215</v>
      </c>
      <c r="BK142" s="227">
        <f>SUM(BK143:BK177)</f>
        <v>0</v>
      </c>
    </row>
    <row r="143" s="2" customFormat="1" ht="37.8" customHeight="1">
      <c r="A143" s="40"/>
      <c r="B143" s="41"/>
      <c r="C143" s="230" t="s">
        <v>100</v>
      </c>
      <c r="D143" s="230" t="s">
        <v>217</v>
      </c>
      <c r="E143" s="231" t="s">
        <v>759</v>
      </c>
      <c r="F143" s="232" t="s">
        <v>760</v>
      </c>
      <c r="G143" s="233" t="s">
        <v>334</v>
      </c>
      <c r="H143" s="234">
        <v>745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541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541</v>
      </c>
      <c r="BM143" s="241" t="s">
        <v>867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762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868</v>
      </c>
      <c r="G145" s="249"/>
      <c r="H145" s="252">
        <v>730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83</v>
      </c>
      <c r="AY145" s="258" t="s">
        <v>215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869</v>
      </c>
      <c r="G146" s="249"/>
      <c r="H146" s="252">
        <v>15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83</v>
      </c>
      <c r="AY146" s="258" t="s">
        <v>215</v>
      </c>
    </row>
    <row r="147" s="14" customFormat="1">
      <c r="A147" s="14"/>
      <c r="B147" s="259"/>
      <c r="C147" s="260"/>
      <c r="D147" s="243" t="s">
        <v>226</v>
      </c>
      <c r="E147" s="261" t="s">
        <v>1</v>
      </c>
      <c r="F147" s="262" t="s">
        <v>229</v>
      </c>
      <c r="G147" s="260"/>
      <c r="H147" s="263">
        <v>745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9" t="s">
        <v>226</v>
      </c>
      <c r="AU147" s="269" t="s">
        <v>92</v>
      </c>
      <c r="AV147" s="14" t="s">
        <v>222</v>
      </c>
      <c r="AW147" s="14" t="s">
        <v>39</v>
      </c>
      <c r="AX147" s="14" t="s">
        <v>90</v>
      </c>
      <c r="AY147" s="269" t="s">
        <v>215</v>
      </c>
    </row>
    <row r="148" s="2" customFormat="1" ht="33" customHeight="1">
      <c r="A148" s="40"/>
      <c r="B148" s="41"/>
      <c r="C148" s="230" t="s">
        <v>222</v>
      </c>
      <c r="D148" s="230" t="s">
        <v>217</v>
      </c>
      <c r="E148" s="231" t="s">
        <v>754</v>
      </c>
      <c r="F148" s="232" t="s">
        <v>755</v>
      </c>
      <c r="G148" s="233" t="s">
        <v>325</v>
      </c>
      <c r="H148" s="234">
        <v>4</v>
      </c>
      <c r="I148" s="235"/>
      <c r="J148" s="236">
        <f>ROUND(I148*H148,2)</f>
        <v>0</v>
      </c>
      <c r="K148" s="232" t="s">
        <v>529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541</v>
      </c>
      <c r="AT148" s="241" t="s">
        <v>217</v>
      </c>
      <c r="AU148" s="241" t="s">
        <v>92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541</v>
      </c>
      <c r="BM148" s="241" t="s">
        <v>870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757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92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871</v>
      </c>
      <c r="G150" s="249"/>
      <c r="H150" s="252">
        <v>4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90</v>
      </c>
      <c r="AY150" s="258" t="s">
        <v>215</v>
      </c>
    </row>
    <row r="151" s="2" customFormat="1" ht="16.5" customHeight="1">
      <c r="A151" s="40"/>
      <c r="B151" s="41"/>
      <c r="C151" s="230" t="s">
        <v>247</v>
      </c>
      <c r="D151" s="230" t="s">
        <v>217</v>
      </c>
      <c r="E151" s="231" t="s">
        <v>786</v>
      </c>
      <c r="F151" s="232" t="s">
        <v>787</v>
      </c>
      <c r="G151" s="233" t="s">
        <v>325</v>
      </c>
      <c r="H151" s="234">
        <v>1</v>
      </c>
      <c r="I151" s="235"/>
      <c r="J151" s="236">
        <f>ROUND(I151*H151,2)</f>
        <v>0</v>
      </c>
      <c r="K151" s="232" t="s">
        <v>529</v>
      </c>
      <c r="L151" s="46"/>
      <c r="M151" s="237" t="s">
        <v>1</v>
      </c>
      <c r="N151" s="238" t="s">
        <v>48</v>
      </c>
      <c r="O151" s="93"/>
      <c r="P151" s="239">
        <f>O151*H151</f>
        <v>0</v>
      </c>
      <c r="Q151" s="239">
        <v>0</v>
      </c>
      <c r="R151" s="239">
        <f>Q151*H151</f>
        <v>0</v>
      </c>
      <c r="S151" s="239">
        <v>0</v>
      </c>
      <c r="T151" s="24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41" t="s">
        <v>418</v>
      </c>
      <c r="AT151" s="241" t="s">
        <v>217</v>
      </c>
      <c r="AU151" s="241" t="s">
        <v>92</v>
      </c>
      <c r="AY151" s="18" t="s">
        <v>215</v>
      </c>
      <c r="BE151" s="242">
        <f>IF(N151="základní",J151,0)</f>
        <v>0</v>
      </c>
      <c r="BF151" s="242">
        <f>IF(N151="snížená",J151,0)</f>
        <v>0</v>
      </c>
      <c r="BG151" s="242">
        <f>IF(N151="zákl. přenesená",J151,0)</f>
        <v>0</v>
      </c>
      <c r="BH151" s="242">
        <f>IF(N151="sníž. přenesená",J151,0)</f>
        <v>0</v>
      </c>
      <c r="BI151" s="242">
        <f>IF(N151="nulová",J151,0)</f>
        <v>0</v>
      </c>
      <c r="BJ151" s="18" t="s">
        <v>90</v>
      </c>
      <c r="BK151" s="242">
        <f>ROUND(I151*H151,2)</f>
        <v>0</v>
      </c>
      <c r="BL151" s="18" t="s">
        <v>418</v>
      </c>
      <c r="BM151" s="241" t="s">
        <v>872</v>
      </c>
    </row>
    <row r="152" s="2" customFormat="1">
      <c r="A152" s="40"/>
      <c r="B152" s="41"/>
      <c r="C152" s="42"/>
      <c r="D152" s="243" t="s">
        <v>224</v>
      </c>
      <c r="E152" s="42"/>
      <c r="F152" s="244" t="s">
        <v>789</v>
      </c>
      <c r="G152" s="42"/>
      <c r="H152" s="42"/>
      <c r="I152" s="245"/>
      <c r="J152" s="42"/>
      <c r="K152" s="42"/>
      <c r="L152" s="46"/>
      <c r="M152" s="246"/>
      <c r="N152" s="247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8" t="s">
        <v>224</v>
      </c>
      <c r="AU152" s="18" t="s">
        <v>92</v>
      </c>
    </row>
    <row r="153" s="13" customFormat="1">
      <c r="A153" s="13"/>
      <c r="B153" s="248"/>
      <c r="C153" s="249"/>
      <c r="D153" s="243" t="s">
        <v>226</v>
      </c>
      <c r="E153" s="250" t="s">
        <v>1</v>
      </c>
      <c r="F153" s="251" t="s">
        <v>873</v>
      </c>
      <c r="G153" s="249"/>
      <c r="H153" s="252">
        <v>1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226</v>
      </c>
      <c r="AU153" s="258" t="s">
        <v>92</v>
      </c>
      <c r="AV153" s="13" t="s">
        <v>92</v>
      </c>
      <c r="AW153" s="13" t="s">
        <v>39</v>
      </c>
      <c r="AX153" s="13" t="s">
        <v>90</v>
      </c>
      <c r="AY153" s="258" t="s">
        <v>215</v>
      </c>
    </row>
    <row r="154" s="2" customFormat="1" ht="16.5" customHeight="1">
      <c r="A154" s="40"/>
      <c r="B154" s="41"/>
      <c r="C154" s="230" t="s">
        <v>259</v>
      </c>
      <c r="D154" s="230" t="s">
        <v>217</v>
      </c>
      <c r="E154" s="231" t="s">
        <v>782</v>
      </c>
      <c r="F154" s="232" t="s">
        <v>783</v>
      </c>
      <c r="G154" s="233" t="s">
        <v>334</v>
      </c>
      <c r="H154" s="234">
        <v>745</v>
      </c>
      <c r="I154" s="235"/>
      <c r="J154" s="236">
        <f>ROUND(I154*H154,2)</f>
        <v>0</v>
      </c>
      <c r="K154" s="232" t="s">
        <v>529</v>
      </c>
      <c r="L154" s="46"/>
      <c r="M154" s="237" t="s">
        <v>1</v>
      </c>
      <c r="N154" s="238" t="s">
        <v>48</v>
      </c>
      <c r="O154" s="93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1" t="s">
        <v>90</v>
      </c>
      <c r="AT154" s="241" t="s">
        <v>217</v>
      </c>
      <c r="AU154" s="241" t="s">
        <v>92</v>
      </c>
      <c r="AY154" s="18" t="s">
        <v>215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8" t="s">
        <v>90</v>
      </c>
      <c r="BK154" s="242">
        <f>ROUND(I154*H154,2)</f>
        <v>0</v>
      </c>
      <c r="BL154" s="18" t="s">
        <v>90</v>
      </c>
      <c r="BM154" s="241" t="s">
        <v>874</v>
      </c>
    </row>
    <row r="155" s="2" customFormat="1">
      <c r="A155" s="40"/>
      <c r="B155" s="41"/>
      <c r="C155" s="42"/>
      <c r="D155" s="243" t="s">
        <v>224</v>
      </c>
      <c r="E155" s="42"/>
      <c r="F155" s="244" t="s">
        <v>783</v>
      </c>
      <c r="G155" s="42"/>
      <c r="H155" s="42"/>
      <c r="I155" s="245"/>
      <c r="J155" s="42"/>
      <c r="K155" s="42"/>
      <c r="L155" s="46"/>
      <c r="M155" s="246"/>
      <c r="N155" s="247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8" t="s">
        <v>224</v>
      </c>
      <c r="AU155" s="18" t="s">
        <v>92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875</v>
      </c>
      <c r="G156" s="249"/>
      <c r="H156" s="252">
        <v>745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90</v>
      </c>
      <c r="AY156" s="258" t="s">
        <v>215</v>
      </c>
    </row>
    <row r="157" s="2" customFormat="1" ht="24.15" customHeight="1">
      <c r="A157" s="40"/>
      <c r="B157" s="41"/>
      <c r="C157" s="230" t="s">
        <v>264</v>
      </c>
      <c r="D157" s="230" t="s">
        <v>217</v>
      </c>
      <c r="E157" s="231" t="s">
        <v>876</v>
      </c>
      <c r="F157" s="232" t="s">
        <v>877</v>
      </c>
      <c r="G157" s="233" t="s">
        <v>325</v>
      </c>
      <c r="H157" s="234">
        <v>10</v>
      </c>
      <c r="I157" s="235"/>
      <c r="J157" s="236">
        <f>ROUND(I157*H157,2)</f>
        <v>0</v>
      </c>
      <c r="K157" s="232" t="s">
        <v>529</v>
      </c>
      <c r="L157" s="46"/>
      <c r="M157" s="237" t="s">
        <v>1</v>
      </c>
      <c r="N157" s="238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541</v>
      </c>
      <c r="AT157" s="241" t="s">
        <v>217</v>
      </c>
      <c r="AU157" s="241" t="s">
        <v>92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541</v>
      </c>
      <c r="BM157" s="241" t="s">
        <v>878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877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92</v>
      </c>
    </row>
    <row r="159" s="2" customFormat="1" ht="24.15" customHeight="1">
      <c r="A159" s="40"/>
      <c r="B159" s="41"/>
      <c r="C159" s="230" t="s">
        <v>270</v>
      </c>
      <c r="D159" s="230" t="s">
        <v>217</v>
      </c>
      <c r="E159" s="231" t="s">
        <v>879</v>
      </c>
      <c r="F159" s="232" t="s">
        <v>880</v>
      </c>
      <c r="G159" s="233" t="s">
        <v>325</v>
      </c>
      <c r="H159" s="234">
        <v>1</v>
      </c>
      <c r="I159" s="235"/>
      <c r="J159" s="236">
        <f>ROUND(I159*H159,2)</f>
        <v>0</v>
      </c>
      <c r="K159" s="232" t="s">
        <v>529</v>
      </c>
      <c r="L159" s="46"/>
      <c r="M159" s="237" t="s">
        <v>1</v>
      </c>
      <c r="N159" s="238" t="s">
        <v>48</v>
      </c>
      <c r="O159" s="93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41" t="s">
        <v>541</v>
      </c>
      <c r="AT159" s="241" t="s">
        <v>217</v>
      </c>
      <c r="AU159" s="241" t="s">
        <v>92</v>
      </c>
      <c r="AY159" s="18" t="s">
        <v>215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8" t="s">
        <v>90</v>
      </c>
      <c r="BK159" s="242">
        <f>ROUND(I159*H159,2)</f>
        <v>0</v>
      </c>
      <c r="BL159" s="18" t="s">
        <v>541</v>
      </c>
      <c r="BM159" s="241" t="s">
        <v>881</v>
      </c>
    </row>
    <row r="160" s="2" customFormat="1">
      <c r="A160" s="40"/>
      <c r="B160" s="41"/>
      <c r="C160" s="42"/>
      <c r="D160" s="243" t="s">
        <v>224</v>
      </c>
      <c r="E160" s="42"/>
      <c r="F160" s="244" t="s">
        <v>880</v>
      </c>
      <c r="G160" s="42"/>
      <c r="H160" s="42"/>
      <c r="I160" s="245"/>
      <c r="J160" s="42"/>
      <c r="K160" s="42"/>
      <c r="L160" s="46"/>
      <c r="M160" s="246"/>
      <c r="N160" s="247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8" t="s">
        <v>224</v>
      </c>
      <c r="AU160" s="18" t="s">
        <v>92</v>
      </c>
    </row>
    <row r="161" s="2" customFormat="1" ht="24.15" customHeight="1">
      <c r="A161" s="40"/>
      <c r="B161" s="41"/>
      <c r="C161" s="230" t="s">
        <v>276</v>
      </c>
      <c r="D161" s="230" t="s">
        <v>217</v>
      </c>
      <c r="E161" s="231" t="s">
        <v>882</v>
      </c>
      <c r="F161" s="232" t="s">
        <v>883</v>
      </c>
      <c r="G161" s="233" t="s">
        <v>325</v>
      </c>
      <c r="H161" s="234">
        <v>1</v>
      </c>
      <c r="I161" s="235"/>
      <c r="J161" s="236">
        <f>ROUND(I161*H161,2)</f>
        <v>0</v>
      </c>
      <c r="K161" s="232" t="s">
        <v>529</v>
      </c>
      <c r="L161" s="46"/>
      <c r="M161" s="237" t="s">
        <v>1</v>
      </c>
      <c r="N161" s="238" t="s">
        <v>48</v>
      </c>
      <c r="O161" s="93"/>
      <c r="P161" s="239">
        <f>O161*H161</f>
        <v>0</v>
      </c>
      <c r="Q161" s="239">
        <v>0</v>
      </c>
      <c r="R161" s="239">
        <f>Q161*H161</f>
        <v>0</v>
      </c>
      <c r="S161" s="239">
        <v>0</v>
      </c>
      <c r="T161" s="24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1" t="s">
        <v>541</v>
      </c>
      <c r="AT161" s="241" t="s">
        <v>217</v>
      </c>
      <c r="AU161" s="241" t="s">
        <v>92</v>
      </c>
      <c r="AY161" s="18" t="s">
        <v>215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90</v>
      </c>
      <c r="BK161" s="242">
        <f>ROUND(I161*H161,2)</f>
        <v>0</v>
      </c>
      <c r="BL161" s="18" t="s">
        <v>541</v>
      </c>
      <c r="BM161" s="241" t="s">
        <v>884</v>
      </c>
    </row>
    <row r="162" s="2" customFormat="1">
      <c r="A162" s="40"/>
      <c r="B162" s="41"/>
      <c r="C162" s="42"/>
      <c r="D162" s="243" t="s">
        <v>224</v>
      </c>
      <c r="E162" s="42"/>
      <c r="F162" s="244" t="s">
        <v>883</v>
      </c>
      <c r="G162" s="42"/>
      <c r="H162" s="42"/>
      <c r="I162" s="245"/>
      <c r="J162" s="42"/>
      <c r="K162" s="42"/>
      <c r="L162" s="46"/>
      <c r="M162" s="246"/>
      <c r="N162" s="247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224</v>
      </c>
      <c r="AU162" s="18" t="s">
        <v>92</v>
      </c>
    </row>
    <row r="163" s="2" customFormat="1" ht="24.15" customHeight="1">
      <c r="A163" s="40"/>
      <c r="B163" s="41"/>
      <c r="C163" s="230" t="s">
        <v>284</v>
      </c>
      <c r="D163" s="230" t="s">
        <v>217</v>
      </c>
      <c r="E163" s="231" t="s">
        <v>885</v>
      </c>
      <c r="F163" s="232" t="s">
        <v>886</v>
      </c>
      <c r="G163" s="233" t="s">
        <v>325</v>
      </c>
      <c r="H163" s="234">
        <v>10</v>
      </c>
      <c r="I163" s="235"/>
      <c r="J163" s="236">
        <f>ROUND(I163*H163,2)</f>
        <v>0</v>
      </c>
      <c r="K163" s="232" t="s">
        <v>529</v>
      </c>
      <c r="L163" s="46"/>
      <c r="M163" s="237" t="s">
        <v>1</v>
      </c>
      <c r="N163" s="238" t="s">
        <v>48</v>
      </c>
      <c r="O163" s="93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1" t="s">
        <v>541</v>
      </c>
      <c r="AT163" s="241" t="s">
        <v>217</v>
      </c>
      <c r="AU163" s="241" t="s">
        <v>92</v>
      </c>
      <c r="AY163" s="18" t="s">
        <v>215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90</v>
      </c>
      <c r="BK163" s="242">
        <f>ROUND(I163*H163,2)</f>
        <v>0</v>
      </c>
      <c r="BL163" s="18" t="s">
        <v>541</v>
      </c>
      <c r="BM163" s="241" t="s">
        <v>887</v>
      </c>
    </row>
    <row r="164" s="2" customFormat="1">
      <c r="A164" s="40"/>
      <c r="B164" s="41"/>
      <c r="C164" s="42"/>
      <c r="D164" s="243" t="s">
        <v>224</v>
      </c>
      <c r="E164" s="42"/>
      <c r="F164" s="244" t="s">
        <v>886</v>
      </c>
      <c r="G164" s="42"/>
      <c r="H164" s="42"/>
      <c r="I164" s="245"/>
      <c r="J164" s="42"/>
      <c r="K164" s="42"/>
      <c r="L164" s="46"/>
      <c r="M164" s="246"/>
      <c r="N164" s="247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224</v>
      </c>
      <c r="AU164" s="18" t="s">
        <v>92</v>
      </c>
    </row>
    <row r="165" s="2" customFormat="1" ht="33" customHeight="1">
      <c r="A165" s="40"/>
      <c r="B165" s="41"/>
      <c r="C165" s="230" t="s">
        <v>289</v>
      </c>
      <c r="D165" s="230" t="s">
        <v>217</v>
      </c>
      <c r="E165" s="231" t="s">
        <v>888</v>
      </c>
      <c r="F165" s="232" t="s">
        <v>889</v>
      </c>
      <c r="G165" s="233" t="s">
        <v>325</v>
      </c>
      <c r="H165" s="234">
        <v>10</v>
      </c>
      <c r="I165" s="235"/>
      <c r="J165" s="236">
        <f>ROUND(I165*H165,2)</f>
        <v>0</v>
      </c>
      <c r="K165" s="232" t="s">
        <v>529</v>
      </c>
      <c r="L165" s="46"/>
      <c r="M165" s="237" t="s">
        <v>1</v>
      </c>
      <c r="N165" s="238" t="s">
        <v>48</v>
      </c>
      <c r="O165" s="93"/>
      <c r="P165" s="239">
        <f>O165*H165</f>
        <v>0</v>
      </c>
      <c r="Q165" s="239">
        <v>0</v>
      </c>
      <c r="R165" s="239">
        <f>Q165*H165</f>
        <v>0</v>
      </c>
      <c r="S165" s="239">
        <v>0</v>
      </c>
      <c r="T165" s="24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41" t="s">
        <v>541</v>
      </c>
      <c r="AT165" s="241" t="s">
        <v>217</v>
      </c>
      <c r="AU165" s="241" t="s">
        <v>92</v>
      </c>
      <c r="AY165" s="18" t="s">
        <v>215</v>
      </c>
      <c r="BE165" s="242">
        <f>IF(N165="základní",J165,0)</f>
        <v>0</v>
      </c>
      <c r="BF165" s="242">
        <f>IF(N165="snížená",J165,0)</f>
        <v>0</v>
      </c>
      <c r="BG165" s="242">
        <f>IF(N165="zákl. přenesená",J165,0)</f>
        <v>0</v>
      </c>
      <c r="BH165" s="242">
        <f>IF(N165="sníž. přenesená",J165,0)</f>
        <v>0</v>
      </c>
      <c r="BI165" s="242">
        <f>IF(N165="nulová",J165,0)</f>
        <v>0</v>
      </c>
      <c r="BJ165" s="18" t="s">
        <v>90</v>
      </c>
      <c r="BK165" s="242">
        <f>ROUND(I165*H165,2)</f>
        <v>0</v>
      </c>
      <c r="BL165" s="18" t="s">
        <v>541</v>
      </c>
      <c r="BM165" s="241" t="s">
        <v>890</v>
      </c>
    </row>
    <row r="166" s="2" customFormat="1">
      <c r="A166" s="40"/>
      <c r="B166" s="41"/>
      <c r="C166" s="42"/>
      <c r="D166" s="243" t="s">
        <v>224</v>
      </c>
      <c r="E166" s="42"/>
      <c r="F166" s="244" t="s">
        <v>889</v>
      </c>
      <c r="G166" s="42"/>
      <c r="H166" s="42"/>
      <c r="I166" s="245"/>
      <c r="J166" s="42"/>
      <c r="K166" s="42"/>
      <c r="L166" s="46"/>
      <c r="M166" s="246"/>
      <c r="N166" s="247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8" t="s">
        <v>224</v>
      </c>
      <c r="AU166" s="18" t="s">
        <v>92</v>
      </c>
    </row>
    <row r="167" s="2" customFormat="1" ht="16.5" customHeight="1">
      <c r="A167" s="40"/>
      <c r="B167" s="41"/>
      <c r="C167" s="230" t="s">
        <v>8</v>
      </c>
      <c r="D167" s="230" t="s">
        <v>217</v>
      </c>
      <c r="E167" s="231" t="s">
        <v>653</v>
      </c>
      <c r="F167" s="232" t="s">
        <v>654</v>
      </c>
      <c r="G167" s="233" t="s">
        <v>325</v>
      </c>
      <c r="H167" s="234">
        <v>4</v>
      </c>
      <c r="I167" s="235"/>
      <c r="J167" s="236">
        <f>ROUND(I167*H167,2)</f>
        <v>0</v>
      </c>
      <c r="K167" s="232" t="s">
        <v>529</v>
      </c>
      <c r="L167" s="46"/>
      <c r="M167" s="237" t="s">
        <v>1</v>
      </c>
      <c r="N167" s="238" t="s">
        <v>48</v>
      </c>
      <c r="O167" s="93"/>
      <c r="P167" s="239">
        <f>O167*H167</f>
        <v>0</v>
      </c>
      <c r="Q167" s="239">
        <v>0</v>
      </c>
      <c r="R167" s="239">
        <f>Q167*H167</f>
        <v>0</v>
      </c>
      <c r="S167" s="239">
        <v>0</v>
      </c>
      <c r="T167" s="24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41" t="s">
        <v>322</v>
      </c>
      <c r="AT167" s="241" t="s">
        <v>217</v>
      </c>
      <c r="AU167" s="241" t="s">
        <v>92</v>
      </c>
      <c r="AY167" s="18" t="s">
        <v>215</v>
      </c>
      <c r="BE167" s="242">
        <f>IF(N167="základní",J167,0)</f>
        <v>0</v>
      </c>
      <c r="BF167" s="242">
        <f>IF(N167="snížená",J167,0)</f>
        <v>0</v>
      </c>
      <c r="BG167" s="242">
        <f>IF(N167="zákl. přenesená",J167,0)</f>
        <v>0</v>
      </c>
      <c r="BH167" s="242">
        <f>IF(N167="sníž. přenesená",J167,0)</f>
        <v>0</v>
      </c>
      <c r="BI167" s="242">
        <f>IF(N167="nulová",J167,0)</f>
        <v>0</v>
      </c>
      <c r="BJ167" s="18" t="s">
        <v>90</v>
      </c>
      <c r="BK167" s="242">
        <f>ROUND(I167*H167,2)</f>
        <v>0</v>
      </c>
      <c r="BL167" s="18" t="s">
        <v>322</v>
      </c>
      <c r="BM167" s="241" t="s">
        <v>891</v>
      </c>
    </row>
    <row r="168" s="2" customFormat="1">
      <c r="A168" s="40"/>
      <c r="B168" s="41"/>
      <c r="C168" s="42"/>
      <c r="D168" s="243" t="s">
        <v>224</v>
      </c>
      <c r="E168" s="42"/>
      <c r="F168" s="244" t="s">
        <v>656</v>
      </c>
      <c r="G168" s="42"/>
      <c r="H168" s="42"/>
      <c r="I168" s="245"/>
      <c r="J168" s="42"/>
      <c r="K168" s="42"/>
      <c r="L168" s="46"/>
      <c r="M168" s="246"/>
      <c r="N168" s="247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8" t="s">
        <v>224</v>
      </c>
      <c r="AU168" s="18" t="s">
        <v>92</v>
      </c>
    </row>
    <row r="169" s="13" customFormat="1">
      <c r="A169" s="13"/>
      <c r="B169" s="248"/>
      <c r="C169" s="249"/>
      <c r="D169" s="243" t="s">
        <v>226</v>
      </c>
      <c r="E169" s="250" t="s">
        <v>1</v>
      </c>
      <c r="F169" s="251" t="s">
        <v>222</v>
      </c>
      <c r="G169" s="249"/>
      <c r="H169" s="252">
        <v>4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226</v>
      </c>
      <c r="AU169" s="258" t="s">
        <v>92</v>
      </c>
      <c r="AV169" s="13" t="s">
        <v>92</v>
      </c>
      <c r="AW169" s="13" t="s">
        <v>39</v>
      </c>
      <c r="AX169" s="13" t="s">
        <v>90</v>
      </c>
      <c r="AY169" s="258" t="s">
        <v>215</v>
      </c>
    </row>
    <row r="170" s="2" customFormat="1" ht="24.15" customHeight="1">
      <c r="A170" s="40"/>
      <c r="B170" s="41"/>
      <c r="C170" s="230" t="s">
        <v>303</v>
      </c>
      <c r="D170" s="230" t="s">
        <v>217</v>
      </c>
      <c r="E170" s="231" t="s">
        <v>892</v>
      </c>
      <c r="F170" s="232" t="s">
        <v>893</v>
      </c>
      <c r="G170" s="233" t="s">
        <v>325</v>
      </c>
      <c r="H170" s="234">
        <v>1</v>
      </c>
      <c r="I170" s="235"/>
      <c r="J170" s="236">
        <f>ROUND(I170*H170,2)</f>
        <v>0</v>
      </c>
      <c r="K170" s="232" t="s">
        <v>529</v>
      </c>
      <c r="L170" s="46"/>
      <c r="M170" s="237" t="s">
        <v>1</v>
      </c>
      <c r="N170" s="238" t="s">
        <v>48</v>
      </c>
      <c r="O170" s="93"/>
      <c r="P170" s="239">
        <f>O170*H170</f>
        <v>0</v>
      </c>
      <c r="Q170" s="239">
        <v>0</v>
      </c>
      <c r="R170" s="239">
        <f>Q170*H170</f>
        <v>0</v>
      </c>
      <c r="S170" s="239">
        <v>0</v>
      </c>
      <c r="T170" s="24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1" t="s">
        <v>541</v>
      </c>
      <c r="AT170" s="241" t="s">
        <v>217</v>
      </c>
      <c r="AU170" s="241" t="s">
        <v>92</v>
      </c>
      <c r="AY170" s="18" t="s">
        <v>215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8" t="s">
        <v>90</v>
      </c>
      <c r="BK170" s="242">
        <f>ROUND(I170*H170,2)</f>
        <v>0</v>
      </c>
      <c r="BL170" s="18" t="s">
        <v>541</v>
      </c>
      <c r="BM170" s="241" t="s">
        <v>894</v>
      </c>
    </row>
    <row r="171" s="2" customFormat="1">
      <c r="A171" s="40"/>
      <c r="B171" s="41"/>
      <c r="C171" s="42"/>
      <c r="D171" s="243" t="s">
        <v>224</v>
      </c>
      <c r="E171" s="42"/>
      <c r="F171" s="244" t="s">
        <v>893</v>
      </c>
      <c r="G171" s="42"/>
      <c r="H171" s="42"/>
      <c r="I171" s="245"/>
      <c r="J171" s="42"/>
      <c r="K171" s="42"/>
      <c r="L171" s="46"/>
      <c r="M171" s="246"/>
      <c r="N171" s="247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8" t="s">
        <v>224</v>
      </c>
      <c r="AU171" s="18" t="s">
        <v>92</v>
      </c>
    </row>
    <row r="172" s="2" customFormat="1" ht="24.15" customHeight="1">
      <c r="A172" s="40"/>
      <c r="B172" s="41"/>
      <c r="C172" s="230" t="s">
        <v>310</v>
      </c>
      <c r="D172" s="230" t="s">
        <v>217</v>
      </c>
      <c r="E172" s="231" t="s">
        <v>895</v>
      </c>
      <c r="F172" s="232" t="s">
        <v>896</v>
      </c>
      <c r="G172" s="233" t="s">
        <v>325</v>
      </c>
      <c r="H172" s="234">
        <v>10</v>
      </c>
      <c r="I172" s="235"/>
      <c r="J172" s="236">
        <f>ROUND(I172*H172,2)</f>
        <v>0</v>
      </c>
      <c r="K172" s="232" t="s">
        <v>529</v>
      </c>
      <c r="L172" s="46"/>
      <c r="M172" s="237" t="s">
        <v>1</v>
      </c>
      <c r="N172" s="238" t="s">
        <v>48</v>
      </c>
      <c r="O172" s="93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1" t="s">
        <v>541</v>
      </c>
      <c r="AT172" s="241" t="s">
        <v>217</v>
      </c>
      <c r="AU172" s="241" t="s">
        <v>92</v>
      </c>
      <c r="AY172" s="18" t="s">
        <v>215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90</v>
      </c>
      <c r="BK172" s="242">
        <f>ROUND(I172*H172,2)</f>
        <v>0</v>
      </c>
      <c r="BL172" s="18" t="s">
        <v>541</v>
      </c>
      <c r="BM172" s="241" t="s">
        <v>897</v>
      </c>
    </row>
    <row r="173" s="2" customFormat="1">
      <c r="A173" s="40"/>
      <c r="B173" s="41"/>
      <c r="C173" s="42"/>
      <c r="D173" s="243" t="s">
        <v>224</v>
      </c>
      <c r="E173" s="42"/>
      <c r="F173" s="244" t="s">
        <v>896</v>
      </c>
      <c r="G173" s="42"/>
      <c r="H173" s="42"/>
      <c r="I173" s="245"/>
      <c r="J173" s="42"/>
      <c r="K173" s="42"/>
      <c r="L173" s="46"/>
      <c r="M173" s="246"/>
      <c r="N173" s="247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8" t="s">
        <v>224</v>
      </c>
      <c r="AU173" s="18" t="s">
        <v>92</v>
      </c>
    </row>
    <row r="174" s="2" customFormat="1" ht="24.15" customHeight="1">
      <c r="A174" s="40"/>
      <c r="B174" s="41"/>
      <c r="C174" s="230" t="s">
        <v>316</v>
      </c>
      <c r="D174" s="230" t="s">
        <v>217</v>
      </c>
      <c r="E174" s="231" t="s">
        <v>898</v>
      </c>
      <c r="F174" s="232" t="s">
        <v>899</v>
      </c>
      <c r="G174" s="233" t="s">
        <v>325</v>
      </c>
      <c r="H174" s="234">
        <v>10</v>
      </c>
      <c r="I174" s="235"/>
      <c r="J174" s="236">
        <f>ROUND(I174*H174,2)</f>
        <v>0</v>
      </c>
      <c r="K174" s="232" t="s">
        <v>529</v>
      </c>
      <c r="L174" s="46"/>
      <c r="M174" s="237" t="s">
        <v>1</v>
      </c>
      <c r="N174" s="238" t="s">
        <v>48</v>
      </c>
      <c r="O174" s="93"/>
      <c r="P174" s="239">
        <f>O174*H174</f>
        <v>0</v>
      </c>
      <c r="Q174" s="239">
        <v>0</v>
      </c>
      <c r="R174" s="239">
        <f>Q174*H174</f>
        <v>0</v>
      </c>
      <c r="S174" s="239">
        <v>0</v>
      </c>
      <c r="T174" s="24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41" t="s">
        <v>541</v>
      </c>
      <c r="AT174" s="241" t="s">
        <v>217</v>
      </c>
      <c r="AU174" s="241" t="s">
        <v>92</v>
      </c>
      <c r="AY174" s="18" t="s">
        <v>215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8" t="s">
        <v>90</v>
      </c>
      <c r="BK174" s="242">
        <f>ROUND(I174*H174,2)</f>
        <v>0</v>
      </c>
      <c r="BL174" s="18" t="s">
        <v>541</v>
      </c>
      <c r="BM174" s="241" t="s">
        <v>900</v>
      </c>
    </row>
    <row r="175" s="2" customFormat="1">
      <c r="A175" s="40"/>
      <c r="B175" s="41"/>
      <c r="C175" s="42"/>
      <c r="D175" s="243" t="s">
        <v>224</v>
      </c>
      <c r="E175" s="42"/>
      <c r="F175" s="244" t="s">
        <v>899</v>
      </c>
      <c r="G175" s="42"/>
      <c r="H175" s="42"/>
      <c r="I175" s="245"/>
      <c r="J175" s="42"/>
      <c r="K175" s="42"/>
      <c r="L175" s="46"/>
      <c r="M175" s="246"/>
      <c r="N175" s="247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8" t="s">
        <v>224</v>
      </c>
      <c r="AU175" s="18" t="s">
        <v>92</v>
      </c>
    </row>
    <row r="176" s="2" customFormat="1" ht="21.75" customHeight="1">
      <c r="A176" s="40"/>
      <c r="B176" s="41"/>
      <c r="C176" s="230" t="s">
        <v>322</v>
      </c>
      <c r="D176" s="230" t="s">
        <v>217</v>
      </c>
      <c r="E176" s="231" t="s">
        <v>901</v>
      </c>
      <c r="F176" s="232" t="s">
        <v>902</v>
      </c>
      <c r="G176" s="233" t="s">
        <v>325</v>
      </c>
      <c r="H176" s="234">
        <v>10</v>
      </c>
      <c r="I176" s="235"/>
      <c r="J176" s="236">
        <f>ROUND(I176*H176,2)</f>
        <v>0</v>
      </c>
      <c r="K176" s="232" t="s">
        <v>529</v>
      </c>
      <c r="L176" s="46"/>
      <c r="M176" s="237" t="s">
        <v>1</v>
      </c>
      <c r="N176" s="238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541</v>
      </c>
      <c r="AT176" s="241" t="s">
        <v>217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541</v>
      </c>
      <c r="BM176" s="241" t="s">
        <v>903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902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12" customFormat="1" ht="22.8" customHeight="1">
      <c r="A178" s="12"/>
      <c r="B178" s="214"/>
      <c r="C178" s="215"/>
      <c r="D178" s="216" t="s">
        <v>82</v>
      </c>
      <c r="E178" s="228" t="s">
        <v>792</v>
      </c>
      <c r="F178" s="228" t="s">
        <v>545</v>
      </c>
      <c r="G178" s="215"/>
      <c r="H178" s="215"/>
      <c r="I178" s="218"/>
      <c r="J178" s="229">
        <f>BK178</f>
        <v>0</v>
      </c>
      <c r="K178" s="215"/>
      <c r="L178" s="220"/>
      <c r="M178" s="221"/>
      <c r="N178" s="222"/>
      <c r="O178" s="222"/>
      <c r="P178" s="223">
        <f>SUM(P179:P258)</f>
        <v>0</v>
      </c>
      <c r="Q178" s="222"/>
      <c r="R178" s="223">
        <f>SUM(R179:R258)</f>
        <v>0</v>
      </c>
      <c r="S178" s="222"/>
      <c r="T178" s="224">
        <f>SUM(T179:T258)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5" t="s">
        <v>90</v>
      </c>
      <c r="AT178" s="226" t="s">
        <v>82</v>
      </c>
      <c r="AU178" s="226" t="s">
        <v>90</v>
      </c>
      <c r="AY178" s="225" t="s">
        <v>215</v>
      </c>
      <c r="BK178" s="227">
        <f>SUM(BK179:BK258)</f>
        <v>0</v>
      </c>
    </row>
    <row r="179" s="2" customFormat="1" ht="37.8" customHeight="1">
      <c r="A179" s="40"/>
      <c r="B179" s="41"/>
      <c r="C179" s="291" t="s">
        <v>331</v>
      </c>
      <c r="D179" s="291" t="s">
        <v>311</v>
      </c>
      <c r="E179" s="292" t="s">
        <v>793</v>
      </c>
      <c r="F179" s="293" t="s">
        <v>794</v>
      </c>
      <c r="G179" s="294" t="s">
        <v>325</v>
      </c>
      <c r="H179" s="295">
        <v>372</v>
      </c>
      <c r="I179" s="296"/>
      <c r="J179" s="297">
        <f>ROUND(I179*H179,2)</f>
        <v>0</v>
      </c>
      <c r="K179" s="293" t="s">
        <v>529</v>
      </c>
      <c r="L179" s="298"/>
      <c r="M179" s="299" t="s">
        <v>1</v>
      </c>
      <c r="N179" s="300" t="s">
        <v>48</v>
      </c>
      <c r="O179" s="93"/>
      <c r="P179" s="239">
        <f>O179*H179</f>
        <v>0</v>
      </c>
      <c r="Q179" s="239">
        <v>0</v>
      </c>
      <c r="R179" s="239">
        <f>Q179*H179</f>
        <v>0</v>
      </c>
      <c r="S179" s="239">
        <v>0</v>
      </c>
      <c r="T179" s="24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41" t="s">
        <v>548</v>
      </c>
      <c r="AT179" s="241" t="s">
        <v>311</v>
      </c>
      <c r="AU179" s="241" t="s">
        <v>92</v>
      </c>
      <c r="AY179" s="18" t="s">
        <v>215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8" t="s">
        <v>90</v>
      </c>
      <c r="BK179" s="242">
        <f>ROUND(I179*H179,2)</f>
        <v>0</v>
      </c>
      <c r="BL179" s="18" t="s">
        <v>418</v>
      </c>
      <c r="BM179" s="241" t="s">
        <v>904</v>
      </c>
    </row>
    <row r="180" s="2" customFormat="1">
      <c r="A180" s="40"/>
      <c r="B180" s="41"/>
      <c r="C180" s="42"/>
      <c r="D180" s="243" t="s">
        <v>224</v>
      </c>
      <c r="E180" s="42"/>
      <c r="F180" s="244" t="s">
        <v>794</v>
      </c>
      <c r="G180" s="42"/>
      <c r="H180" s="42"/>
      <c r="I180" s="245"/>
      <c r="J180" s="42"/>
      <c r="K180" s="42"/>
      <c r="L180" s="46"/>
      <c r="M180" s="246"/>
      <c r="N180" s="247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8" t="s">
        <v>224</v>
      </c>
      <c r="AU180" s="18" t="s">
        <v>92</v>
      </c>
    </row>
    <row r="181" s="13" customFormat="1">
      <c r="A181" s="13"/>
      <c r="B181" s="248"/>
      <c r="C181" s="249"/>
      <c r="D181" s="243" t="s">
        <v>226</v>
      </c>
      <c r="E181" s="250" t="s">
        <v>1</v>
      </c>
      <c r="F181" s="251" t="s">
        <v>905</v>
      </c>
      <c r="G181" s="249"/>
      <c r="H181" s="252">
        <v>365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226</v>
      </c>
      <c r="AU181" s="258" t="s">
        <v>92</v>
      </c>
      <c r="AV181" s="13" t="s">
        <v>92</v>
      </c>
      <c r="AW181" s="13" t="s">
        <v>39</v>
      </c>
      <c r="AX181" s="13" t="s">
        <v>83</v>
      </c>
      <c r="AY181" s="258" t="s">
        <v>215</v>
      </c>
    </row>
    <row r="182" s="13" customFormat="1">
      <c r="A182" s="13"/>
      <c r="B182" s="248"/>
      <c r="C182" s="249"/>
      <c r="D182" s="243" t="s">
        <v>226</v>
      </c>
      <c r="E182" s="250" t="s">
        <v>1</v>
      </c>
      <c r="F182" s="251" t="s">
        <v>906</v>
      </c>
      <c r="G182" s="249"/>
      <c r="H182" s="252">
        <v>7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226</v>
      </c>
      <c r="AU182" s="258" t="s">
        <v>92</v>
      </c>
      <c r="AV182" s="13" t="s">
        <v>92</v>
      </c>
      <c r="AW182" s="13" t="s">
        <v>39</v>
      </c>
      <c r="AX182" s="13" t="s">
        <v>83</v>
      </c>
      <c r="AY182" s="258" t="s">
        <v>215</v>
      </c>
    </row>
    <row r="183" s="14" customFormat="1">
      <c r="A183" s="14"/>
      <c r="B183" s="259"/>
      <c r="C183" s="260"/>
      <c r="D183" s="243" t="s">
        <v>226</v>
      </c>
      <c r="E183" s="261" t="s">
        <v>1</v>
      </c>
      <c r="F183" s="262" t="s">
        <v>229</v>
      </c>
      <c r="G183" s="260"/>
      <c r="H183" s="263">
        <v>372</v>
      </c>
      <c r="I183" s="264"/>
      <c r="J183" s="260"/>
      <c r="K183" s="260"/>
      <c r="L183" s="265"/>
      <c r="M183" s="266"/>
      <c r="N183" s="267"/>
      <c r="O183" s="267"/>
      <c r="P183" s="267"/>
      <c r="Q183" s="267"/>
      <c r="R183" s="267"/>
      <c r="S183" s="267"/>
      <c r="T183" s="26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9" t="s">
        <v>226</v>
      </c>
      <c r="AU183" s="269" t="s">
        <v>92</v>
      </c>
      <c r="AV183" s="14" t="s">
        <v>222</v>
      </c>
      <c r="AW183" s="14" t="s">
        <v>39</v>
      </c>
      <c r="AX183" s="14" t="s">
        <v>90</v>
      </c>
      <c r="AY183" s="269" t="s">
        <v>215</v>
      </c>
    </row>
    <row r="184" s="2" customFormat="1" ht="37.8" customHeight="1">
      <c r="A184" s="40"/>
      <c r="B184" s="41"/>
      <c r="C184" s="291" t="s">
        <v>339</v>
      </c>
      <c r="D184" s="291" t="s">
        <v>311</v>
      </c>
      <c r="E184" s="292" t="s">
        <v>807</v>
      </c>
      <c r="F184" s="293" t="s">
        <v>808</v>
      </c>
      <c r="G184" s="294" t="s">
        <v>334</v>
      </c>
      <c r="H184" s="295">
        <v>745</v>
      </c>
      <c r="I184" s="296"/>
      <c r="J184" s="297">
        <f>ROUND(I184*H184,2)</f>
        <v>0</v>
      </c>
      <c r="K184" s="293" t="s">
        <v>529</v>
      </c>
      <c r="L184" s="298"/>
      <c r="M184" s="299" t="s">
        <v>1</v>
      </c>
      <c r="N184" s="300" t="s">
        <v>48</v>
      </c>
      <c r="O184" s="93"/>
      <c r="P184" s="239">
        <f>O184*H184</f>
        <v>0</v>
      </c>
      <c r="Q184" s="239">
        <v>0</v>
      </c>
      <c r="R184" s="239">
        <f>Q184*H184</f>
        <v>0</v>
      </c>
      <c r="S184" s="239">
        <v>0</v>
      </c>
      <c r="T184" s="24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41" t="s">
        <v>270</v>
      </c>
      <c r="AT184" s="241" t="s">
        <v>311</v>
      </c>
      <c r="AU184" s="241" t="s">
        <v>92</v>
      </c>
      <c r="AY184" s="18" t="s">
        <v>215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8" t="s">
        <v>90</v>
      </c>
      <c r="BK184" s="242">
        <f>ROUND(I184*H184,2)</f>
        <v>0</v>
      </c>
      <c r="BL184" s="18" t="s">
        <v>222</v>
      </c>
      <c r="BM184" s="241" t="s">
        <v>907</v>
      </c>
    </row>
    <row r="185" s="2" customFormat="1">
      <c r="A185" s="40"/>
      <c r="B185" s="41"/>
      <c r="C185" s="42"/>
      <c r="D185" s="243" t="s">
        <v>224</v>
      </c>
      <c r="E185" s="42"/>
      <c r="F185" s="244" t="s">
        <v>808</v>
      </c>
      <c r="G185" s="42"/>
      <c r="H185" s="42"/>
      <c r="I185" s="245"/>
      <c r="J185" s="42"/>
      <c r="K185" s="42"/>
      <c r="L185" s="46"/>
      <c r="M185" s="246"/>
      <c r="N185" s="247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8" t="s">
        <v>224</v>
      </c>
      <c r="AU185" s="18" t="s">
        <v>92</v>
      </c>
    </row>
    <row r="186" s="13" customFormat="1">
      <c r="A186" s="13"/>
      <c r="B186" s="248"/>
      <c r="C186" s="249"/>
      <c r="D186" s="243" t="s">
        <v>226</v>
      </c>
      <c r="E186" s="250" t="s">
        <v>1</v>
      </c>
      <c r="F186" s="251" t="s">
        <v>908</v>
      </c>
      <c r="G186" s="249"/>
      <c r="H186" s="252">
        <v>15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226</v>
      </c>
      <c r="AU186" s="258" t="s">
        <v>92</v>
      </c>
      <c r="AV186" s="13" t="s">
        <v>92</v>
      </c>
      <c r="AW186" s="13" t="s">
        <v>39</v>
      </c>
      <c r="AX186" s="13" t="s">
        <v>83</v>
      </c>
      <c r="AY186" s="258" t="s">
        <v>215</v>
      </c>
    </row>
    <row r="187" s="13" customFormat="1">
      <c r="A187" s="13"/>
      <c r="B187" s="248"/>
      <c r="C187" s="249"/>
      <c r="D187" s="243" t="s">
        <v>226</v>
      </c>
      <c r="E187" s="250" t="s">
        <v>1</v>
      </c>
      <c r="F187" s="251" t="s">
        <v>909</v>
      </c>
      <c r="G187" s="249"/>
      <c r="H187" s="252">
        <v>730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226</v>
      </c>
      <c r="AU187" s="258" t="s">
        <v>92</v>
      </c>
      <c r="AV187" s="13" t="s">
        <v>92</v>
      </c>
      <c r="AW187" s="13" t="s">
        <v>39</v>
      </c>
      <c r="AX187" s="13" t="s">
        <v>83</v>
      </c>
      <c r="AY187" s="258" t="s">
        <v>215</v>
      </c>
    </row>
    <row r="188" s="14" customFormat="1">
      <c r="A188" s="14"/>
      <c r="B188" s="259"/>
      <c r="C188" s="260"/>
      <c r="D188" s="243" t="s">
        <v>226</v>
      </c>
      <c r="E188" s="261" t="s">
        <v>1</v>
      </c>
      <c r="F188" s="262" t="s">
        <v>229</v>
      </c>
      <c r="G188" s="260"/>
      <c r="H188" s="263">
        <v>745</v>
      </c>
      <c r="I188" s="264"/>
      <c r="J188" s="260"/>
      <c r="K188" s="260"/>
      <c r="L188" s="265"/>
      <c r="M188" s="266"/>
      <c r="N188" s="267"/>
      <c r="O188" s="267"/>
      <c r="P188" s="267"/>
      <c r="Q188" s="267"/>
      <c r="R188" s="267"/>
      <c r="S188" s="267"/>
      <c r="T188" s="26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9" t="s">
        <v>226</v>
      </c>
      <c r="AU188" s="269" t="s">
        <v>92</v>
      </c>
      <c r="AV188" s="14" t="s">
        <v>222</v>
      </c>
      <c r="AW188" s="14" t="s">
        <v>39</v>
      </c>
      <c r="AX188" s="14" t="s">
        <v>90</v>
      </c>
      <c r="AY188" s="269" t="s">
        <v>215</v>
      </c>
    </row>
    <row r="189" s="2" customFormat="1" ht="24.15" customHeight="1">
      <c r="A189" s="40"/>
      <c r="B189" s="41"/>
      <c r="C189" s="291" t="s">
        <v>346</v>
      </c>
      <c r="D189" s="291" t="s">
        <v>311</v>
      </c>
      <c r="E189" s="292" t="s">
        <v>813</v>
      </c>
      <c r="F189" s="293" t="s">
        <v>814</v>
      </c>
      <c r="G189" s="294" t="s">
        <v>325</v>
      </c>
      <c r="H189" s="295">
        <v>4</v>
      </c>
      <c r="I189" s="296"/>
      <c r="J189" s="297">
        <f>ROUND(I189*H189,2)</f>
        <v>0</v>
      </c>
      <c r="K189" s="293" t="s">
        <v>529</v>
      </c>
      <c r="L189" s="298"/>
      <c r="M189" s="299" t="s">
        <v>1</v>
      </c>
      <c r="N189" s="300" t="s">
        <v>48</v>
      </c>
      <c r="O189" s="93"/>
      <c r="P189" s="239">
        <f>O189*H189</f>
        <v>0</v>
      </c>
      <c r="Q189" s="239">
        <v>0</v>
      </c>
      <c r="R189" s="239">
        <f>Q189*H189</f>
        <v>0</v>
      </c>
      <c r="S189" s="239">
        <v>0</v>
      </c>
      <c r="T189" s="24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1" t="s">
        <v>548</v>
      </c>
      <c r="AT189" s="241" t="s">
        <v>311</v>
      </c>
      <c r="AU189" s="241" t="s">
        <v>92</v>
      </c>
      <c r="AY189" s="18" t="s">
        <v>215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8" t="s">
        <v>90</v>
      </c>
      <c r="BK189" s="242">
        <f>ROUND(I189*H189,2)</f>
        <v>0</v>
      </c>
      <c r="BL189" s="18" t="s">
        <v>418</v>
      </c>
      <c r="BM189" s="241" t="s">
        <v>910</v>
      </c>
    </row>
    <row r="190" s="2" customFormat="1">
      <c r="A190" s="40"/>
      <c r="B190" s="41"/>
      <c r="C190" s="42"/>
      <c r="D190" s="243" t="s">
        <v>224</v>
      </c>
      <c r="E190" s="42"/>
      <c r="F190" s="244" t="s">
        <v>814</v>
      </c>
      <c r="G190" s="42"/>
      <c r="H190" s="42"/>
      <c r="I190" s="245"/>
      <c r="J190" s="42"/>
      <c r="K190" s="42"/>
      <c r="L190" s="46"/>
      <c r="M190" s="246"/>
      <c r="N190" s="247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8" t="s">
        <v>224</v>
      </c>
      <c r="AU190" s="18" t="s">
        <v>92</v>
      </c>
    </row>
    <row r="191" s="13" customFormat="1">
      <c r="A191" s="13"/>
      <c r="B191" s="248"/>
      <c r="C191" s="249"/>
      <c r="D191" s="243" t="s">
        <v>226</v>
      </c>
      <c r="E191" s="250" t="s">
        <v>1</v>
      </c>
      <c r="F191" s="251" t="s">
        <v>222</v>
      </c>
      <c r="G191" s="249"/>
      <c r="H191" s="252">
        <v>4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226</v>
      </c>
      <c r="AU191" s="258" t="s">
        <v>92</v>
      </c>
      <c r="AV191" s="13" t="s">
        <v>92</v>
      </c>
      <c r="AW191" s="13" t="s">
        <v>39</v>
      </c>
      <c r="AX191" s="13" t="s">
        <v>90</v>
      </c>
      <c r="AY191" s="258" t="s">
        <v>215</v>
      </c>
    </row>
    <row r="192" s="2" customFormat="1" ht="24.15" customHeight="1">
      <c r="A192" s="40"/>
      <c r="B192" s="41"/>
      <c r="C192" s="291" t="s">
        <v>352</v>
      </c>
      <c r="D192" s="291" t="s">
        <v>311</v>
      </c>
      <c r="E192" s="292" t="s">
        <v>816</v>
      </c>
      <c r="F192" s="293" t="s">
        <v>817</v>
      </c>
      <c r="G192" s="294" t="s">
        <v>325</v>
      </c>
      <c r="H192" s="295">
        <v>1</v>
      </c>
      <c r="I192" s="296"/>
      <c r="J192" s="297">
        <f>ROUND(I192*H192,2)</f>
        <v>0</v>
      </c>
      <c r="K192" s="293" t="s">
        <v>529</v>
      </c>
      <c r="L192" s="298"/>
      <c r="M192" s="299" t="s">
        <v>1</v>
      </c>
      <c r="N192" s="300" t="s">
        <v>48</v>
      </c>
      <c r="O192" s="93"/>
      <c r="P192" s="239">
        <f>O192*H192</f>
        <v>0</v>
      </c>
      <c r="Q192" s="239">
        <v>0</v>
      </c>
      <c r="R192" s="239">
        <f>Q192*H192</f>
        <v>0</v>
      </c>
      <c r="S192" s="239">
        <v>0</v>
      </c>
      <c r="T192" s="24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41" t="s">
        <v>548</v>
      </c>
      <c r="AT192" s="241" t="s">
        <v>311</v>
      </c>
      <c r="AU192" s="241" t="s">
        <v>92</v>
      </c>
      <c r="AY192" s="18" t="s">
        <v>215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8" t="s">
        <v>90</v>
      </c>
      <c r="BK192" s="242">
        <f>ROUND(I192*H192,2)</f>
        <v>0</v>
      </c>
      <c r="BL192" s="18" t="s">
        <v>418</v>
      </c>
      <c r="BM192" s="241" t="s">
        <v>911</v>
      </c>
    </row>
    <row r="193" s="2" customFormat="1">
      <c r="A193" s="40"/>
      <c r="B193" s="41"/>
      <c r="C193" s="42"/>
      <c r="D193" s="243" t="s">
        <v>224</v>
      </c>
      <c r="E193" s="42"/>
      <c r="F193" s="244" t="s">
        <v>817</v>
      </c>
      <c r="G193" s="42"/>
      <c r="H193" s="42"/>
      <c r="I193" s="245"/>
      <c r="J193" s="42"/>
      <c r="K193" s="42"/>
      <c r="L193" s="46"/>
      <c r="M193" s="246"/>
      <c r="N193" s="247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8" t="s">
        <v>224</v>
      </c>
      <c r="AU193" s="18" t="s">
        <v>92</v>
      </c>
    </row>
    <row r="194" s="13" customFormat="1">
      <c r="A194" s="13"/>
      <c r="B194" s="248"/>
      <c r="C194" s="249"/>
      <c r="D194" s="243" t="s">
        <v>226</v>
      </c>
      <c r="E194" s="250" t="s">
        <v>1</v>
      </c>
      <c r="F194" s="251" t="s">
        <v>873</v>
      </c>
      <c r="G194" s="249"/>
      <c r="H194" s="252">
        <v>1</v>
      </c>
      <c r="I194" s="253"/>
      <c r="J194" s="249"/>
      <c r="K194" s="249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226</v>
      </c>
      <c r="AU194" s="258" t="s">
        <v>92</v>
      </c>
      <c r="AV194" s="13" t="s">
        <v>92</v>
      </c>
      <c r="AW194" s="13" t="s">
        <v>39</v>
      </c>
      <c r="AX194" s="13" t="s">
        <v>90</v>
      </c>
      <c r="AY194" s="258" t="s">
        <v>215</v>
      </c>
    </row>
    <row r="195" s="2" customFormat="1" ht="24.15" customHeight="1">
      <c r="A195" s="40"/>
      <c r="B195" s="41"/>
      <c r="C195" s="291" t="s">
        <v>7</v>
      </c>
      <c r="D195" s="291" t="s">
        <v>311</v>
      </c>
      <c r="E195" s="292" t="s">
        <v>819</v>
      </c>
      <c r="F195" s="293" t="s">
        <v>820</v>
      </c>
      <c r="G195" s="294" t="s">
        <v>325</v>
      </c>
      <c r="H195" s="295">
        <v>1</v>
      </c>
      <c r="I195" s="296"/>
      <c r="J195" s="297">
        <f>ROUND(I195*H195,2)</f>
        <v>0</v>
      </c>
      <c r="K195" s="293" t="s">
        <v>529</v>
      </c>
      <c r="L195" s="298"/>
      <c r="M195" s="299" t="s">
        <v>1</v>
      </c>
      <c r="N195" s="300" t="s">
        <v>48</v>
      </c>
      <c r="O195" s="93"/>
      <c r="P195" s="239">
        <f>O195*H195</f>
        <v>0</v>
      </c>
      <c r="Q195" s="239">
        <v>0</v>
      </c>
      <c r="R195" s="239">
        <f>Q195*H195</f>
        <v>0</v>
      </c>
      <c r="S195" s="239">
        <v>0</v>
      </c>
      <c r="T195" s="24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41" t="s">
        <v>548</v>
      </c>
      <c r="AT195" s="241" t="s">
        <v>311</v>
      </c>
      <c r="AU195" s="241" t="s">
        <v>92</v>
      </c>
      <c r="AY195" s="18" t="s">
        <v>215</v>
      </c>
      <c r="BE195" s="242">
        <f>IF(N195="základní",J195,0)</f>
        <v>0</v>
      </c>
      <c r="BF195" s="242">
        <f>IF(N195="snížená",J195,0)</f>
        <v>0</v>
      </c>
      <c r="BG195" s="242">
        <f>IF(N195="zákl. přenesená",J195,0)</f>
        <v>0</v>
      </c>
      <c r="BH195" s="242">
        <f>IF(N195="sníž. přenesená",J195,0)</f>
        <v>0</v>
      </c>
      <c r="BI195" s="242">
        <f>IF(N195="nulová",J195,0)</f>
        <v>0</v>
      </c>
      <c r="BJ195" s="18" t="s">
        <v>90</v>
      </c>
      <c r="BK195" s="242">
        <f>ROUND(I195*H195,2)</f>
        <v>0</v>
      </c>
      <c r="BL195" s="18" t="s">
        <v>418</v>
      </c>
      <c r="BM195" s="241" t="s">
        <v>912</v>
      </c>
    </row>
    <row r="196" s="2" customFormat="1">
      <c r="A196" s="40"/>
      <c r="B196" s="41"/>
      <c r="C196" s="42"/>
      <c r="D196" s="243" t="s">
        <v>224</v>
      </c>
      <c r="E196" s="42"/>
      <c r="F196" s="244" t="s">
        <v>820</v>
      </c>
      <c r="G196" s="42"/>
      <c r="H196" s="42"/>
      <c r="I196" s="245"/>
      <c r="J196" s="42"/>
      <c r="K196" s="42"/>
      <c r="L196" s="46"/>
      <c r="M196" s="246"/>
      <c r="N196" s="247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8" t="s">
        <v>224</v>
      </c>
      <c r="AU196" s="18" t="s">
        <v>92</v>
      </c>
    </row>
    <row r="197" s="2" customFormat="1" ht="24.15" customHeight="1">
      <c r="A197" s="40"/>
      <c r="B197" s="41"/>
      <c r="C197" s="291" t="s">
        <v>365</v>
      </c>
      <c r="D197" s="291" t="s">
        <v>311</v>
      </c>
      <c r="E197" s="292" t="s">
        <v>913</v>
      </c>
      <c r="F197" s="293" t="s">
        <v>914</v>
      </c>
      <c r="G197" s="294" t="s">
        <v>325</v>
      </c>
      <c r="H197" s="295">
        <v>1</v>
      </c>
      <c r="I197" s="296"/>
      <c r="J197" s="297">
        <f>ROUND(I197*H197,2)</f>
        <v>0</v>
      </c>
      <c r="K197" s="293" t="s">
        <v>529</v>
      </c>
      <c r="L197" s="298"/>
      <c r="M197" s="299" t="s">
        <v>1</v>
      </c>
      <c r="N197" s="300" t="s">
        <v>48</v>
      </c>
      <c r="O197" s="93"/>
      <c r="P197" s="239">
        <f>O197*H197</f>
        <v>0</v>
      </c>
      <c r="Q197" s="239">
        <v>0</v>
      </c>
      <c r="R197" s="239">
        <f>Q197*H197</f>
        <v>0</v>
      </c>
      <c r="S197" s="239">
        <v>0</v>
      </c>
      <c r="T197" s="24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41" t="s">
        <v>548</v>
      </c>
      <c r="AT197" s="241" t="s">
        <v>311</v>
      </c>
      <c r="AU197" s="241" t="s">
        <v>92</v>
      </c>
      <c r="AY197" s="18" t="s">
        <v>215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90</v>
      </c>
      <c r="BK197" s="242">
        <f>ROUND(I197*H197,2)</f>
        <v>0</v>
      </c>
      <c r="BL197" s="18" t="s">
        <v>418</v>
      </c>
      <c r="BM197" s="241" t="s">
        <v>915</v>
      </c>
    </row>
    <row r="198" s="2" customFormat="1">
      <c r="A198" s="40"/>
      <c r="B198" s="41"/>
      <c r="C198" s="42"/>
      <c r="D198" s="243" t="s">
        <v>224</v>
      </c>
      <c r="E198" s="42"/>
      <c r="F198" s="244" t="s">
        <v>914</v>
      </c>
      <c r="G198" s="42"/>
      <c r="H198" s="42"/>
      <c r="I198" s="245"/>
      <c r="J198" s="42"/>
      <c r="K198" s="42"/>
      <c r="L198" s="46"/>
      <c r="M198" s="246"/>
      <c r="N198" s="247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8" t="s">
        <v>224</v>
      </c>
      <c r="AU198" s="18" t="s">
        <v>92</v>
      </c>
    </row>
    <row r="199" s="2" customFormat="1" ht="24.15" customHeight="1">
      <c r="A199" s="40"/>
      <c r="B199" s="41"/>
      <c r="C199" s="291" t="s">
        <v>371</v>
      </c>
      <c r="D199" s="291" t="s">
        <v>311</v>
      </c>
      <c r="E199" s="292" t="s">
        <v>916</v>
      </c>
      <c r="F199" s="293" t="s">
        <v>917</v>
      </c>
      <c r="G199" s="294" t="s">
        <v>325</v>
      </c>
      <c r="H199" s="295">
        <v>1</v>
      </c>
      <c r="I199" s="296"/>
      <c r="J199" s="297">
        <f>ROUND(I199*H199,2)</f>
        <v>0</v>
      </c>
      <c r="K199" s="293" t="s">
        <v>529</v>
      </c>
      <c r="L199" s="298"/>
      <c r="M199" s="299" t="s">
        <v>1</v>
      </c>
      <c r="N199" s="300" t="s">
        <v>48</v>
      </c>
      <c r="O199" s="93"/>
      <c r="P199" s="239">
        <f>O199*H199</f>
        <v>0</v>
      </c>
      <c r="Q199" s="239">
        <v>0</v>
      </c>
      <c r="R199" s="239">
        <f>Q199*H199</f>
        <v>0</v>
      </c>
      <c r="S199" s="239">
        <v>0</v>
      </c>
      <c r="T199" s="24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1" t="s">
        <v>548</v>
      </c>
      <c r="AT199" s="241" t="s">
        <v>311</v>
      </c>
      <c r="AU199" s="241" t="s">
        <v>92</v>
      </c>
      <c r="AY199" s="18" t="s">
        <v>215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8" t="s">
        <v>90</v>
      </c>
      <c r="BK199" s="242">
        <f>ROUND(I199*H199,2)</f>
        <v>0</v>
      </c>
      <c r="BL199" s="18" t="s">
        <v>418</v>
      </c>
      <c r="BM199" s="241" t="s">
        <v>918</v>
      </c>
    </row>
    <row r="200" s="2" customFormat="1">
      <c r="A200" s="40"/>
      <c r="B200" s="41"/>
      <c r="C200" s="42"/>
      <c r="D200" s="243" t="s">
        <v>224</v>
      </c>
      <c r="E200" s="42"/>
      <c r="F200" s="244" t="s">
        <v>917</v>
      </c>
      <c r="G200" s="42"/>
      <c r="H200" s="42"/>
      <c r="I200" s="245"/>
      <c r="J200" s="42"/>
      <c r="K200" s="42"/>
      <c r="L200" s="46"/>
      <c r="M200" s="246"/>
      <c r="N200" s="247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8" t="s">
        <v>224</v>
      </c>
      <c r="AU200" s="18" t="s">
        <v>92</v>
      </c>
    </row>
    <row r="201" s="2" customFormat="1" ht="24.15" customHeight="1">
      <c r="A201" s="40"/>
      <c r="B201" s="41"/>
      <c r="C201" s="291" t="s">
        <v>377</v>
      </c>
      <c r="D201" s="291" t="s">
        <v>311</v>
      </c>
      <c r="E201" s="292" t="s">
        <v>919</v>
      </c>
      <c r="F201" s="293" t="s">
        <v>920</v>
      </c>
      <c r="G201" s="294" t="s">
        <v>325</v>
      </c>
      <c r="H201" s="295">
        <v>5</v>
      </c>
      <c r="I201" s="296"/>
      <c r="J201" s="297">
        <f>ROUND(I201*H201,2)</f>
        <v>0</v>
      </c>
      <c r="K201" s="293" t="s">
        <v>529</v>
      </c>
      <c r="L201" s="298"/>
      <c r="M201" s="299" t="s">
        <v>1</v>
      </c>
      <c r="N201" s="300" t="s">
        <v>48</v>
      </c>
      <c r="O201" s="93"/>
      <c r="P201" s="239">
        <f>O201*H201</f>
        <v>0</v>
      </c>
      <c r="Q201" s="239">
        <v>0</v>
      </c>
      <c r="R201" s="239">
        <f>Q201*H201</f>
        <v>0</v>
      </c>
      <c r="S201" s="239">
        <v>0</v>
      </c>
      <c r="T201" s="24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41" t="s">
        <v>548</v>
      </c>
      <c r="AT201" s="241" t="s">
        <v>311</v>
      </c>
      <c r="AU201" s="241" t="s">
        <v>92</v>
      </c>
      <c r="AY201" s="18" t="s">
        <v>215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8" t="s">
        <v>90</v>
      </c>
      <c r="BK201" s="242">
        <f>ROUND(I201*H201,2)</f>
        <v>0</v>
      </c>
      <c r="BL201" s="18" t="s">
        <v>418</v>
      </c>
      <c r="BM201" s="241" t="s">
        <v>921</v>
      </c>
    </row>
    <row r="202" s="2" customFormat="1">
      <c r="A202" s="40"/>
      <c r="B202" s="41"/>
      <c r="C202" s="42"/>
      <c r="D202" s="243" t="s">
        <v>224</v>
      </c>
      <c r="E202" s="42"/>
      <c r="F202" s="244" t="s">
        <v>920</v>
      </c>
      <c r="G202" s="42"/>
      <c r="H202" s="42"/>
      <c r="I202" s="245"/>
      <c r="J202" s="42"/>
      <c r="K202" s="42"/>
      <c r="L202" s="46"/>
      <c r="M202" s="246"/>
      <c r="N202" s="247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8" t="s">
        <v>224</v>
      </c>
      <c r="AU202" s="18" t="s">
        <v>92</v>
      </c>
    </row>
    <row r="203" s="13" customFormat="1">
      <c r="A203" s="13"/>
      <c r="B203" s="248"/>
      <c r="C203" s="249"/>
      <c r="D203" s="243" t="s">
        <v>226</v>
      </c>
      <c r="E203" s="250" t="s">
        <v>1</v>
      </c>
      <c r="F203" s="251" t="s">
        <v>922</v>
      </c>
      <c r="G203" s="249"/>
      <c r="H203" s="252">
        <v>1</v>
      </c>
      <c r="I203" s="253"/>
      <c r="J203" s="249"/>
      <c r="K203" s="249"/>
      <c r="L203" s="254"/>
      <c r="M203" s="255"/>
      <c r="N203" s="256"/>
      <c r="O203" s="256"/>
      <c r="P203" s="256"/>
      <c r="Q203" s="256"/>
      <c r="R203" s="256"/>
      <c r="S203" s="256"/>
      <c r="T203" s="25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8" t="s">
        <v>226</v>
      </c>
      <c r="AU203" s="258" t="s">
        <v>92</v>
      </c>
      <c r="AV203" s="13" t="s">
        <v>92</v>
      </c>
      <c r="AW203" s="13" t="s">
        <v>39</v>
      </c>
      <c r="AX203" s="13" t="s">
        <v>83</v>
      </c>
      <c r="AY203" s="258" t="s">
        <v>215</v>
      </c>
    </row>
    <row r="204" s="13" customFormat="1">
      <c r="A204" s="13"/>
      <c r="B204" s="248"/>
      <c r="C204" s="249"/>
      <c r="D204" s="243" t="s">
        <v>226</v>
      </c>
      <c r="E204" s="250" t="s">
        <v>1</v>
      </c>
      <c r="F204" s="251" t="s">
        <v>923</v>
      </c>
      <c r="G204" s="249"/>
      <c r="H204" s="252">
        <v>1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226</v>
      </c>
      <c r="AU204" s="258" t="s">
        <v>92</v>
      </c>
      <c r="AV204" s="13" t="s">
        <v>92</v>
      </c>
      <c r="AW204" s="13" t="s">
        <v>39</v>
      </c>
      <c r="AX204" s="13" t="s">
        <v>83</v>
      </c>
      <c r="AY204" s="258" t="s">
        <v>215</v>
      </c>
    </row>
    <row r="205" s="13" customFormat="1">
      <c r="A205" s="13"/>
      <c r="B205" s="248"/>
      <c r="C205" s="249"/>
      <c r="D205" s="243" t="s">
        <v>226</v>
      </c>
      <c r="E205" s="250" t="s">
        <v>1</v>
      </c>
      <c r="F205" s="251" t="s">
        <v>924</v>
      </c>
      <c r="G205" s="249"/>
      <c r="H205" s="252">
        <v>1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226</v>
      </c>
      <c r="AU205" s="258" t="s">
        <v>92</v>
      </c>
      <c r="AV205" s="13" t="s">
        <v>92</v>
      </c>
      <c r="AW205" s="13" t="s">
        <v>39</v>
      </c>
      <c r="AX205" s="13" t="s">
        <v>83</v>
      </c>
      <c r="AY205" s="258" t="s">
        <v>215</v>
      </c>
    </row>
    <row r="206" s="13" customFormat="1">
      <c r="A206" s="13"/>
      <c r="B206" s="248"/>
      <c r="C206" s="249"/>
      <c r="D206" s="243" t="s">
        <v>226</v>
      </c>
      <c r="E206" s="250" t="s">
        <v>1</v>
      </c>
      <c r="F206" s="251" t="s">
        <v>925</v>
      </c>
      <c r="G206" s="249"/>
      <c r="H206" s="252">
        <v>1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226</v>
      </c>
      <c r="AU206" s="258" t="s">
        <v>92</v>
      </c>
      <c r="AV206" s="13" t="s">
        <v>92</v>
      </c>
      <c r="AW206" s="13" t="s">
        <v>39</v>
      </c>
      <c r="AX206" s="13" t="s">
        <v>83</v>
      </c>
      <c r="AY206" s="258" t="s">
        <v>215</v>
      </c>
    </row>
    <row r="207" s="13" customFormat="1">
      <c r="A207" s="13"/>
      <c r="B207" s="248"/>
      <c r="C207" s="249"/>
      <c r="D207" s="243" t="s">
        <v>226</v>
      </c>
      <c r="E207" s="250" t="s">
        <v>1</v>
      </c>
      <c r="F207" s="251" t="s">
        <v>926</v>
      </c>
      <c r="G207" s="249"/>
      <c r="H207" s="252">
        <v>1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226</v>
      </c>
      <c r="AU207" s="258" t="s">
        <v>92</v>
      </c>
      <c r="AV207" s="13" t="s">
        <v>92</v>
      </c>
      <c r="AW207" s="13" t="s">
        <v>39</v>
      </c>
      <c r="AX207" s="13" t="s">
        <v>83</v>
      </c>
      <c r="AY207" s="258" t="s">
        <v>215</v>
      </c>
    </row>
    <row r="208" s="14" customFormat="1">
      <c r="A208" s="14"/>
      <c r="B208" s="259"/>
      <c r="C208" s="260"/>
      <c r="D208" s="243" t="s">
        <v>226</v>
      </c>
      <c r="E208" s="261" t="s">
        <v>1</v>
      </c>
      <c r="F208" s="262" t="s">
        <v>229</v>
      </c>
      <c r="G208" s="260"/>
      <c r="H208" s="263">
        <v>5</v>
      </c>
      <c r="I208" s="264"/>
      <c r="J208" s="260"/>
      <c r="K208" s="260"/>
      <c r="L208" s="265"/>
      <c r="M208" s="266"/>
      <c r="N208" s="267"/>
      <c r="O208" s="267"/>
      <c r="P208" s="267"/>
      <c r="Q208" s="267"/>
      <c r="R208" s="267"/>
      <c r="S208" s="267"/>
      <c r="T208" s="26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9" t="s">
        <v>226</v>
      </c>
      <c r="AU208" s="269" t="s">
        <v>92</v>
      </c>
      <c r="AV208" s="14" t="s">
        <v>222</v>
      </c>
      <c r="AW208" s="14" t="s">
        <v>39</v>
      </c>
      <c r="AX208" s="14" t="s">
        <v>90</v>
      </c>
      <c r="AY208" s="269" t="s">
        <v>215</v>
      </c>
    </row>
    <row r="209" s="2" customFormat="1" ht="24.15" customHeight="1">
      <c r="A209" s="40"/>
      <c r="B209" s="41"/>
      <c r="C209" s="291" t="s">
        <v>383</v>
      </c>
      <c r="D209" s="291" t="s">
        <v>311</v>
      </c>
      <c r="E209" s="292" t="s">
        <v>927</v>
      </c>
      <c r="F209" s="293" t="s">
        <v>928</v>
      </c>
      <c r="G209" s="294" t="s">
        <v>325</v>
      </c>
      <c r="H209" s="295">
        <v>5</v>
      </c>
      <c r="I209" s="296"/>
      <c r="J209" s="297">
        <f>ROUND(I209*H209,2)</f>
        <v>0</v>
      </c>
      <c r="K209" s="293" t="s">
        <v>529</v>
      </c>
      <c r="L209" s="298"/>
      <c r="M209" s="299" t="s">
        <v>1</v>
      </c>
      <c r="N209" s="300" t="s">
        <v>48</v>
      </c>
      <c r="O209" s="93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41" t="s">
        <v>548</v>
      </c>
      <c r="AT209" s="241" t="s">
        <v>311</v>
      </c>
      <c r="AU209" s="241" t="s">
        <v>92</v>
      </c>
      <c r="AY209" s="18" t="s">
        <v>215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8" t="s">
        <v>90</v>
      </c>
      <c r="BK209" s="242">
        <f>ROUND(I209*H209,2)</f>
        <v>0</v>
      </c>
      <c r="BL209" s="18" t="s">
        <v>418</v>
      </c>
      <c r="BM209" s="241" t="s">
        <v>929</v>
      </c>
    </row>
    <row r="210" s="2" customFormat="1">
      <c r="A210" s="40"/>
      <c r="B210" s="41"/>
      <c r="C210" s="42"/>
      <c r="D210" s="243" t="s">
        <v>224</v>
      </c>
      <c r="E210" s="42"/>
      <c r="F210" s="244" t="s">
        <v>928</v>
      </c>
      <c r="G210" s="42"/>
      <c r="H210" s="42"/>
      <c r="I210" s="245"/>
      <c r="J210" s="42"/>
      <c r="K210" s="42"/>
      <c r="L210" s="46"/>
      <c r="M210" s="246"/>
      <c r="N210" s="247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8" t="s">
        <v>224</v>
      </c>
      <c r="AU210" s="18" t="s">
        <v>92</v>
      </c>
    </row>
    <row r="211" s="13" customFormat="1">
      <c r="A211" s="13"/>
      <c r="B211" s="248"/>
      <c r="C211" s="249"/>
      <c r="D211" s="243" t="s">
        <v>226</v>
      </c>
      <c r="E211" s="250" t="s">
        <v>1</v>
      </c>
      <c r="F211" s="251" t="s">
        <v>922</v>
      </c>
      <c r="G211" s="249"/>
      <c r="H211" s="252">
        <v>1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226</v>
      </c>
      <c r="AU211" s="258" t="s">
        <v>92</v>
      </c>
      <c r="AV211" s="13" t="s">
        <v>92</v>
      </c>
      <c r="AW211" s="13" t="s">
        <v>39</v>
      </c>
      <c r="AX211" s="13" t="s">
        <v>83</v>
      </c>
      <c r="AY211" s="258" t="s">
        <v>215</v>
      </c>
    </row>
    <row r="212" s="13" customFormat="1">
      <c r="A212" s="13"/>
      <c r="B212" s="248"/>
      <c r="C212" s="249"/>
      <c r="D212" s="243" t="s">
        <v>226</v>
      </c>
      <c r="E212" s="250" t="s">
        <v>1</v>
      </c>
      <c r="F212" s="251" t="s">
        <v>923</v>
      </c>
      <c r="G212" s="249"/>
      <c r="H212" s="252">
        <v>1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226</v>
      </c>
      <c r="AU212" s="258" t="s">
        <v>92</v>
      </c>
      <c r="AV212" s="13" t="s">
        <v>92</v>
      </c>
      <c r="AW212" s="13" t="s">
        <v>39</v>
      </c>
      <c r="AX212" s="13" t="s">
        <v>83</v>
      </c>
      <c r="AY212" s="258" t="s">
        <v>215</v>
      </c>
    </row>
    <row r="213" s="13" customFormat="1">
      <c r="A213" s="13"/>
      <c r="B213" s="248"/>
      <c r="C213" s="249"/>
      <c r="D213" s="243" t="s">
        <v>226</v>
      </c>
      <c r="E213" s="250" t="s">
        <v>1</v>
      </c>
      <c r="F213" s="251" t="s">
        <v>924</v>
      </c>
      <c r="G213" s="249"/>
      <c r="H213" s="252">
        <v>1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226</v>
      </c>
      <c r="AU213" s="258" t="s">
        <v>92</v>
      </c>
      <c r="AV213" s="13" t="s">
        <v>92</v>
      </c>
      <c r="AW213" s="13" t="s">
        <v>39</v>
      </c>
      <c r="AX213" s="13" t="s">
        <v>83</v>
      </c>
      <c r="AY213" s="258" t="s">
        <v>215</v>
      </c>
    </row>
    <row r="214" s="13" customFormat="1">
      <c r="A214" s="13"/>
      <c r="B214" s="248"/>
      <c r="C214" s="249"/>
      <c r="D214" s="243" t="s">
        <v>226</v>
      </c>
      <c r="E214" s="250" t="s">
        <v>1</v>
      </c>
      <c r="F214" s="251" t="s">
        <v>925</v>
      </c>
      <c r="G214" s="249"/>
      <c r="H214" s="252">
        <v>1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226</v>
      </c>
      <c r="AU214" s="258" t="s">
        <v>92</v>
      </c>
      <c r="AV214" s="13" t="s">
        <v>92</v>
      </c>
      <c r="AW214" s="13" t="s">
        <v>39</v>
      </c>
      <c r="AX214" s="13" t="s">
        <v>83</v>
      </c>
      <c r="AY214" s="258" t="s">
        <v>215</v>
      </c>
    </row>
    <row r="215" s="13" customFormat="1">
      <c r="A215" s="13"/>
      <c r="B215" s="248"/>
      <c r="C215" s="249"/>
      <c r="D215" s="243" t="s">
        <v>226</v>
      </c>
      <c r="E215" s="250" t="s">
        <v>1</v>
      </c>
      <c r="F215" s="251" t="s">
        <v>926</v>
      </c>
      <c r="G215" s="249"/>
      <c r="H215" s="252">
        <v>1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8" t="s">
        <v>226</v>
      </c>
      <c r="AU215" s="258" t="s">
        <v>92</v>
      </c>
      <c r="AV215" s="13" t="s">
        <v>92</v>
      </c>
      <c r="AW215" s="13" t="s">
        <v>39</v>
      </c>
      <c r="AX215" s="13" t="s">
        <v>83</v>
      </c>
      <c r="AY215" s="258" t="s">
        <v>215</v>
      </c>
    </row>
    <row r="216" s="14" customFormat="1">
      <c r="A216" s="14"/>
      <c r="B216" s="259"/>
      <c r="C216" s="260"/>
      <c r="D216" s="243" t="s">
        <v>226</v>
      </c>
      <c r="E216" s="261" t="s">
        <v>1</v>
      </c>
      <c r="F216" s="262" t="s">
        <v>229</v>
      </c>
      <c r="G216" s="260"/>
      <c r="H216" s="263">
        <v>5</v>
      </c>
      <c r="I216" s="264"/>
      <c r="J216" s="260"/>
      <c r="K216" s="260"/>
      <c r="L216" s="265"/>
      <c r="M216" s="266"/>
      <c r="N216" s="267"/>
      <c r="O216" s="267"/>
      <c r="P216" s="267"/>
      <c r="Q216" s="267"/>
      <c r="R216" s="267"/>
      <c r="S216" s="267"/>
      <c r="T216" s="26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9" t="s">
        <v>226</v>
      </c>
      <c r="AU216" s="269" t="s">
        <v>92</v>
      </c>
      <c r="AV216" s="14" t="s">
        <v>222</v>
      </c>
      <c r="AW216" s="14" t="s">
        <v>39</v>
      </c>
      <c r="AX216" s="14" t="s">
        <v>90</v>
      </c>
      <c r="AY216" s="269" t="s">
        <v>215</v>
      </c>
    </row>
    <row r="217" s="2" customFormat="1" ht="24.15" customHeight="1">
      <c r="A217" s="40"/>
      <c r="B217" s="41"/>
      <c r="C217" s="291" t="s">
        <v>389</v>
      </c>
      <c r="D217" s="291" t="s">
        <v>311</v>
      </c>
      <c r="E217" s="292" t="s">
        <v>930</v>
      </c>
      <c r="F217" s="293" t="s">
        <v>931</v>
      </c>
      <c r="G217" s="294" t="s">
        <v>325</v>
      </c>
      <c r="H217" s="295">
        <v>10</v>
      </c>
      <c r="I217" s="296"/>
      <c r="J217" s="297">
        <f>ROUND(I217*H217,2)</f>
        <v>0</v>
      </c>
      <c r="K217" s="293" t="s">
        <v>529</v>
      </c>
      <c r="L217" s="298"/>
      <c r="M217" s="299" t="s">
        <v>1</v>
      </c>
      <c r="N217" s="300" t="s">
        <v>48</v>
      </c>
      <c r="O217" s="93"/>
      <c r="P217" s="239">
        <f>O217*H217</f>
        <v>0</v>
      </c>
      <c r="Q217" s="239">
        <v>0</v>
      </c>
      <c r="R217" s="239">
        <f>Q217*H217</f>
        <v>0</v>
      </c>
      <c r="S217" s="239">
        <v>0</v>
      </c>
      <c r="T217" s="24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1" t="s">
        <v>548</v>
      </c>
      <c r="AT217" s="241" t="s">
        <v>311</v>
      </c>
      <c r="AU217" s="241" t="s">
        <v>92</v>
      </c>
      <c r="AY217" s="18" t="s">
        <v>215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8" t="s">
        <v>90</v>
      </c>
      <c r="BK217" s="242">
        <f>ROUND(I217*H217,2)</f>
        <v>0</v>
      </c>
      <c r="BL217" s="18" t="s">
        <v>418</v>
      </c>
      <c r="BM217" s="241" t="s">
        <v>932</v>
      </c>
    </row>
    <row r="218" s="2" customFormat="1">
      <c r="A218" s="40"/>
      <c r="B218" s="41"/>
      <c r="C218" s="42"/>
      <c r="D218" s="243" t="s">
        <v>224</v>
      </c>
      <c r="E218" s="42"/>
      <c r="F218" s="244" t="s">
        <v>931</v>
      </c>
      <c r="G218" s="42"/>
      <c r="H218" s="42"/>
      <c r="I218" s="245"/>
      <c r="J218" s="42"/>
      <c r="K218" s="42"/>
      <c r="L218" s="46"/>
      <c r="M218" s="246"/>
      <c r="N218" s="247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8" t="s">
        <v>224</v>
      </c>
      <c r="AU218" s="18" t="s">
        <v>92</v>
      </c>
    </row>
    <row r="219" s="13" customFormat="1">
      <c r="A219" s="13"/>
      <c r="B219" s="248"/>
      <c r="C219" s="249"/>
      <c r="D219" s="243" t="s">
        <v>226</v>
      </c>
      <c r="E219" s="250" t="s">
        <v>1</v>
      </c>
      <c r="F219" s="251" t="s">
        <v>933</v>
      </c>
      <c r="G219" s="249"/>
      <c r="H219" s="252">
        <v>1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226</v>
      </c>
      <c r="AU219" s="258" t="s">
        <v>92</v>
      </c>
      <c r="AV219" s="13" t="s">
        <v>92</v>
      </c>
      <c r="AW219" s="13" t="s">
        <v>39</v>
      </c>
      <c r="AX219" s="13" t="s">
        <v>83</v>
      </c>
      <c r="AY219" s="258" t="s">
        <v>215</v>
      </c>
    </row>
    <row r="220" s="13" customFormat="1">
      <c r="A220" s="13"/>
      <c r="B220" s="248"/>
      <c r="C220" s="249"/>
      <c r="D220" s="243" t="s">
        <v>226</v>
      </c>
      <c r="E220" s="250" t="s">
        <v>1</v>
      </c>
      <c r="F220" s="251" t="s">
        <v>934</v>
      </c>
      <c r="G220" s="249"/>
      <c r="H220" s="252">
        <v>1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226</v>
      </c>
      <c r="AU220" s="258" t="s">
        <v>92</v>
      </c>
      <c r="AV220" s="13" t="s">
        <v>92</v>
      </c>
      <c r="AW220" s="13" t="s">
        <v>39</v>
      </c>
      <c r="AX220" s="13" t="s">
        <v>83</v>
      </c>
      <c r="AY220" s="258" t="s">
        <v>215</v>
      </c>
    </row>
    <row r="221" s="13" customFormat="1">
      <c r="A221" s="13"/>
      <c r="B221" s="248"/>
      <c r="C221" s="249"/>
      <c r="D221" s="243" t="s">
        <v>226</v>
      </c>
      <c r="E221" s="250" t="s">
        <v>1</v>
      </c>
      <c r="F221" s="251" t="s">
        <v>935</v>
      </c>
      <c r="G221" s="249"/>
      <c r="H221" s="252">
        <v>1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226</v>
      </c>
      <c r="AU221" s="258" t="s">
        <v>92</v>
      </c>
      <c r="AV221" s="13" t="s">
        <v>92</v>
      </c>
      <c r="AW221" s="13" t="s">
        <v>39</v>
      </c>
      <c r="AX221" s="13" t="s">
        <v>83</v>
      </c>
      <c r="AY221" s="258" t="s">
        <v>215</v>
      </c>
    </row>
    <row r="222" s="13" customFormat="1">
      <c r="A222" s="13"/>
      <c r="B222" s="248"/>
      <c r="C222" s="249"/>
      <c r="D222" s="243" t="s">
        <v>226</v>
      </c>
      <c r="E222" s="250" t="s">
        <v>1</v>
      </c>
      <c r="F222" s="251" t="s">
        <v>936</v>
      </c>
      <c r="G222" s="249"/>
      <c r="H222" s="252">
        <v>1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226</v>
      </c>
      <c r="AU222" s="258" t="s">
        <v>92</v>
      </c>
      <c r="AV222" s="13" t="s">
        <v>92</v>
      </c>
      <c r="AW222" s="13" t="s">
        <v>39</v>
      </c>
      <c r="AX222" s="13" t="s">
        <v>83</v>
      </c>
      <c r="AY222" s="258" t="s">
        <v>215</v>
      </c>
    </row>
    <row r="223" s="13" customFormat="1">
      <c r="A223" s="13"/>
      <c r="B223" s="248"/>
      <c r="C223" s="249"/>
      <c r="D223" s="243" t="s">
        <v>226</v>
      </c>
      <c r="E223" s="250" t="s">
        <v>1</v>
      </c>
      <c r="F223" s="251" t="s">
        <v>937</v>
      </c>
      <c r="G223" s="249"/>
      <c r="H223" s="252">
        <v>1</v>
      </c>
      <c r="I223" s="253"/>
      <c r="J223" s="249"/>
      <c r="K223" s="249"/>
      <c r="L223" s="254"/>
      <c r="M223" s="255"/>
      <c r="N223" s="256"/>
      <c r="O223" s="256"/>
      <c r="P223" s="256"/>
      <c r="Q223" s="256"/>
      <c r="R223" s="256"/>
      <c r="S223" s="256"/>
      <c r="T223" s="25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8" t="s">
        <v>226</v>
      </c>
      <c r="AU223" s="258" t="s">
        <v>92</v>
      </c>
      <c r="AV223" s="13" t="s">
        <v>92</v>
      </c>
      <c r="AW223" s="13" t="s">
        <v>39</v>
      </c>
      <c r="AX223" s="13" t="s">
        <v>83</v>
      </c>
      <c r="AY223" s="258" t="s">
        <v>215</v>
      </c>
    </row>
    <row r="224" s="13" customFormat="1">
      <c r="A224" s="13"/>
      <c r="B224" s="248"/>
      <c r="C224" s="249"/>
      <c r="D224" s="243" t="s">
        <v>226</v>
      </c>
      <c r="E224" s="250" t="s">
        <v>1</v>
      </c>
      <c r="F224" s="251" t="s">
        <v>938</v>
      </c>
      <c r="G224" s="249"/>
      <c r="H224" s="252">
        <v>1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226</v>
      </c>
      <c r="AU224" s="258" t="s">
        <v>92</v>
      </c>
      <c r="AV224" s="13" t="s">
        <v>92</v>
      </c>
      <c r="AW224" s="13" t="s">
        <v>39</v>
      </c>
      <c r="AX224" s="13" t="s">
        <v>83</v>
      </c>
      <c r="AY224" s="258" t="s">
        <v>215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939</v>
      </c>
      <c r="G225" s="249"/>
      <c r="H225" s="252">
        <v>1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92</v>
      </c>
      <c r="AV225" s="13" t="s">
        <v>92</v>
      </c>
      <c r="AW225" s="13" t="s">
        <v>39</v>
      </c>
      <c r="AX225" s="13" t="s">
        <v>83</v>
      </c>
      <c r="AY225" s="258" t="s">
        <v>215</v>
      </c>
    </row>
    <row r="226" s="13" customFormat="1">
      <c r="A226" s="13"/>
      <c r="B226" s="248"/>
      <c r="C226" s="249"/>
      <c r="D226" s="243" t="s">
        <v>226</v>
      </c>
      <c r="E226" s="250" t="s">
        <v>1</v>
      </c>
      <c r="F226" s="251" t="s">
        <v>940</v>
      </c>
      <c r="G226" s="249"/>
      <c r="H226" s="252">
        <v>1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226</v>
      </c>
      <c r="AU226" s="258" t="s">
        <v>92</v>
      </c>
      <c r="AV226" s="13" t="s">
        <v>92</v>
      </c>
      <c r="AW226" s="13" t="s">
        <v>39</v>
      </c>
      <c r="AX226" s="13" t="s">
        <v>83</v>
      </c>
      <c r="AY226" s="258" t="s">
        <v>215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941</v>
      </c>
      <c r="G227" s="249"/>
      <c r="H227" s="252">
        <v>1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92</v>
      </c>
      <c r="AV227" s="13" t="s">
        <v>92</v>
      </c>
      <c r="AW227" s="13" t="s">
        <v>39</v>
      </c>
      <c r="AX227" s="13" t="s">
        <v>83</v>
      </c>
      <c r="AY227" s="258" t="s">
        <v>215</v>
      </c>
    </row>
    <row r="228" s="13" customFormat="1">
      <c r="A228" s="13"/>
      <c r="B228" s="248"/>
      <c r="C228" s="249"/>
      <c r="D228" s="243" t="s">
        <v>226</v>
      </c>
      <c r="E228" s="250" t="s">
        <v>1</v>
      </c>
      <c r="F228" s="251" t="s">
        <v>942</v>
      </c>
      <c r="G228" s="249"/>
      <c r="H228" s="252">
        <v>1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226</v>
      </c>
      <c r="AU228" s="258" t="s">
        <v>92</v>
      </c>
      <c r="AV228" s="13" t="s">
        <v>92</v>
      </c>
      <c r="AW228" s="13" t="s">
        <v>39</v>
      </c>
      <c r="AX228" s="13" t="s">
        <v>83</v>
      </c>
      <c r="AY228" s="258" t="s">
        <v>215</v>
      </c>
    </row>
    <row r="229" s="14" customFormat="1">
      <c r="A229" s="14"/>
      <c r="B229" s="259"/>
      <c r="C229" s="260"/>
      <c r="D229" s="243" t="s">
        <v>226</v>
      </c>
      <c r="E229" s="261" t="s">
        <v>1</v>
      </c>
      <c r="F229" s="262" t="s">
        <v>229</v>
      </c>
      <c r="G229" s="260"/>
      <c r="H229" s="263">
        <v>10</v>
      </c>
      <c r="I229" s="264"/>
      <c r="J229" s="260"/>
      <c r="K229" s="260"/>
      <c r="L229" s="265"/>
      <c r="M229" s="266"/>
      <c r="N229" s="267"/>
      <c r="O229" s="267"/>
      <c r="P229" s="267"/>
      <c r="Q229" s="267"/>
      <c r="R229" s="267"/>
      <c r="S229" s="267"/>
      <c r="T229" s="26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9" t="s">
        <v>226</v>
      </c>
      <c r="AU229" s="269" t="s">
        <v>92</v>
      </c>
      <c r="AV229" s="14" t="s">
        <v>222</v>
      </c>
      <c r="AW229" s="14" t="s">
        <v>39</v>
      </c>
      <c r="AX229" s="14" t="s">
        <v>90</v>
      </c>
      <c r="AY229" s="269" t="s">
        <v>215</v>
      </c>
    </row>
    <row r="230" s="2" customFormat="1" ht="33" customHeight="1">
      <c r="A230" s="40"/>
      <c r="B230" s="41"/>
      <c r="C230" s="291" t="s">
        <v>394</v>
      </c>
      <c r="D230" s="291" t="s">
        <v>311</v>
      </c>
      <c r="E230" s="292" t="s">
        <v>943</v>
      </c>
      <c r="F230" s="293" t="s">
        <v>944</v>
      </c>
      <c r="G230" s="294" t="s">
        <v>325</v>
      </c>
      <c r="H230" s="295">
        <v>10</v>
      </c>
      <c r="I230" s="296"/>
      <c r="J230" s="297">
        <f>ROUND(I230*H230,2)</f>
        <v>0</v>
      </c>
      <c r="K230" s="293" t="s">
        <v>529</v>
      </c>
      <c r="L230" s="298"/>
      <c r="M230" s="299" t="s">
        <v>1</v>
      </c>
      <c r="N230" s="300" t="s">
        <v>48</v>
      </c>
      <c r="O230" s="93"/>
      <c r="P230" s="239">
        <f>O230*H230</f>
        <v>0</v>
      </c>
      <c r="Q230" s="239">
        <v>0</v>
      </c>
      <c r="R230" s="239">
        <f>Q230*H230</f>
        <v>0</v>
      </c>
      <c r="S230" s="239">
        <v>0</v>
      </c>
      <c r="T230" s="24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41" t="s">
        <v>548</v>
      </c>
      <c r="AT230" s="241" t="s">
        <v>311</v>
      </c>
      <c r="AU230" s="241" t="s">
        <v>92</v>
      </c>
      <c r="AY230" s="18" t="s">
        <v>215</v>
      </c>
      <c r="BE230" s="242">
        <f>IF(N230="základní",J230,0)</f>
        <v>0</v>
      </c>
      <c r="BF230" s="242">
        <f>IF(N230="snížená",J230,0)</f>
        <v>0</v>
      </c>
      <c r="BG230" s="242">
        <f>IF(N230="zákl. přenesená",J230,0)</f>
        <v>0</v>
      </c>
      <c r="BH230" s="242">
        <f>IF(N230="sníž. přenesená",J230,0)</f>
        <v>0</v>
      </c>
      <c r="BI230" s="242">
        <f>IF(N230="nulová",J230,0)</f>
        <v>0</v>
      </c>
      <c r="BJ230" s="18" t="s">
        <v>90</v>
      </c>
      <c r="BK230" s="242">
        <f>ROUND(I230*H230,2)</f>
        <v>0</v>
      </c>
      <c r="BL230" s="18" t="s">
        <v>418</v>
      </c>
      <c r="BM230" s="241" t="s">
        <v>945</v>
      </c>
    </row>
    <row r="231" s="2" customFormat="1">
      <c r="A231" s="40"/>
      <c r="B231" s="41"/>
      <c r="C231" s="42"/>
      <c r="D231" s="243" t="s">
        <v>224</v>
      </c>
      <c r="E231" s="42"/>
      <c r="F231" s="244" t="s">
        <v>944</v>
      </c>
      <c r="G231" s="42"/>
      <c r="H231" s="42"/>
      <c r="I231" s="245"/>
      <c r="J231" s="42"/>
      <c r="K231" s="42"/>
      <c r="L231" s="46"/>
      <c r="M231" s="246"/>
      <c r="N231" s="247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8" t="s">
        <v>224</v>
      </c>
      <c r="AU231" s="18" t="s">
        <v>92</v>
      </c>
    </row>
    <row r="232" s="13" customFormat="1">
      <c r="A232" s="13"/>
      <c r="B232" s="248"/>
      <c r="C232" s="249"/>
      <c r="D232" s="243" t="s">
        <v>226</v>
      </c>
      <c r="E232" s="250" t="s">
        <v>1</v>
      </c>
      <c r="F232" s="251" t="s">
        <v>933</v>
      </c>
      <c r="G232" s="249"/>
      <c r="H232" s="252">
        <v>1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226</v>
      </c>
      <c r="AU232" s="258" t="s">
        <v>92</v>
      </c>
      <c r="AV232" s="13" t="s">
        <v>92</v>
      </c>
      <c r="AW232" s="13" t="s">
        <v>39</v>
      </c>
      <c r="AX232" s="13" t="s">
        <v>83</v>
      </c>
      <c r="AY232" s="258" t="s">
        <v>215</v>
      </c>
    </row>
    <row r="233" s="13" customFormat="1">
      <c r="A233" s="13"/>
      <c r="B233" s="248"/>
      <c r="C233" s="249"/>
      <c r="D233" s="243" t="s">
        <v>226</v>
      </c>
      <c r="E233" s="250" t="s">
        <v>1</v>
      </c>
      <c r="F233" s="251" t="s">
        <v>934</v>
      </c>
      <c r="G233" s="249"/>
      <c r="H233" s="252">
        <v>1</v>
      </c>
      <c r="I233" s="253"/>
      <c r="J233" s="249"/>
      <c r="K233" s="249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226</v>
      </c>
      <c r="AU233" s="258" t="s">
        <v>92</v>
      </c>
      <c r="AV233" s="13" t="s">
        <v>92</v>
      </c>
      <c r="AW233" s="13" t="s">
        <v>39</v>
      </c>
      <c r="AX233" s="13" t="s">
        <v>83</v>
      </c>
      <c r="AY233" s="258" t="s">
        <v>215</v>
      </c>
    </row>
    <row r="234" s="13" customFormat="1">
      <c r="A234" s="13"/>
      <c r="B234" s="248"/>
      <c r="C234" s="249"/>
      <c r="D234" s="243" t="s">
        <v>226</v>
      </c>
      <c r="E234" s="250" t="s">
        <v>1</v>
      </c>
      <c r="F234" s="251" t="s">
        <v>935</v>
      </c>
      <c r="G234" s="249"/>
      <c r="H234" s="252">
        <v>1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226</v>
      </c>
      <c r="AU234" s="258" t="s">
        <v>92</v>
      </c>
      <c r="AV234" s="13" t="s">
        <v>92</v>
      </c>
      <c r="AW234" s="13" t="s">
        <v>39</v>
      </c>
      <c r="AX234" s="13" t="s">
        <v>83</v>
      </c>
      <c r="AY234" s="258" t="s">
        <v>215</v>
      </c>
    </row>
    <row r="235" s="13" customFormat="1">
      <c r="A235" s="13"/>
      <c r="B235" s="248"/>
      <c r="C235" s="249"/>
      <c r="D235" s="243" t="s">
        <v>226</v>
      </c>
      <c r="E235" s="250" t="s">
        <v>1</v>
      </c>
      <c r="F235" s="251" t="s">
        <v>936</v>
      </c>
      <c r="G235" s="249"/>
      <c r="H235" s="252">
        <v>1</v>
      </c>
      <c r="I235" s="253"/>
      <c r="J235" s="249"/>
      <c r="K235" s="249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226</v>
      </c>
      <c r="AU235" s="258" t="s">
        <v>92</v>
      </c>
      <c r="AV235" s="13" t="s">
        <v>92</v>
      </c>
      <c r="AW235" s="13" t="s">
        <v>39</v>
      </c>
      <c r="AX235" s="13" t="s">
        <v>83</v>
      </c>
      <c r="AY235" s="258" t="s">
        <v>215</v>
      </c>
    </row>
    <row r="236" s="13" customFormat="1">
      <c r="A236" s="13"/>
      <c r="B236" s="248"/>
      <c r="C236" s="249"/>
      <c r="D236" s="243" t="s">
        <v>226</v>
      </c>
      <c r="E236" s="250" t="s">
        <v>1</v>
      </c>
      <c r="F236" s="251" t="s">
        <v>937</v>
      </c>
      <c r="G236" s="249"/>
      <c r="H236" s="252">
        <v>1</v>
      </c>
      <c r="I236" s="253"/>
      <c r="J236" s="249"/>
      <c r="K236" s="249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226</v>
      </c>
      <c r="AU236" s="258" t="s">
        <v>92</v>
      </c>
      <c r="AV236" s="13" t="s">
        <v>92</v>
      </c>
      <c r="AW236" s="13" t="s">
        <v>39</v>
      </c>
      <c r="AX236" s="13" t="s">
        <v>83</v>
      </c>
      <c r="AY236" s="258" t="s">
        <v>215</v>
      </c>
    </row>
    <row r="237" s="13" customFormat="1">
      <c r="A237" s="13"/>
      <c r="B237" s="248"/>
      <c r="C237" s="249"/>
      <c r="D237" s="243" t="s">
        <v>226</v>
      </c>
      <c r="E237" s="250" t="s">
        <v>1</v>
      </c>
      <c r="F237" s="251" t="s">
        <v>938</v>
      </c>
      <c r="G237" s="249"/>
      <c r="H237" s="252">
        <v>1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92</v>
      </c>
      <c r="AV237" s="13" t="s">
        <v>92</v>
      </c>
      <c r="AW237" s="13" t="s">
        <v>39</v>
      </c>
      <c r="AX237" s="13" t="s">
        <v>83</v>
      </c>
      <c r="AY237" s="258" t="s">
        <v>215</v>
      </c>
    </row>
    <row r="238" s="13" customFormat="1">
      <c r="A238" s="13"/>
      <c r="B238" s="248"/>
      <c r="C238" s="249"/>
      <c r="D238" s="243" t="s">
        <v>226</v>
      </c>
      <c r="E238" s="250" t="s">
        <v>1</v>
      </c>
      <c r="F238" s="251" t="s">
        <v>939</v>
      </c>
      <c r="G238" s="249"/>
      <c r="H238" s="252">
        <v>1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92</v>
      </c>
      <c r="AV238" s="13" t="s">
        <v>92</v>
      </c>
      <c r="AW238" s="13" t="s">
        <v>39</v>
      </c>
      <c r="AX238" s="13" t="s">
        <v>83</v>
      </c>
      <c r="AY238" s="258" t="s">
        <v>215</v>
      </c>
    </row>
    <row r="239" s="13" customFormat="1">
      <c r="A239" s="13"/>
      <c r="B239" s="248"/>
      <c r="C239" s="249"/>
      <c r="D239" s="243" t="s">
        <v>226</v>
      </c>
      <c r="E239" s="250" t="s">
        <v>1</v>
      </c>
      <c r="F239" s="251" t="s">
        <v>940</v>
      </c>
      <c r="G239" s="249"/>
      <c r="H239" s="252">
        <v>1</v>
      </c>
      <c r="I239" s="253"/>
      <c r="J239" s="249"/>
      <c r="K239" s="249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226</v>
      </c>
      <c r="AU239" s="258" t="s">
        <v>92</v>
      </c>
      <c r="AV239" s="13" t="s">
        <v>92</v>
      </c>
      <c r="AW239" s="13" t="s">
        <v>39</v>
      </c>
      <c r="AX239" s="13" t="s">
        <v>83</v>
      </c>
      <c r="AY239" s="258" t="s">
        <v>215</v>
      </c>
    </row>
    <row r="240" s="13" customFormat="1">
      <c r="A240" s="13"/>
      <c r="B240" s="248"/>
      <c r="C240" s="249"/>
      <c r="D240" s="243" t="s">
        <v>226</v>
      </c>
      <c r="E240" s="250" t="s">
        <v>1</v>
      </c>
      <c r="F240" s="251" t="s">
        <v>941</v>
      </c>
      <c r="G240" s="249"/>
      <c r="H240" s="252">
        <v>1</v>
      </c>
      <c r="I240" s="253"/>
      <c r="J240" s="249"/>
      <c r="K240" s="249"/>
      <c r="L240" s="254"/>
      <c r="M240" s="255"/>
      <c r="N240" s="256"/>
      <c r="O240" s="256"/>
      <c r="P240" s="256"/>
      <c r="Q240" s="256"/>
      <c r="R240" s="256"/>
      <c r="S240" s="256"/>
      <c r="T240" s="25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8" t="s">
        <v>226</v>
      </c>
      <c r="AU240" s="258" t="s">
        <v>92</v>
      </c>
      <c r="AV240" s="13" t="s">
        <v>92</v>
      </c>
      <c r="AW240" s="13" t="s">
        <v>39</v>
      </c>
      <c r="AX240" s="13" t="s">
        <v>83</v>
      </c>
      <c r="AY240" s="258" t="s">
        <v>215</v>
      </c>
    </row>
    <row r="241" s="13" customFormat="1">
      <c r="A241" s="13"/>
      <c r="B241" s="248"/>
      <c r="C241" s="249"/>
      <c r="D241" s="243" t="s">
        <v>226</v>
      </c>
      <c r="E241" s="250" t="s">
        <v>1</v>
      </c>
      <c r="F241" s="251" t="s">
        <v>942</v>
      </c>
      <c r="G241" s="249"/>
      <c r="H241" s="252">
        <v>1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226</v>
      </c>
      <c r="AU241" s="258" t="s">
        <v>92</v>
      </c>
      <c r="AV241" s="13" t="s">
        <v>92</v>
      </c>
      <c r="AW241" s="13" t="s">
        <v>39</v>
      </c>
      <c r="AX241" s="13" t="s">
        <v>83</v>
      </c>
      <c r="AY241" s="258" t="s">
        <v>215</v>
      </c>
    </row>
    <row r="242" s="14" customFormat="1">
      <c r="A242" s="14"/>
      <c r="B242" s="259"/>
      <c r="C242" s="260"/>
      <c r="D242" s="243" t="s">
        <v>226</v>
      </c>
      <c r="E242" s="261" t="s">
        <v>1</v>
      </c>
      <c r="F242" s="262" t="s">
        <v>229</v>
      </c>
      <c r="G242" s="260"/>
      <c r="H242" s="263">
        <v>10</v>
      </c>
      <c r="I242" s="264"/>
      <c r="J242" s="260"/>
      <c r="K242" s="260"/>
      <c r="L242" s="265"/>
      <c r="M242" s="266"/>
      <c r="N242" s="267"/>
      <c r="O242" s="267"/>
      <c r="P242" s="267"/>
      <c r="Q242" s="267"/>
      <c r="R242" s="267"/>
      <c r="S242" s="267"/>
      <c r="T242" s="26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9" t="s">
        <v>226</v>
      </c>
      <c r="AU242" s="269" t="s">
        <v>92</v>
      </c>
      <c r="AV242" s="14" t="s">
        <v>222</v>
      </c>
      <c r="AW242" s="14" t="s">
        <v>39</v>
      </c>
      <c r="AX242" s="14" t="s">
        <v>90</v>
      </c>
      <c r="AY242" s="269" t="s">
        <v>215</v>
      </c>
    </row>
    <row r="243" s="2" customFormat="1" ht="24.15" customHeight="1">
      <c r="A243" s="40"/>
      <c r="B243" s="41"/>
      <c r="C243" s="291" t="s">
        <v>400</v>
      </c>
      <c r="D243" s="291" t="s">
        <v>311</v>
      </c>
      <c r="E243" s="292" t="s">
        <v>828</v>
      </c>
      <c r="F243" s="293" t="s">
        <v>829</v>
      </c>
      <c r="G243" s="294" t="s">
        <v>325</v>
      </c>
      <c r="H243" s="295">
        <v>1</v>
      </c>
      <c r="I243" s="296"/>
      <c r="J243" s="297">
        <f>ROUND(I243*H243,2)</f>
        <v>0</v>
      </c>
      <c r="K243" s="293" t="s">
        <v>529</v>
      </c>
      <c r="L243" s="298"/>
      <c r="M243" s="299" t="s">
        <v>1</v>
      </c>
      <c r="N243" s="300" t="s">
        <v>48</v>
      </c>
      <c r="O243" s="93"/>
      <c r="P243" s="239">
        <f>O243*H243</f>
        <v>0</v>
      </c>
      <c r="Q243" s="239">
        <v>0</v>
      </c>
      <c r="R243" s="239">
        <f>Q243*H243</f>
        <v>0</v>
      </c>
      <c r="S243" s="239">
        <v>0</v>
      </c>
      <c r="T243" s="24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41" t="s">
        <v>548</v>
      </c>
      <c r="AT243" s="241" t="s">
        <v>311</v>
      </c>
      <c r="AU243" s="241" t="s">
        <v>92</v>
      </c>
      <c r="AY243" s="18" t="s">
        <v>215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8" t="s">
        <v>90</v>
      </c>
      <c r="BK243" s="242">
        <f>ROUND(I243*H243,2)</f>
        <v>0</v>
      </c>
      <c r="BL243" s="18" t="s">
        <v>418</v>
      </c>
      <c r="BM243" s="241" t="s">
        <v>946</v>
      </c>
    </row>
    <row r="244" s="2" customFormat="1">
      <c r="A244" s="40"/>
      <c r="B244" s="41"/>
      <c r="C244" s="42"/>
      <c r="D244" s="243" t="s">
        <v>224</v>
      </c>
      <c r="E244" s="42"/>
      <c r="F244" s="244" t="s">
        <v>829</v>
      </c>
      <c r="G244" s="42"/>
      <c r="H244" s="42"/>
      <c r="I244" s="245"/>
      <c r="J244" s="42"/>
      <c r="K244" s="42"/>
      <c r="L244" s="46"/>
      <c r="M244" s="246"/>
      <c r="N244" s="247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8" t="s">
        <v>224</v>
      </c>
      <c r="AU244" s="18" t="s">
        <v>92</v>
      </c>
    </row>
    <row r="245" s="2" customFormat="1" ht="24.15" customHeight="1">
      <c r="A245" s="40"/>
      <c r="B245" s="41"/>
      <c r="C245" s="291" t="s">
        <v>407</v>
      </c>
      <c r="D245" s="291" t="s">
        <v>311</v>
      </c>
      <c r="E245" s="292" t="s">
        <v>825</v>
      </c>
      <c r="F245" s="293" t="s">
        <v>826</v>
      </c>
      <c r="G245" s="294" t="s">
        <v>325</v>
      </c>
      <c r="H245" s="295">
        <v>1</v>
      </c>
      <c r="I245" s="296"/>
      <c r="J245" s="297">
        <f>ROUND(I245*H245,2)</f>
        <v>0</v>
      </c>
      <c r="K245" s="293" t="s">
        <v>529</v>
      </c>
      <c r="L245" s="298"/>
      <c r="M245" s="299" t="s">
        <v>1</v>
      </c>
      <c r="N245" s="300" t="s">
        <v>48</v>
      </c>
      <c r="O245" s="93"/>
      <c r="P245" s="239">
        <f>O245*H245</f>
        <v>0</v>
      </c>
      <c r="Q245" s="239">
        <v>0</v>
      </c>
      <c r="R245" s="239">
        <f>Q245*H245</f>
        <v>0</v>
      </c>
      <c r="S245" s="239">
        <v>0</v>
      </c>
      <c r="T245" s="24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1" t="s">
        <v>548</v>
      </c>
      <c r="AT245" s="241" t="s">
        <v>311</v>
      </c>
      <c r="AU245" s="241" t="s">
        <v>92</v>
      </c>
      <c r="AY245" s="18" t="s">
        <v>215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8" t="s">
        <v>90</v>
      </c>
      <c r="BK245" s="242">
        <f>ROUND(I245*H245,2)</f>
        <v>0</v>
      </c>
      <c r="BL245" s="18" t="s">
        <v>418</v>
      </c>
      <c r="BM245" s="241" t="s">
        <v>947</v>
      </c>
    </row>
    <row r="246" s="2" customFormat="1">
      <c r="A246" s="40"/>
      <c r="B246" s="41"/>
      <c r="C246" s="42"/>
      <c r="D246" s="243" t="s">
        <v>224</v>
      </c>
      <c r="E246" s="42"/>
      <c r="F246" s="244" t="s">
        <v>826</v>
      </c>
      <c r="G246" s="42"/>
      <c r="H246" s="42"/>
      <c r="I246" s="245"/>
      <c r="J246" s="42"/>
      <c r="K246" s="42"/>
      <c r="L246" s="46"/>
      <c r="M246" s="246"/>
      <c r="N246" s="247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8" t="s">
        <v>224</v>
      </c>
      <c r="AU246" s="18" t="s">
        <v>92</v>
      </c>
    </row>
    <row r="247" s="2" customFormat="1" ht="33" customHeight="1">
      <c r="A247" s="40"/>
      <c r="B247" s="41"/>
      <c r="C247" s="291" t="s">
        <v>415</v>
      </c>
      <c r="D247" s="291" t="s">
        <v>311</v>
      </c>
      <c r="E247" s="292" t="s">
        <v>834</v>
      </c>
      <c r="F247" s="293" t="s">
        <v>835</v>
      </c>
      <c r="G247" s="294" t="s">
        <v>836</v>
      </c>
      <c r="H247" s="295">
        <v>1</v>
      </c>
      <c r="I247" s="296"/>
      <c r="J247" s="297">
        <f>ROUND(I247*H247,2)</f>
        <v>0</v>
      </c>
      <c r="K247" s="293" t="s">
        <v>529</v>
      </c>
      <c r="L247" s="298"/>
      <c r="M247" s="299" t="s">
        <v>1</v>
      </c>
      <c r="N247" s="300" t="s">
        <v>48</v>
      </c>
      <c r="O247" s="93"/>
      <c r="P247" s="239">
        <f>O247*H247</f>
        <v>0</v>
      </c>
      <c r="Q247" s="239">
        <v>0</v>
      </c>
      <c r="R247" s="239">
        <f>Q247*H247</f>
        <v>0</v>
      </c>
      <c r="S247" s="239">
        <v>0</v>
      </c>
      <c r="T247" s="24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41" t="s">
        <v>548</v>
      </c>
      <c r="AT247" s="241" t="s">
        <v>311</v>
      </c>
      <c r="AU247" s="241" t="s">
        <v>92</v>
      </c>
      <c r="AY247" s="18" t="s">
        <v>215</v>
      </c>
      <c r="BE247" s="242">
        <f>IF(N247="základní",J247,0)</f>
        <v>0</v>
      </c>
      <c r="BF247" s="242">
        <f>IF(N247="snížená",J247,0)</f>
        <v>0</v>
      </c>
      <c r="BG247" s="242">
        <f>IF(N247="zákl. přenesená",J247,0)</f>
        <v>0</v>
      </c>
      <c r="BH247" s="242">
        <f>IF(N247="sníž. přenesená",J247,0)</f>
        <v>0</v>
      </c>
      <c r="BI247" s="242">
        <f>IF(N247="nulová",J247,0)</f>
        <v>0</v>
      </c>
      <c r="BJ247" s="18" t="s">
        <v>90</v>
      </c>
      <c r="BK247" s="242">
        <f>ROUND(I247*H247,2)</f>
        <v>0</v>
      </c>
      <c r="BL247" s="18" t="s">
        <v>418</v>
      </c>
      <c r="BM247" s="241" t="s">
        <v>948</v>
      </c>
    </row>
    <row r="248" s="2" customFormat="1">
      <c r="A248" s="40"/>
      <c r="B248" s="41"/>
      <c r="C248" s="42"/>
      <c r="D248" s="243" t="s">
        <v>224</v>
      </c>
      <c r="E248" s="42"/>
      <c r="F248" s="244" t="s">
        <v>835</v>
      </c>
      <c r="G248" s="42"/>
      <c r="H248" s="42"/>
      <c r="I248" s="245"/>
      <c r="J248" s="42"/>
      <c r="K248" s="42"/>
      <c r="L248" s="46"/>
      <c r="M248" s="246"/>
      <c r="N248" s="247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8" t="s">
        <v>224</v>
      </c>
      <c r="AU248" s="18" t="s">
        <v>92</v>
      </c>
    </row>
    <row r="249" s="2" customFormat="1" ht="33" customHeight="1">
      <c r="A249" s="40"/>
      <c r="B249" s="41"/>
      <c r="C249" s="291" t="s">
        <v>422</v>
      </c>
      <c r="D249" s="291" t="s">
        <v>311</v>
      </c>
      <c r="E249" s="292" t="s">
        <v>822</v>
      </c>
      <c r="F249" s="293" t="s">
        <v>823</v>
      </c>
      <c r="G249" s="294" t="s">
        <v>325</v>
      </c>
      <c r="H249" s="295">
        <v>1</v>
      </c>
      <c r="I249" s="296"/>
      <c r="J249" s="297">
        <f>ROUND(I249*H249,2)</f>
        <v>0</v>
      </c>
      <c r="K249" s="293" t="s">
        <v>529</v>
      </c>
      <c r="L249" s="298"/>
      <c r="M249" s="299" t="s">
        <v>1</v>
      </c>
      <c r="N249" s="300" t="s">
        <v>48</v>
      </c>
      <c r="O249" s="93"/>
      <c r="P249" s="239">
        <f>O249*H249</f>
        <v>0</v>
      </c>
      <c r="Q249" s="239">
        <v>0</v>
      </c>
      <c r="R249" s="239">
        <f>Q249*H249</f>
        <v>0</v>
      </c>
      <c r="S249" s="239">
        <v>0</v>
      </c>
      <c r="T249" s="24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41" t="s">
        <v>548</v>
      </c>
      <c r="AT249" s="241" t="s">
        <v>311</v>
      </c>
      <c r="AU249" s="241" t="s">
        <v>92</v>
      </c>
      <c r="AY249" s="18" t="s">
        <v>215</v>
      </c>
      <c r="BE249" s="242">
        <f>IF(N249="základní",J249,0)</f>
        <v>0</v>
      </c>
      <c r="BF249" s="242">
        <f>IF(N249="snížená",J249,0)</f>
        <v>0</v>
      </c>
      <c r="BG249" s="242">
        <f>IF(N249="zákl. přenesená",J249,0)</f>
        <v>0</v>
      </c>
      <c r="BH249" s="242">
        <f>IF(N249="sníž. přenesená",J249,0)</f>
        <v>0</v>
      </c>
      <c r="BI249" s="242">
        <f>IF(N249="nulová",J249,0)</f>
        <v>0</v>
      </c>
      <c r="BJ249" s="18" t="s">
        <v>90</v>
      </c>
      <c r="BK249" s="242">
        <f>ROUND(I249*H249,2)</f>
        <v>0</v>
      </c>
      <c r="BL249" s="18" t="s">
        <v>418</v>
      </c>
      <c r="BM249" s="241" t="s">
        <v>949</v>
      </c>
    </row>
    <row r="250" s="2" customFormat="1">
      <c r="A250" s="40"/>
      <c r="B250" s="41"/>
      <c r="C250" s="42"/>
      <c r="D250" s="243" t="s">
        <v>224</v>
      </c>
      <c r="E250" s="42"/>
      <c r="F250" s="244" t="s">
        <v>823</v>
      </c>
      <c r="G250" s="42"/>
      <c r="H250" s="42"/>
      <c r="I250" s="245"/>
      <c r="J250" s="42"/>
      <c r="K250" s="42"/>
      <c r="L250" s="46"/>
      <c r="M250" s="246"/>
      <c r="N250" s="247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8" t="s">
        <v>224</v>
      </c>
      <c r="AU250" s="18" t="s">
        <v>92</v>
      </c>
    </row>
    <row r="251" s="2" customFormat="1" ht="24.15" customHeight="1">
      <c r="A251" s="40"/>
      <c r="B251" s="41"/>
      <c r="C251" s="291" t="s">
        <v>429</v>
      </c>
      <c r="D251" s="291" t="s">
        <v>311</v>
      </c>
      <c r="E251" s="292" t="s">
        <v>838</v>
      </c>
      <c r="F251" s="293" t="s">
        <v>839</v>
      </c>
      <c r="G251" s="294" t="s">
        <v>325</v>
      </c>
      <c r="H251" s="295">
        <v>1</v>
      </c>
      <c r="I251" s="296"/>
      <c r="J251" s="297">
        <f>ROUND(I251*H251,2)</f>
        <v>0</v>
      </c>
      <c r="K251" s="293" t="s">
        <v>529</v>
      </c>
      <c r="L251" s="298"/>
      <c r="M251" s="299" t="s">
        <v>1</v>
      </c>
      <c r="N251" s="300" t="s">
        <v>48</v>
      </c>
      <c r="O251" s="93"/>
      <c r="P251" s="239">
        <f>O251*H251</f>
        <v>0</v>
      </c>
      <c r="Q251" s="239">
        <v>0</v>
      </c>
      <c r="R251" s="239">
        <f>Q251*H251</f>
        <v>0</v>
      </c>
      <c r="S251" s="239">
        <v>0</v>
      </c>
      <c r="T251" s="24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1" t="s">
        <v>548</v>
      </c>
      <c r="AT251" s="241" t="s">
        <v>311</v>
      </c>
      <c r="AU251" s="241" t="s">
        <v>92</v>
      </c>
      <c r="AY251" s="18" t="s">
        <v>215</v>
      </c>
      <c r="BE251" s="242">
        <f>IF(N251="základní",J251,0)</f>
        <v>0</v>
      </c>
      <c r="BF251" s="242">
        <f>IF(N251="snížená",J251,0)</f>
        <v>0</v>
      </c>
      <c r="BG251" s="242">
        <f>IF(N251="zákl. přenesená",J251,0)</f>
        <v>0</v>
      </c>
      <c r="BH251" s="242">
        <f>IF(N251="sníž. přenesená",J251,0)</f>
        <v>0</v>
      </c>
      <c r="BI251" s="242">
        <f>IF(N251="nulová",J251,0)</f>
        <v>0</v>
      </c>
      <c r="BJ251" s="18" t="s">
        <v>90</v>
      </c>
      <c r="BK251" s="242">
        <f>ROUND(I251*H251,2)</f>
        <v>0</v>
      </c>
      <c r="BL251" s="18" t="s">
        <v>418</v>
      </c>
      <c r="BM251" s="241" t="s">
        <v>950</v>
      </c>
    </row>
    <row r="252" s="2" customFormat="1">
      <c r="A252" s="40"/>
      <c r="B252" s="41"/>
      <c r="C252" s="42"/>
      <c r="D252" s="243" t="s">
        <v>224</v>
      </c>
      <c r="E252" s="42"/>
      <c r="F252" s="244" t="s">
        <v>839</v>
      </c>
      <c r="G252" s="42"/>
      <c r="H252" s="42"/>
      <c r="I252" s="245"/>
      <c r="J252" s="42"/>
      <c r="K252" s="42"/>
      <c r="L252" s="46"/>
      <c r="M252" s="246"/>
      <c r="N252" s="247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8" t="s">
        <v>224</v>
      </c>
      <c r="AU252" s="18" t="s">
        <v>92</v>
      </c>
    </row>
    <row r="253" s="2" customFormat="1" ht="24.15" customHeight="1">
      <c r="A253" s="40"/>
      <c r="B253" s="41"/>
      <c r="C253" s="291" t="s">
        <v>435</v>
      </c>
      <c r="D253" s="291" t="s">
        <v>311</v>
      </c>
      <c r="E253" s="292" t="s">
        <v>841</v>
      </c>
      <c r="F253" s="293" t="s">
        <v>842</v>
      </c>
      <c r="G253" s="294" t="s">
        <v>325</v>
      </c>
      <c r="H253" s="295">
        <v>2</v>
      </c>
      <c r="I253" s="296"/>
      <c r="J253" s="297">
        <f>ROUND(I253*H253,2)</f>
        <v>0</v>
      </c>
      <c r="K253" s="293" t="s">
        <v>529</v>
      </c>
      <c r="L253" s="298"/>
      <c r="M253" s="299" t="s">
        <v>1</v>
      </c>
      <c r="N253" s="300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548</v>
      </c>
      <c r="AT253" s="241" t="s">
        <v>311</v>
      </c>
      <c r="AU253" s="241" t="s">
        <v>92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418</v>
      </c>
      <c r="BM253" s="241" t="s">
        <v>951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842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92</v>
      </c>
    </row>
    <row r="255" s="2" customFormat="1" ht="24.15" customHeight="1">
      <c r="A255" s="40"/>
      <c r="B255" s="41"/>
      <c r="C255" s="291" t="s">
        <v>440</v>
      </c>
      <c r="D255" s="291" t="s">
        <v>311</v>
      </c>
      <c r="E255" s="292" t="s">
        <v>844</v>
      </c>
      <c r="F255" s="293" t="s">
        <v>845</v>
      </c>
      <c r="G255" s="294" t="s">
        <v>325</v>
      </c>
      <c r="H255" s="295">
        <v>2</v>
      </c>
      <c r="I255" s="296"/>
      <c r="J255" s="297">
        <f>ROUND(I255*H255,2)</f>
        <v>0</v>
      </c>
      <c r="K255" s="293" t="s">
        <v>529</v>
      </c>
      <c r="L255" s="298"/>
      <c r="M255" s="299" t="s">
        <v>1</v>
      </c>
      <c r="N255" s="300" t="s">
        <v>48</v>
      </c>
      <c r="O255" s="93"/>
      <c r="P255" s="239">
        <f>O255*H255</f>
        <v>0</v>
      </c>
      <c r="Q255" s="239">
        <v>0</v>
      </c>
      <c r="R255" s="239">
        <f>Q255*H255</f>
        <v>0</v>
      </c>
      <c r="S255" s="239">
        <v>0</v>
      </c>
      <c r="T255" s="24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41" t="s">
        <v>548</v>
      </c>
      <c r="AT255" s="241" t="s">
        <v>311</v>
      </c>
      <c r="AU255" s="241" t="s">
        <v>92</v>
      </c>
      <c r="AY255" s="18" t="s">
        <v>215</v>
      </c>
      <c r="BE255" s="242">
        <f>IF(N255="základní",J255,0)</f>
        <v>0</v>
      </c>
      <c r="BF255" s="242">
        <f>IF(N255="snížená",J255,0)</f>
        <v>0</v>
      </c>
      <c r="BG255" s="242">
        <f>IF(N255="zákl. přenesená",J255,0)</f>
        <v>0</v>
      </c>
      <c r="BH255" s="242">
        <f>IF(N255="sníž. přenesená",J255,0)</f>
        <v>0</v>
      </c>
      <c r="BI255" s="242">
        <f>IF(N255="nulová",J255,0)</f>
        <v>0</v>
      </c>
      <c r="BJ255" s="18" t="s">
        <v>90</v>
      </c>
      <c r="BK255" s="242">
        <f>ROUND(I255*H255,2)</f>
        <v>0</v>
      </c>
      <c r="BL255" s="18" t="s">
        <v>418</v>
      </c>
      <c r="BM255" s="241" t="s">
        <v>952</v>
      </c>
    </row>
    <row r="256" s="2" customFormat="1">
      <c r="A256" s="40"/>
      <c r="B256" s="41"/>
      <c r="C256" s="42"/>
      <c r="D256" s="243" t="s">
        <v>224</v>
      </c>
      <c r="E256" s="42"/>
      <c r="F256" s="244" t="s">
        <v>845</v>
      </c>
      <c r="G256" s="42"/>
      <c r="H256" s="42"/>
      <c r="I256" s="245"/>
      <c r="J256" s="42"/>
      <c r="K256" s="42"/>
      <c r="L256" s="46"/>
      <c r="M256" s="246"/>
      <c r="N256" s="247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8" t="s">
        <v>224</v>
      </c>
      <c r="AU256" s="18" t="s">
        <v>92</v>
      </c>
    </row>
    <row r="257" s="2" customFormat="1" ht="24.15" customHeight="1">
      <c r="A257" s="40"/>
      <c r="B257" s="41"/>
      <c r="C257" s="291" t="s">
        <v>448</v>
      </c>
      <c r="D257" s="291" t="s">
        <v>311</v>
      </c>
      <c r="E257" s="292" t="s">
        <v>831</v>
      </c>
      <c r="F257" s="293" t="s">
        <v>832</v>
      </c>
      <c r="G257" s="294" t="s">
        <v>325</v>
      </c>
      <c r="H257" s="295">
        <v>2</v>
      </c>
      <c r="I257" s="296"/>
      <c r="J257" s="297">
        <f>ROUND(I257*H257,2)</f>
        <v>0</v>
      </c>
      <c r="K257" s="293" t="s">
        <v>529</v>
      </c>
      <c r="L257" s="298"/>
      <c r="M257" s="299" t="s">
        <v>1</v>
      </c>
      <c r="N257" s="300" t="s">
        <v>48</v>
      </c>
      <c r="O257" s="93"/>
      <c r="P257" s="239">
        <f>O257*H257</f>
        <v>0</v>
      </c>
      <c r="Q257" s="239">
        <v>0</v>
      </c>
      <c r="R257" s="239">
        <f>Q257*H257</f>
        <v>0</v>
      </c>
      <c r="S257" s="239">
        <v>0</v>
      </c>
      <c r="T257" s="24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41" t="s">
        <v>548</v>
      </c>
      <c r="AT257" s="241" t="s">
        <v>311</v>
      </c>
      <c r="AU257" s="241" t="s">
        <v>92</v>
      </c>
      <c r="AY257" s="18" t="s">
        <v>215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8" t="s">
        <v>90</v>
      </c>
      <c r="BK257" s="242">
        <f>ROUND(I257*H257,2)</f>
        <v>0</v>
      </c>
      <c r="BL257" s="18" t="s">
        <v>418</v>
      </c>
      <c r="BM257" s="241" t="s">
        <v>953</v>
      </c>
    </row>
    <row r="258" s="2" customFormat="1">
      <c r="A258" s="40"/>
      <c r="B258" s="41"/>
      <c r="C258" s="42"/>
      <c r="D258" s="243" t="s">
        <v>224</v>
      </c>
      <c r="E258" s="42"/>
      <c r="F258" s="244" t="s">
        <v>832</v>
      </c>
      <c r="G258" s="42"/>
      <c r="H258" s="42"/>
      <c r="I258" s="245"/>
      <c r="J258" s="42"/>
      <c r="K258" s="42"/>
      <c r="L258" s="46"/>
      <c r="M258" s="246"/>
      <c r="N258" s="247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8" t="s">
        <v>224</v>
      </c>
      <c r="AU258" s="18" t="s">
        <v>92</v>
      </c>
    </row>
    <row r="259" s="12" customFormat="1" ht="25.92" customHeight="1">
      <c r="A259" s="12"/>
      <c r="B259" s="214"/>
      <c r="C259" s="215"/>
      <c r="D259" s="216" t="s">
        <v>82</v>
      </c>
      <c r="E259" s="217" t="s">
        <v>725</v>
      </c>
      <c r="F259" s="217" t="s">
        <v>726</v>
      </c>
      <c r="G259" s="215"/>
      <c r="H259" s="215"/>
      <c r="I259" s="218"/>
      <c r="J259" s="219">
        <f>BK259</f>
        <v>0</v>
      </c>
      <c r="K259" s="215"/>
      <c r="L259" s="220"/>
      <c r="M259" s="221"/>
      <c r="N259" s="222"/>
      <c r="O259" s="222"/>
      <c r="P259" s="223">
        <f>SUM(P260:P262)</f>
        <v>0</v>
      </c>
      <c r="Q259" s="222"/>
      <c r="R259" s="223">
        <f>SUM(R260:R262)</f>
        <v>0</v>
      </c>
      <c r="S259" s="222"/>
      <c r="T259" s="224">
        <f>SUM(T260:T262)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5" t="s">
        <v>222</v>
      </c>
      <c r="AT259" s="226" t="s">
        <v>82</v>
      </c>
      <c r="AU259" s="226" t="s">
        <v>83</v>
      </c>
      <c r="AY259" s="225" t="s">
        <v>215</v>
      </c>
      <c r="BK259" s="227">
        <f>SUM(BK260:BK262)</f>
        <v>0</v>
      </c>
    </row>
    <row r="260" s="2" customFormat="1" ht="16.5" customHeight="1">
      <c r="A260" s="40"/>
      <c r="B260" s="41"/>
      <c r="C260" s="230" t="s">
        <v>452</v>
      </c>
      <c r="D260" s="230" t="s">
        <v>217</v>
      </c>
      <c r="E260" s="231" t="s">
        <v>847</v>
      </c>
      <c r="F260" s="232" t="s">
        <v>848</v>
      </c>
      <c r="G260" s="233" t="s">
        <v>325</v>
      </c>
      <c r="H260" s="234">
        <v>1</v>
      </c>
      <c r="I260" s="235"/>
      <c r="J260" s="236">
        <f>ROUND(I260*H260,2)</f>
        <v>0</v>
      </c>
      <c r="K260" s="232" t="s">
        <v>529</v>
      </c>
      <c r="L260" s="46"/>
      <c r="M260" s="237" t="s">
        <v>1</v>
      </c>
      <c r="N260" s="238" t="s">
        <v>48</v>
      </c>
      <c r="O260" s="93"/>
      <c r="P260" s="239">
        <f>O260*H260</f>
        <v>0</v>
      </c>
      <c r="Q260" s="239">
        <v>0</v>
      </c>
      <c r="R260" s="239">
        <f>Q260*H260</f>
        <v>0</v>
      </c>
      <c r="S260" s="239">
        <v>0</v>
      </c>
      <c r="T260" s="24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41" t="s">
        <v>541</v>
      </c>
      <c r="AT260" s="241" t="s">
        <v>217</v>
      </c>
      <c r="AU260" s="241" t="s">
        <v>90</v>
      </c>
      <c r="AY260" s="18" t="s">
        <v>215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8" t="s">
        <v>90</v>
      </c>
      <c r="BK260" s="242">
        <f>ROUND(I260*H260,2)</f>
        <v>0</v>
      </c>
      <c r="BL260" s="18" t="s">
        <v>541</v>
      </c>
      <c r="BM260" s="241" t="s">
        <v>954</v>
      </c>
    </row>
    <row r="261" s="2" customFormat="1">
      <c r="A261" s="40"/>
      <c r="B261" s="41"/>
      <c r="C261" s="42"/>
      <c r="D261" s="243" t="s">
        <v>224</v>
      </c>
      <c r="E261" s="42"/>
      <c r="F261" s="244" t="s">
        <v>850</v>
      </c>
      <c r="G261" s="42"/>
      <c r="H261" s="42"/>
      <c r="I261" s="245"/>
      <c r="J261" s="42"/>
      <c r="K261" s="42"/>
      <c r="L261" s="46"/>
      <c r="M261" s="246"/>
      <c r="N261" s="247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8" t="s">
        <v>224</v>
      </c>
      <c r="AU261" s="18" t="s">
        <v>90</v>
      </c>
    </row>
    <row r="262" s="2" customFormat="1">
      <c r="A262" s="40"/>
      <c r="B262" s="41"/>
      <c r="C262" s="42"/>
      <c r="D262" s="243" t="s">
        <v>657</v>
      </c>
      <c r="E262" s="42"/>
      <c r="F262" s="304" t="s">
        <v>851</v>
      </c>
      <c r="G262" s="42"/>
      <c r="H262" s="42"/>
      <c r="I262" s="245"/>
      <c r="J262" s="42"/>
      <c r="K262" s="42"/>
      <c r="L262" s="46"/>
      <c r="M262" s="305"/>
      <c r="N262" s="306"/>
      <c r="O262" s="307"/>
      <c r="P262" s="307"/>
      <c r="Q262" s="307"/>
      <c r="R262" s="307"/>
      <c r="S262" s="307"/>
      <c r="T262" s="308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8" t="s">
        <v>657</v>
      </c>
      <c r="AU262" s="18" t="s">
        <v>90</v>
      </c>
    </row>
    <row r="263" s="2" customFormat="1" ht="6.96" customHeight="1">
      <c r="A263" s="40"/>
      <c r="B263" s="68"/>
      <c r="C263" s="69"/>
      <c r="D263" s="69"/>
      <c r="E263" s="69"/>
      <c r="F263" s="69"/>
      <c r="G263" s="69"/>
      <c r="H263" s="69"/>
      <c r="I263" s="69"/>
      <c r="J263" s="69"/>
      <c r="K263" s="69"/>
      <c r="L263" s="46"/>
      <c r="M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</row>
  </sheetData>
  <sheetProtection sheet="1" autoFilter="0" formatColumns="0" formatRows="0" objects="1" scenarios="1" spinCount="100000" saltValue="o3JLS+k6sFfV42lwuol6hndN9EwqSawYmjcWOZKrWfbAjXTypDZR3SqBYdxlD77jCir5DqXYJIIJJlBE4087Zw==" hashValue="Z+VL32fJ5rV+SLr+pER1u+cg2boBSJCeFuqKjdbdg8nf2WFiv/Zjcx4Hw92TLgj533xqo+vtQi807GKyjK3S5Q==" algorithmName="SHA-512" password="CC35"/>
  <autoFilter ref="C128:K2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955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ROUND((SUM(BE135:BE381)),  2)</f>
        <v>0</v>
      </c>
      <c r="G37" s="40"/>
      <c r="H37" s="40"/>
      <c r="I37" s="167">
        <v>0.20999999999999999</v>
      </c>
      <c r="J37" s="166">
        <f>ROUND(((SUM(BE135:BE381))*I37),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ROUND((SUM(BF135:BF381)),  2)</f>
        <v>0</v>
      </c>
      <c r="G38" s="40"/>
      <c r="H38" s="40"/>
      <c r="I38" s="167">
        <v>0.12</v>
      </c>
      <c r="J38" s="166">
        <f>ROUND(((SUM(BF135:BF381))*I38),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ROUND((SUM(BG135:BG381)),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ROUND((SUM(BH135:BH381)),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ROUND((SUM(BI135:BI381)),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430-11-01.07 - PZS P4480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J137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194</v>
      </c>
      <c r="E103" s="200"/>
      <c r="F103" s="200"/>
      <c r="G103" s="200"/>
      <c r="H103" s="200"/>
      <c r="I103" s="200"/>
      <c r="J103" s="201">
        <f>J148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956</v>
      </c>
      <c r="E104" s="200"/>
      <c r="F104" s="200"/>
      <c r="G104" s="200"/>
      <c r="H104" s="200"/>
      <c r="I104" s="200"/>
      <c r="J104" s="201">
        <f>J152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957</v>
      </c>
      <c r="E105" s="200"/>
      <c r="F105" s="200"/>
      <c r="G105" s="200"/>
      <c r="H105" s="200"/>
      <c r="I105" s="200"/>
      <c r="J105" s="201">
        <f>J163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958</v>
      </c>
      <c r="E106" s="200"/>
      <c r="F106" s="200"/>
      <c r="G106" s="200"/>
      <c r="H106" s="200"/>
      <c r="I106" s="200"/>
      <c r="J106" s="201">
        <f>J206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959</v>
      </c>
      <c r="E107" s="200"/>
      <c r="F107" s="200"/>
      <c r="G107" s="200"/>
      <c r="H107" s="200"/>
      <c r="I107" s="200"/>
      <c r="J107" s="201">
        <f>J227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8"/>
      <c r="C108" s="134"/>
      <c r="D108" s="199" t="s">
        <v>960</v>
      </c>
      <c r="E108" s="200"/>
      <c r="F108" s="200"/>
      <c r="G108" s="200"/>
      <c r="H108" s="200"/>
      <c r="I108" s="200"/>
      <c r="J108" s="201">
        <f>J318</f>
        <v>0</v>
      </c>
      <c r="K108" s="134"/>
      <c r="L108" s="20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8"/>
      <c r="C109" s="134"/>
      <c r="D109" s="199" t="s">
        <v>961</v>
      </c>
      <c r="E109" s="200"/>
      <c r="F109" s="200"/>
      <c r="G109" s="200"/>
      <c r="H109" s="200"/>
      <c r="I109" s="200"/>
      <c r="J109" s="201">
        <f>J342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2"/>
      <c r="C110" s="193"/>
      <c r="D110" s="194" t="s">
        <v>681</v>
      </c>
      <c r="E110" s="195"/>
      <c r="F110" s="195"/>
      <c r="G110" s="195"/>
      <c r="H110" s="195"/>
      <c r="I110" s="195"/>
      <c r="J110" s="196">
        <f>J365</f>
        <v>0</v>
      </c>
      <c r="K110" s="193"/>
      <c r="L110" s="197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2"/>
      <c r="C111" s="193"/>
      <c r="D111" s="194" t="s">
        <v>962</v>
      </c>
      <c r="E111" s="195"/>
      <c r="F111" s="195"/>
      <c r="G111" s="195"/>
      <c r="H111" s="195"/>
      <c r="I111" s="195"/>
      <c r="J111" s="196">
        <f>J373</f>
        <v>0</v>
      </c>
      <c r="K111" s="193"/>
      <c r="L111" s="19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4" t="s">
        <v>200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86" t="str">
        <f>E7</f>
        <v>Prostá rekonstrukce trati v úseku Lázně Bělohrad - Nová Paka_Z2</v>
      </c>
      <c r="F121" s="33"/>
      <c r="G121" s="33"/>
      <c r="H121" s="33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1" customFormat="1" ht="12" customHeight="1">
      <c r="B122" s="22"/>
      <c r="C122" s="33" t="s">
        <v>178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1" customFormat="1" ht="16.5" customHeight="1">
      <c r="B123" s="22"/>
      <c r="C123" s="23"/>
      <c r="D123" s="23"/>
      <c r="E123" s="186" t="s">
        <v>677</v>
      </c>
      <c r="F123" s="23"/>
      <c r="G123" s="23"/>
      <c r="H123" s="23"/>
      <c r="I123" s="23"/>
      <c r="J123" s="23"/>
      <c r="K123" s="23"/>
      <c r="L123" s="21"/>
    </row>
    <row r="124" s="1" customFormat="1" ht="12" customHeight="1">
      <c r="B124" s="22"/>
      <c r="C124" s="33" t="s">
        <v>180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6.5" customHeight="1">
      <c r="A125" s="40"/>
      <c r="B125" s="41"/>
      <c r="C125" s="42"/>
      <c r="D125" s="42"/>
      <c r="E125" s="187" t="s">
        <v>678</v>
      </c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2" customHeight="1">
      <c r="A126" s="40"/>
      <c r="B126" s="41"/>
      <c r="C126" s="33" t="s">
        <v>182</v>
      </c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6.5" customHeight="1">
      <c r="A127" s="40"/>
      <c r="B127" s="41"/>
      <c r="C127" s="42"/>
      <c r="D127" s="42"/>
      <c r="E127" s="78" t="str">
        <f>E13</f>
        <v>PS 430-11-01.07 - PZS P4480 (ÚOŽI)</v>
      </c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6.96" customHeight="1">
      <c r="A128" s="40"/>
      <c r="B128" s="41"/>
      <c r="C128" s="42"/>
      <c r="D128" s="42"/>
      <c r="E128" s="42"/>
      <c r="F128" s="42"/>
      <c r="G128" s="42"/>
      <c r="H128" s="42"/>
      <c r="I128" s="42"/>
      <c r="J128" s="42"/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2" customHeight="1">
      <c r="A129" s="40"/>
      <c r="B129" s="41"/>
      <c r="C129" s="33" t="s">
        <v>22</v>
      </c>
      <c r="D129" s="42"/>
      <c r="E129" s="42"/>
      <c r="F129" s="28" t="str">
        <f>F16</f>
        <v>traťový úsek Lázně Bělohrad - Stará Paka</v>
      </c>
      <c r="G129" s="42"/>
      <c r="H129" s="42"/>
      <c r="I129" s="33" t="s">
        <v>24</v>
      </c>
      <c r="J129" s="81" t="str">
        <f>IF(J16="","",J16)</f>
        <v>13. 8. 2026</v>
      </c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6.96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30</v>
      </c>
      <c r="D131" s="42"/>
      <c r="E131" s="42"/>
      <c r="F131" s="28" t="str">
        <f>E19</f>
        <v>Správa Železnic, s.o.</v>
      </c>
      <c r="G131" s="42"/>
      <c r="H131" s="42"/>
      <c r="I131" s="33" t="s">
        <v>36</v>
      </c>
      <c r="J131" s="38" t="str">
        <f>E25</f>
        <v>PRODIN a.s.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5.15" customHeight="1">
      <c r="A132" s="40"/>
      <c r="B132" s="41"/>
      <c r="C132" s="33" t="s">
        <v>34</v>
      </c>
      <c r="D132" s="42"/>
      <c r="E132" s="42"/>
      <c r="F132" s="28" t="str">
        <f>IF(E22="","",E22)</f>
        <v>Vyplň údaj</v>
      </c>
      <c r="G132" s="42"/>
      <c r="H132" s="42"/>
      <c r="I132" s="33" t="s">
        <v>40</v>
      </c>
      <c r="J132" s="38" t="str">
        <f>E28</f>
        <v>Michal Kadlec</v>
      </c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2" customFormat="1" ht="10.32" customHeight="1">
      <c r="A133" s="40"/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65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  <row r="134" s="11" customFormat="1" ht="29.28" customHeight="1">
      <c r="A134" s="203"/>
      <c r="B134" s="204"/>
      <c r="C134" s="205" t="s">
        <v>201</v>
      </c>
      <c r="D134" s="206" t="s">
        <v>68</v>
      </c>
      <c r="E134" s="206" t="s">
        <v>64</v>
      </c>
      <c r="F134" s="206" t="s">
        <v>65</v>
      </c>
      <c r="G134" s="206" t="s">
        <v>202</v>
      </c>
      <c r="H134" s="206" t="s">
        <v>203</v>
      </c>
      <c r="I134" s="206" t="s">
        <v>204</v>
      </c>
      <c r="J134" s="206" t="s">
        <v>187</v>
      </c>
      <c r="K134" s="207" t="s">
        <v>205</v>
      </c>
      <c r="L134" s="208"/>
      <c r="M134" s="102" t="s">
        <v>1</v>
      </c>
      <c r="N134" s="103" t="s">
        <v>47</v>
      </c>
      <c r="O134" s="103" t="s">
        <v>206</v>
      </c>
      <c r="P134" s="103" t="s">
        <v>207</v>
      </c>
      <c r="Q134" s="103" t="s">
        <v>208</v>
      </c>
      <c r="R134" s="103" t="s">
        <v>209</v>
      </c>
      <c r="S134" s="103" t="s">
        <v>210</v>
      </c>
      <c r="T134" s="104" t="s">
        <v>211</v>
      </c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</row>
    <row r="135" s="2" customFormat="1" ht="22.8" customHeight="1">
      <c r="A135" s="40"/>
      <c r="B135" s="41"/>
      <c r="C135" s="109" t="s">
        <v>212</v>
      </c>
      <c r="D135" s="42"/>
      <c r="E135" s="42"/>
      <c r="F135" s="42"/>
      <c r="G135" s="42"/>
      <c r="H135" s="42"/>
      <c r="I135" s="42"/>
      <c r="J135" s="209">
        <f>BK135</f>
        <v>0</v>
      </c>
      <c r="K135" s="42"/>
      <c r="L135" s="46"/>
      <c r="M135" s="105"/>
      <c r="N135" s="210"/>
      <c r="O135" s="106"/>
      <c r="P135" s="211">
        <f>P136+P365+P373</f>
        <v>0</v>
      </c>
      <c r="Q135" s="106"/>
      <c r="R135" s="211">
        <f>R136+R365+R373</f>
        <v>0</v>
      </c>
      <c r="S135" s="106"/>
      <c r="T135" s="212">
        <f>T136+T365+T373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8" t="s">
        <v>82</v>
      </c>
      <c r="AU135" s="18" t="s">
        <v>189</v>
      </c>
      <c r="BK135" s="213">
        <f>BK136+BK365+BK373</f>
        <v>0</v>
      </c>
    </row>
    <row r="136" s="12" customFormat="1" ht="25.92" customHeight="1">
      <c r="A136" s="12"/>
      <c r="B136" s="214"/>
      <c r="C136" s="215"/>
      <c r="D136" s="216" t="s">
        <v>82</v>
      </c>
      <c r="E136" s="217" t="s">
        <v>213</v>
      </c>
      <c r="F136" s="217" t="s">
        <v>213</v>
      </c>
      <c r="G136" s="215"/>
      <c r="H136" s="215"/>
      <c r="I136" s="218"/>
      <c r="J136" s="219">
        <f>BK136</f>
        <v>0</v>
      </c>
      <c r="K136" s="215"/>
      <c r="L136" s="220"/>
      <c r="M136" s="221"/>
      <c r="N136" s="222"/>
      <c r="O136" s="222"/>
      <c r="P136" s="223">
        <f>P137+P148+P152+P163+P206+P227+P318+P342</f>
        <v>0</v>
      </c>
      <c r="Q136" s="222"/>
      <c r="R136" s="223">
        <f>R137+R148+R152+R163+R206+R227+R318+R342</f>
        <v>0</v>
      </c>
      <c r="S136" s="222"/>
      <c r="T136" s="224">
        <f>T137+T148+T152+T163+T206+T227+T318+T342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83</v>
      </c>
      <c r="AY136" s="225" t="s">
        <v>215</v>
      </c>
      <c r="BK136" s="227">
        <f>BK137+BK148+BK152+BK163+BK206+BK227+BK318+BK342</f>
        <v>0</v>
      </c>
    </row>
    <row r="137" s="12" customFormat="1" ht="22.8" customHeight="1">
      <c r="A137" s="12"/>
      <c r="B137" s="214"/>
      <c r="C137" s="215"/>
      <c r="D137" s="216" t="s">
        <v>82</v>
      </c>
      <c r="E137" s="228" t="s">
        <v>90</v>
      </c>
      <c r="F137" s="228" t="s">
        <v>216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SUM(P138:P147)</f>
        <v>0</v>
      </c>
      <c r="Q137" s="222"/>
      <c r="R137" s="223">
        <f>SUM(R138:R147)</f>
        <v>0</v>
      </c>
      <c r="S137" s="222"/>
      <c r="T137" s="224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90</v>
      </c>
      <c r="AT137" s="226" t="s">
        <v>82</v>
      </c>
      <c r="AU137" s="226" t="s">
        <v>90</v>
      </c>
      <c r="AY137" s="225" t="s">
        <v>215</v>
      </c>
      <c r="BK137" s="227">
        <f>SUM(BK138:BK147)</f>
        <v>0</v>
      </c>
    </row>
    <row r="138" s="2" customFormat="1" ht="24.15" customHeight="1">
      <c r="A138" s="40"/>
      <c r="B138" s="41"/>
      <c r="C138" s="230" t="s">
        <v>90</v>
      </c>
      <c r="D138" s="230" t="s">
        <v>217</v>
      </c>
      <c r="E138" s="231" t="s">
        <v>527</v>
      </c>
      <c r="F138" s="232" t="s">
        <v>528</v>
      </c>
      <c r="G138" s="233" t="s">
        <v>232</v>
      </c>
      <c r="H138" s="234">
        <v>42.75</v>
      </c>
      <c r="I138" s="235"/>
      <c r="J138" s="236">
        <f>ROUND(I138*H138,2)</f>
        <v>0</v>
      </c>
      <c r="K138" s="232" t="s">
        <v>529</v>
      </c>
      <c r="L138" s="46"/>
      <c r="M138" s="237" t="s">
        <v>1</v>
      </c>
      <c r="N138" s="238" t="s">
        <v>48</v>
      </c>
      <c r="O138" s="93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222</v>
      </c>
      <c r="AT138" s="241" t="s">
        <v>217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222</v>
      </c>
      <c r="BM138" s="241" t="s">
        <v>963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531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964</v>
      </c>
      <c r="G140" s="249"/>
      <c r="H140" s="252">
        <v>4.75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965</v>
      </c>
      <c r="G141" s="249"/>
      <c r="H141" s="252">
        <v>38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92</v>
      </c>
      <c r="AV141" s="13" t="s">
        <v>92</v>
      </c>
      <c r="AW141" s="13" t="s">
        <v>39</v>
      </c>
      <c r="AX141" s="13" t="s">
        <v>83</v>
      </c>
      <c r="AY141" s="258" t="s">
        <v>215</v>
      </c>
    </row>
    <row r="142" s="14" customFormat="1">
      <c r="A142" s="14"/>
      <c r="B142" s="259"/>
      <c r="C142" s="260"/>
      <c r="D142" s="243" t="s">
        <v>226</v>
      </c>
      <c r="E142" s="261" t="s">
        <v>1</v>
      </c>
      <c r="F142" s="262" t="s">
        <v>229</v>
      </c>
      <c r="G142" s="260"/>
      <c r="H142" s="263">
        <v>42.75</v>
      </c>
      <c r="I142" s="264"/>
      <c r="J142" s="260"/>
      <c r="K142" s="260"/>
      <c r="L142" s="265"/>
      <c r="M142" s="266"/>
      <c r="N142" s="267"/>
      <c r="O142" s="267"/>
      <c r="P142" s="267"/>
      <c r="Q142" s="267"/>
      <c r="R142" s="267"/>
      <c r="S142" s="267"/>
      <c r="T142" s="26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9" t="s">
        <v>226</v>
      </c>
      <c r="AU142" s="269" t="s">
        <v>92</v>
      </c>
      <c r="AV142" s="14" t="s">
        <v>222</v>
      </c>
      <c r="AW142" s="14" t="s">
        <v>39</v>
      </c>
      <c r="AX142" s="14" t="s">
        <v>90</v>
      </c>
      <c r="AY142" s="269" t="s">
        <v>215</v>
      </c>
    </row>
    <row r="143" s="2" customFormat="1" ht="24.15" customHeight="1">
      <c r="A143" s="40"/>
      <c r="B143" s="41"/>
      <c r="C143" s="230" t="s">
        <v>92</v>
      </c>
      <c r="D143" s="230" t="s">
        <v>217</v>
      </c>
      <c r="E143" s="231" t="s">
        <v>747</v>
      </c>
      <c r="F143" s="232" t="s">
        <v>748</v>
      </c>
      <c r="G143" s="233" t="s">
        <v>232</v>
      </c>
      <c r="H143" s="234">
        <v>42.75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222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222</v>
      </c>
      <c r="BM143" s="241" t="s">
        <v>966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750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967</v>
      </c>
      <c r="G145" s="249"/>
      <c r="H145" s="252">
        <v>38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83</v>
      </c>
      <c r="AY145" s="258" t="s">
        <v>215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968</v>
      </c>
      <c r="G146" s="249"/>
      <c r="H146" s="252">
        <v>4.75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83</v>
      </c>
      <c r="AY146" s="258" t="s">
        <v>215</v>
      </c>
    </row>
    <row r="147" s="14" customFormat="1">
      <c r="A147" s="14"/>
      <c r="B147" s="259"/>
      <c r="C147" s="260"/>
      <c r="D147" s="243" t="s">
        <v>226</v>
      </c>
      <c r="E147" s="261" t="s">
        <v>1</v>
      </c>
      <c r="F147" s="262" t="s">
        <v>229</v>
      </c>
      <c r="G147" s="260"/>
      <c r="H147" s="263">
        <v>42.75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9" t="s">
        <v>226</v>
      </c>
      <c r="AU147" s="269" t="s">
        <v>92</v>
      </c>
      <c r="AV147" s="14" t="s">
        <v>222</v>
      </c>
      <c r="AW147" s="14" t="s">
        <v>39</v>
      </c>
      <c r="AX147" s="14" t="s">
        <v>90</v>
      </c>
      <c r="AY147" s="269" t="s">
        <v>215</v>
      </c>
    </row>
    <row r="148" s="12" customFormat="1" ht="22.8" customHeight="1">
      <c r="A148" s="12"/>
      <c r="B148" s="214"/>
      <c r="C148" s="215"/>
      <c r="D148" s="216" t="s">
        <v>82</v>
      </c>
      <c r="E148" s="228" t="s">
        <v>247</v>
      </c>
      <c r="F148" s="228" t="s">
        <v>376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SUM(P149:P151)</f>
        <v>0</v>
      </c>
      <c r="Q148" s="222"/>
      <c r="R148" s="223">
        <f>SUM(R149:R151)</f>
        <v>0</v>
      </c>
      <c r="S148" s="222"/>
      <c r="T148" s="224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90</v>
      </c>
      <c r="AT148" s="226" t="s">
        <v>82</v>
      </c>
      <c r="AU148" s="226" t="s">
        <v>90</v>
      </c>
      <c r="AY148" s="225" t="s">
        <v>215</v>
      </c>
      <c r="BK148" s="227">
        <f>SUM(BK149:BK151)</f>
        <v>0</v>
      </c>
    </row>
    <row r="149" s="2" customFormat="1" ht="16.5" customHeight="1">
      <c r="A149" s="40"/>
      <c r="B149" s="41"/>
      <c r="C149" s="230" t="s">
        <v>100</v>
      </c>
      <c r="D149" s="230" t="s">
        <v>217</v>
      </c>
      <c r="E149" s="231" t="s">
        <v>969</v>
      </c>
      <c r="F149" s="232" t="s">
        <v>684</v>
      </c>
      <c r="G149" s="233" t="s">
        <v>232</v>
      </c>
      <c r="H149" s="234">
        <v>0.29999999999999999</v>
      </c>
      <c r="I149" s="235"/>
      <c r="J149" s="236">
        <f>ROUND(I149*H149,2)</f>
        <v>0</v>
      </c>
      <c r="K149" s="232" t="s">
        <v>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222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222</v>
      </c>
      <c r="BM149" s="241" t="s">
        <v>970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971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972</v>
      </c>
      <c r="G151" s="249"/>
      <c r="H151" s="252">
        <v>0.29999999999999999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12" customFormat="1" ht="22.8" customHeight="1">
      <c r="A152" s="12"/>
      <c r="B152" s="214"/>
      <c r="C152" s="215"/>
      <c r="D152" s="216" t="s">
        <v>82</v>
      </c>
      <c r="E152" s="228" t="s">
        <v>973</v>
      </c>
      <c r="F152" s="228" t="s">
        <v>974</v>
      </c>
      <c r="G152" s="215"/>
      <c r="H152" s="215"/>
      <c r="I152" s="218"/>
      <c r="J152" s="229">
        <f>BK152</f>
        <v>0</v>
      </c>
      <c r="K152" s="215"/>
      <c r="L152" s="220"/>
      <c r="M152" s="221"/>
      <c r="N152" s="222"/>
      <c r="O152" s="222"/>
      <c r="P152" s="223">
        <f>SUM(P153:P162)</f>
        <v>0</v>
      </c>
      <c r="Q152" s="222"/>
      <c r="R152" s="223">
        <f>SUM(R153:R162)</f>
        <v>0</v>
      </c>
      <c r="S152" s="222"/>
      <c r="T152" s="224">
        <f>SUM(T153:T162)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5" t="s">
        <v>90</v>
      </c>
      <c r="AT152" s="226" t="s">
        <v>82</v>
      </c>
      <c r="AU152" s="226" t="s">
        <v>90</v>
      </c>
      <c r="AY152" s="225" t="s">
        <v>215</v>
      </c>
      <c r="BK152" s="227">
        <f>SUM(BK153:BK162)</f>
        <v>0</v>
      </c>
    </row>
    <row r="153" s="2" customFormat="1" ht="55.5" customHeight="1">
      <c r="A153" s="40"/>
      <c r="B153" s="41"/>
      <c r="C153" s="291" t="s">
        <v>222</v>
      </c>
      <c r="D153" s="291" t="s">
        <v>311</v>
      </c>
      <c r="E153" s="292" t="s">
        <v>975</v>
      </c>
      <c r="F153" s="293" t="s">
        <v>976</v>
      </c>
      <c r="G153" s="294" t="s">
        <v>325</v>
      </c>
      <c r="H153" s="295">
        <v>1</v>
      </c>
      <c r="I153" s="296"/>
      <c r="J153" s="297">
        <f>ROUND(I153*H153,2)</f>
        <v>0</v>
      </c>
      <c r="K153" s="293" t="s">
        <v>529</v>
      </c>
      <c r="L153" s="298"/>
      <c r="M153" s="299" t="s">
        <v>1</v>
      </c>
      <c r="N153" s="300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426</v>
      </c>
      <c r="AT153" s="241" t="s">
        <v>311</v>
      </c>
      <c r="AU153" s="241" t="s">
        <v>92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426</v>
      </c>
      <c r="BM153" s="241" t="s">
        <v>977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976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92</v>
      </c>
    </row>
    <row r="155" s="2" customFormat="1" ht="24.15" customHeight="1">
      <c r="A155" s="40"/>
      <c r="B155" s="41"/>
      <c r="C155" s="291" t="s">
        <v>247</v>
      </c>
      <c r="D155" s="291" t="s">
        <v>311</v>
      </c>
      <c r="E155" s="292" t="s">
        <v>978</v>
      </c>
      <c r="F155" s="293" t="s">
        <v>979</v>
      </c>
      <c r="G155" s="294" t="s">
        <v>980</v>
      </c>
      <c r="H155" s="295">
        <v>1</v>
      </c>
      <c r="I155" s="296"/>
      <c r="J155" s="297">
        <f>ROUND(I155*H155,2)</f>
        <v>0</v>
      </c>
      <c r="K155" s="293" t="s">
        <v>529</v>
      </c>
      <c r="L155" s="298"/>
      <c r="M155" s="299" t="s">
        <v>1</v>
      </c>
      <c r="N155" s="300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426</v>
      </c>
      <c r="AT155" s="241" t="s">
        <v>311</v>
      </c>
      <c r="AU155" s="241" t="s">
        <v>92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426</v>
      </c>
      <c r="BM155" s="241" t="s">
        <v>981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979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92</v>
      </c>
    </row>
    <row r="157" s="2" customFormat="1" ht="24.15" customHeight="1">
      <c r="A157" s="40"/>
      <c r="B157" s="41"/>
      <c r="C157" s="291" t="s">
        <v>259</v>
      </c>
      <c r="D157" s="291" t="s">
        <v>311</v>
      </c>
      <c r="E157" s="292" t="s">
        <v>982</v>
      </c>
      <c r="F157" s="293" t="s">
        <v>983</v>
      </c>
      <c r="G157" s="294" t="s">
        <v>325</v>
      </c>
      <c r="H157" s="295">
        <v>1</v>
      </c>
      <c r="I157" s="296"/>
      <c r="J157" s="297">
        <f>ROUND(I157*H157,2)</f>
        <v>0</v>
      </c>
      <c r="K157" s="293" t="s">
        <v>529</v>
      </c>
      <c r="L157" s="298"/>
      <c r="M157" s="299" t="s">
        <v>1</v>
      </c>
      <c r="N157" s="300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548</v>
      </c>
      <c r="AT157" s="241" t="s">
        <v>311</v>
      </c>
      <c r="AU157" s="241" t="s">
        <v>92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418</v>
      </c>
      <c r="BM157" s="241" t="s">
        <v>984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983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92</v>
      </c>
    </row>
    <row r="159" s="2" customFormat="1" ht="16.5" customHeight="1">
      <c r="A159" s="40"/>
      <c r="B159" s="41"/>
      <c r="C159" s="230" t="s">
        <v>264</v>
      </c>
      <c r="D159" s="230" t="s">
        <v>217</v>
      </c>
      <c r="E159" s="231" t="s">
        <v>985</v>
      </c>
      <c r="F159" s="232" t="s">
        <v>986</v>
      </c>
      <c r="G159" s="233" t="s">
        <v>325</v>
      </c>
      <c r="H159" s="234">
        <v>1</v>
      </c>
      <c r="I159" s="235"/>
      <c r="J159" s="236">
        <f>ROUND(I159*H159,2)</f>
        <v>0</v>
      </c>
      <c r="K159" s="232" t="s">
        <v>529</v>
      </c>
      <c r="L159" s="46"/>
      <c r="M159" s="237" t="s">
        <v>1</v>
      </c>
      <c r="N159" s="238" t="s">
        <v>48</v>
      </c>
      <c r="O159" s="93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41" t="s">
        <v>222</v>
      </c>
      <c r="AT159" s="241" t="s">
        <v>217</v>
      </c>
      <c r="AU159" s="241" t="s">
        <v>92</v>
      </c>
      <c r="AY159" s="18" t="s">
        <v>215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8" t="s">
        <v>90</v>
      </c>
      <c r="BK159" s="242">
        <f>ROUND(I159*H159,2)</f>
        <v>0</v>
      </c>
      <c r="BL159" s="18" t="s">
        <v>222</v>
      </c>
      <c r="BM159" s="241" t="s">
        <v>987</v>
      </c>
    </row>
    <row r="160" s="2" customFormat="1">
      <c r="A160" s="40"/>
      <c r="B160" s="41"/>
      <c r="C160" s="42"/>
      <c r="D160" s="243" t="s">
        <v>224</v>
      </c>
      <c r="E160" s="42"/>
      <c r="F160" s="244" t="s">
        <v>988</v>
      </c>
      <c r="G160" s="42"/>
      <c r="H160" s="42"/>
      <c r="I160" s="245"/>
      <c r="J160" s="42"/>
      <c r="K160" s="42"/>
      <c r="L160" s="46"/>
      <c r="M160" s="246"/>
      <c r="N160" s="247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8" t="s">
        <v>224</v>
      </c>
      <c r="AU160" s="18" t="s">
        <v>92</v>
      </c>
    </row>
    <row r="161" s="2" customFormat="1" ht="24.15" customHeight="1">
      <c r="A161" s="40"/>
      <c r="B161" s="41"/>
      <c r="C161" s="291" t="s">
        <v>270</v>
      </c>
      <c r="D161" s="291" t="s">
        <v>311</v>
      </c>
      <c r="E161" s="292" t="s">
        <v>828</v>
      </c>
      <c r="F161" s="293" t="s">
        <v>829</v>
      </c>
      <c r="G161" s="294" t="s">
        <v>325</v>
      </c>
      <c r="H161" s="295">
        <v>1</v>
      </c>
      <c r="I161" s="296"/>
      <c r="J161" s="297">
        <f>ROUND(I161*H161,2)</f>
        <v>0</v>
      </c>
      <c r="K161" s="293" t="s">
        <v>529</v>
      </c>
      <c r="L161" s="298"/>
      <c r="M161" s="299" t="s">
        <v>1</v>
      </c>
      <c r="N161" s="300" t="s">
        <v>48</v>
      </c>
      <c r="O161" s="93"/>
      <c r="P161" s="239">
        <f>O161*H161</f>
        <v>0</v>
      </c>
      <c r="Q161" s="239">
        <v>0</v>
      </c>
      <c r="R161" s="239">
        <f>Q161*H161</f>
        <v>0</v>
      </c>
      <c r="S161" s="239">
        <v>0</v>
      </c>
      <c r="T161" s="24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1" t="s">
        <v>548</v>
      </c>
      <c r="AT161" s="241" t="s">
        <v>311</v>
      </c>
      <c r="AU161" s="241" t="s">
        <v>92</v>
      </c>
      <c r="AY161" s="18" t="s">
        <v>215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90</v>
      </c>
      <c r="BK161" s="242">
        <f>ROUND(I161*H161,2)</f>
        <v>0</v>
      </c>
      <c r="BL161" s="18" t="s">
        <v>418</v>
      </c>
      <c r="BM161" s="241" t="s">
        <v>989</v>
      </c>
    </row>
    <row r="162" s="2" customFormat="1">
      <c r="A162" s="40"/>
      <c r="B162" s="41"/>
      <c r="C162" s="42"/>
      <c r="D162" s="243" t="s">
        <v>224</v>
      </c>
      <c r="E162" s="42"/>
      <c r="F162" s="244" t="s">
        <v>829</v>
      </c>
      <c r="G162" s="42"/>
      <c r="H162" s="42"/>
      <c r="I162" s="245"/>
      <c r="J162" s="42"/>
      <c r="K162" s="42"/>
      <c r="L162" s="46"/>
      <c r="M162" s="246"/>
      <c r="N162" s="247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224</v>
      </c>
      <c r="AU162" s="18" t="s">
        <v>92</v>
      </c>
    </row>
    <row r="163" s="12" customFormat="1" ht="22.8" customHeight="1">
      <c r="A163" s="12"/>
      <c r="B163" s="214"/>
      <c r="C163" s="215"/>
      <c r="D163" s="216" t="s">
        <v>82</v>
      </c>
      <c r="E163" s="228" t="s">
        <v>990</v>
      </c>
      <c r="F163" s="228" t="s">
        <v>991</v>
      </c>
      <c r="G163" s="215"/>
      <c r="H163" s="215"/>
      <c r="I163" s="218"/>
      <c r="J163" s="229">
        <f>BK163</f>
        <v>0</v>
      </c>
      <c r="K163" s="215"/>
      <c r="L163" s="220"/>
      <c r="M163" s="221"/>
      <c r="N163" s="222"/>
      <c r="O163" s="222"/>
      <c r="P163" s="223">
        <f>SUM(P164:P205)</f>
        <v>0</v>
      </c>
      <c r="Q163" s="222"/>
      <c r="R163" s="223">
        <f>SUM(R164:R205)</f>
        <v>0</v>
      </c>
      <c r="S163" s="222"/>
      <c r="T163" s="224">
        <f>SUM(T164:T205)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5" t="s">
        <v>90</v>
      </c>
      <c r="AT163" s="226" t="s">
        <v>82</v>
      </c>
      <c r="AU163" s="226" t="s">
        <v>90</v>
      </c>
      <c r="AY163" s="225" t="s">
        <v>215</v>
      </c>
      <c r="BK163" s="227">
        <f>SUM(BK164:BK205)</f>
        <v>0</v>
      </c>
    </row>
    <row r="164" s="2" customFormat="1" ht="24.15" customHeight="1">
      <c r="A164" s="40"/>
      <c r="B164" s="41"/>
      <c r="C164" s="291" t="s">
        <v>276</v>
      </c>
      <c r="D164" s="291" t="s">
        <v>311</v>
      </c>
      <c r="E164" s="292" t="s">
        <v>992</v>
      </c>
      <c r="F164" s="293" t="s">
        <v>993</v>
      </c>
      <c r="G164" s="294" t="s">
        <v>325</v>
      </c>
      <c r="H164" s="295">
        <v>1</v>
      </c>
      <c r="I164" s="296"/>
      <c r="J164" s="297">
        <f>ROUND(I164*H164,2)</f>
        <v>0</v>
      </c>
      <c r="K164" s="293" t="s">
        <v>529</v>
      </c>
      <c r="L164" s="298"/>
      <c r="M164" s="299" t="s">
        <v>1</v>
      </c>
      <c r="N164" s="300" t="s">
        <v>48</v>
      </c>
      <c r="O164" s="93"/>
      <c r="P164" s="239">
        <f>O164*H164</f>
        <v>0</v>
      </c>
      <c r="Q164" s="239">
        <v>0</v>
      </c>
      <c r="R164" s="239">
        <f>Q164*H164</f>
        <v>0</v>
      </c>
      <c r="S164" s="239">
        <v>0</v>
      </c>
      <c r="T164" s="24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41" t="s">
        <v>426</v>
      </c>
      <c r="AT164" s="241" t="s">
        <v>311</v>
      </c>
      <c r="AU164" s="241" t="s">
        <v>92</v>
      </c>
      <c r="AY164" s="18" t="s">
        <v>215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8" t="s">
        <v>90</v>
      </c>
      <c r="BK164" s="242">
        <f>ROUND(I164*H164,2)</f>
        <v>0</v>
      </c>
      <c r="BL164" s="18" t="s">
        <v>426</v>
      </c>
      <c r="BM164" s="241" t="s">
        <v>994</v>
      </c>
    </row>
    <row r="165" s="2" customFormat="1">
      <c r="A165" s="40"/>
      <c r="B165" s="41"/>
      <c r="C165" s="42"/>
      <c r="D165" s="243" t="s">
        <v>224</v>
      </c>
      <c r="E165" s="42"/>
      <c r="F165" s="244" t="s">
        <v>995</v>
      </c>
      <c r="G165" s="42"/>
      <c r="H165" s="42"/>
      <c r="I165" s="245"/>
      <c r="J165" s="42"/>
      <c r="K165" s="42"/>
      <c r="L165" s="46"/>
      <c r="M165" s="246"/>
      <c r="N165" s="247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8" t="s">
        <v>224</v>
      </c>
      <c r="AU165" s="18" t="s">
        <v>92</v>
      </c>
    </row>
    <row r="166" s="2" customFormat="1" ht="44.25" customHeight="1">
      <c r="A166" s="40"/>
      <c r="B166" s="41"/>
      <c r="C166" s="291" t="s">
        <v>284</v>
      </c>
      <c r="D166" s="291" t="s">
        <v>311</v>
      </c>
      <c r="E166" s="292" t="s">
        <v>996</v>
      </c>
      <c r="F166" s="293" t="s">
        <v>997</v>
      </c>
      <c r="G166" s="294" t="s">
        <v>998</v>
      </c>
      <c r="H166" s="295">
        <v>1</v>
      </c>
      <c r="I166" s="296"/>
      <c r="J166" s="297">
        <f>ROUND(I166*H166,2)</f>
        <v>0</v>
      </c>
      <c r="K166" s="293" t="s">
        <v>529</v>
      </c>
      <c r="L166" s="298"/>
      <c r="M166" s="299" t="s">
        <v>1</v>
      </c>
      <c r="N166" s="300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426</v>
      </c>
      <c r="AT166" s="241" t="s">
        <v>311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426</v>
      </c>
      <c r="BM166" s="241" t="s">
        <v>999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997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2" customFormat="1" ht="24.15" customHeight="1">
      <c r="A168" s="40"/>
      <c r="B168" s="41"/>
      <c r="C168" s="291" t="s">
        <v>289</v>
      </c>
      <c r="D168" s="291" t="s">
        <v>311</v>
      </c>
      <c r="E168" s="292" t="s">
        <v>1000</v>
      </c>
      <c r="F168" s="293" t="s">
        <v>1001</v>
      </c>
      <c r="G168" s="294" t="s">
        <v>325</v>
      </c>
      <c r="H168" s="295">
        <v>2</v>
      </c>
      <c r="I168" s="296"/>
      <c r="J168" s="297">
        <f>ROUND(I168*H168,2)</f>
        <v>0</v>
      </c>
      <c r="K168" s="293" t="s">
        <v>529</v>
      </c>
      <c r="L168" s="298"/>
      <c r="M168" s="299" t="s">
        <v>1</v>
      </c>
      <c r="N168" s="300" t="s">
        <v>48</v>
      </c>
      <c r="O168" s="93"/>
      <c r="P168" s="239">
        <f>O168*H168</f>
        <v>0</v>
      </c>
      <c r="Q168" s="239">
        <v>0</v>
      </c>
      <c r="R168" s="239">
        <f>Q168*H168</f>
        <v>0</v>
      </c>
      <c r="S168" s="239">
        <v>0</v>
      </c>
      <c r="T168" s="24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41" t="s">
        <v>548</v>
      </c>
      <c r="AT168" s="241" t="s">
        <v>311</v>
      </c>
      <c r="AU168" s="241" t="s">
        <v>92</v>
      </c>
      <c r="AY168" s="18" t="s">
        <v>215</v>
      </c>
      <c r="BE168" s="242">
        <f>IF(N168="základní",J168,0)</f>
        <v>0</v>
      </c>
      <c r="BF168" s="242">
        <f>IF(N168="snížená",J168,0)</f>
        <v>0</v>
      </c>
      <c r="BG168" s="242">
        <f>IF(N168="zákl. přenesená",J168,0)</f>
        <v>0</v>
      </c>
      <c r="BH168" s="242">
        <f>IF(N168="sníž. přenesená",J168,0)</f>
        <v>0</v>
      </c>
      <c r="BI168" s="242">
        <f>IF(N168="nulová",J168,0)</f>
        <v>0</v>
      </c>
      <c r="BJ168" s="18" t="s">
        <v>90</v>
      </c>
      <c r="BK168" s="242">
        <f>ROUND(I168*H168,2)</f>
        <v>0</v>
      </c>
      <c r="BL168" s="18" t="s">
        <v>418</v>
      </c>
      <c r="BM168" s="241" t="s">
        <v>1002</v>
      </c>
    </row>
    <row r="169" s="2" customFormat="1">
      <c r="A169" s="40"/>
      <c r="B169" s="41"/>
      <c r="C169" s="42"/>
      <c r="D169" s="243" t="s">
        <v>224</v>
      </c>
      <c r="E169" s="42"/>
      <c r="F169" s="244" t="s">
        <v>1001</v>
      </c>
      <c r="G169" s="42"/>
      <c r="H169" s="42"/>
      <c r="I169" s="245"/>
      <c r="J169" s="42"/>
      <c r="K169" s="42"/>
      <c r="L169" s="46"/>
      <c r="M169" s="246"/>
      <c r="N169" s="247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8" t="s">
        <v>224</v>
      </c>
      <c r="AU169" s="18" t="s">
        <v>92</v>
      </c>
    </row>
    <row r="170" s="2" customFormat="1" ht="21.75" customHeight="1">
      <c r="A170" s="40"/>
      <c r="B170" s="41"/>
      <c r="C170" s="291" t="s">
        <v>8</v>
      </c>
      <c r="D170" s="291" t="s">
        <v>311</v>
      </c>
      <c r="E170" s="292" t="s">
        <v>1003</v>
      </c>
      <c r="F170" s="293" t="s">
        <v>1004</v>
      </c>
      <c r="G170" s="294" t="s">
        <v>325</v>
      </c>
      <c r="H170" s="295">
        <v>1</v>
      </c>
      <c r="I170" s="296"/>
      <c r="J170" s="297">
        <f>ROUND(I170*H170,2)</f>
        <v>0</v>
      </c>
      <c r="K170" s="293" t="s">
        <v>529</v>
      </c>
      <c r="L170" s="298"/>
      <c r="M170" s="299" t="s">
        <v>1</v>
      </c>
      <c r="N170" s="300" t="s">
        <v>48</v>
      </c>
      <c r="O170" s="93"/>
      <c r="P170" s="239">
        <f>O170*H170</f>
        <v>0</v>
      </c>
      <c r="Q170" s="239">
        <v>0</v>
      </c>
      <c r="R170" s="239">
        <f>Q170*H170</f>
        <v>0</v>
      </c>
      <c r="S170" s="239">
        <v>0</v>
      </c>
      <c r="T170" s="24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1" t="s">
        <v>548</v>
      </c>
      <c r="AT170" s="241" t="s">
        <v>311</v>
      </c>
      <c r="AU170" s="241" t="s">
        <v>92</v>
      </c>
      <c r="AY170" s="18" t="s">
        <v>215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8" t="s">
        <v>90</v>
      </c>
      <c r="BK170" s="242">
        <f>ROUND(I170*H170,2)</f>
        <v>0</v>
      </c>
      <c r="BL170" s="18" t="s">
        <v>418</v>
      </c>
      <c r="BM170" s="241" t="s">
        <v>1005</v>
      </c>
    </row>
    <row r="171" s="2" customFormat="1">
      <c r="A171" s="40"/>
      <c r="B171" s="41"/>
      <c r="C171" s="42"/>
      <c r="D171" s="243" t="s">
        <v>224</v>
      </c>
      <c r="E171" s="42"/>
      <c r="F171" s="244" t="s">
        <v>1004</v>
      </c>
      <c r="G171" s="42"/>
      <c r="H171" s="42"/>
      <c r="I171" s="245"/>
      <c r="J171" s="42"/>
      <c r="K171" s="42"/>
      <c r="L171" s="46"/>
      <c r="M171" s="246"/>
      <c r="N171" s="247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8" t="s">
        <v>224</v>
      </c>
      <c r="AU171" s="18" t="s">
        <v>92</v>
      </c>
    </row>
    <row r="172" s="2" customFormat="1" ht="44.25" customHeight="1">
      <c r="A172" s="40"/>
      <c r="B172" s="41"/>
      <c r="C172" s="291" t="s">
        <v>303</v>
      </c>
      <c r="D172" s="291" t="s">
        <v>311</v>
      </c>
      <c r="E172" s="292" t="s">
        <v>1006</v>
      </c>
      <c r="F172" s="293" t="s">
        <v>1007</v>
      </c>
      <c r="G172" s="294" t="s">
        <v>325</v>
      </c>
      <c r="H172" s="295">
        <v>20</v>
      </c>
      <c r="I172" s="296"/>
      <c r="J172" s="297">
        <f>ROUND(I172*H172,2)</f>
        <v>0</v>
      </c>
      <c r="K172" s="293" t="s">
        <v>529</v>
      </c>
      <c r="L172" s="298"/>
      <c r="M172" s="299" t="s">
        <v>1</v>
      </c>
      <c r="N172" s="300" t="s">
        <v>48</v>
      </c>
      <c r="O172" s="93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1" t="s">
        <v>426</v>
      </c>
      <c r="AT172" s="241" t="s">
        <v>311</v>
      </c>
      <c r="AU172" s="241" t="s">
        <v>92</v>
      </c>
      <c r="AY172" s="18" t="s">
        <v>215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90</v>
      </c>
      <c r="BK172" s="242">
        <f>ROUND(I172*H172,2)</f>
        <v>0</v>
      </c>
      <c r="BL172" s="18" t="s">
        <v>426</v>
      </c>
      <c r="BM172" s="241" t="s">
        <v>1008</v>
      </c>
    </row>
    <row r="173" s="2" customFormat="1">
      <c r="A173" s="40"/>
      <c r="B173" s="41"/>
      <c r="C173" s="42"/>
      <c r="D173" s="243" t="s">
        <v>224</v>
      </c>
      <c r="E173" s="42"/>
      <c r="F173" s="244" t="s">
        <v>1007</v>
      </c>
      <c r="G173" s="42"/>
      <c r="H173" s="42"/>
      <c r="I173" s="245"/>
      <c r="J173" s="42"/>
      <c r="K173" s="42"/>
      <c r="L173" s="46"/>
      <c r="M173" s="246"/>
      <c r="N173" s="247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8" t="s">
        <v>224</v>
      </c>
      <c r="AU173" s="18" t="s">
        <v>92</v>
      </c>
    </row>
    <row r="174" s="2" customFormat="1" ht="16.5" customHeight="1">
      <c r="A174" s="40"/>
      <c r="B174" s="41"/>
      <c r="C174" s="291" t="s">
        <v>310</v>
      </c>
      <c r="D174" s="291" t="s">
        <v>311</v>
      </c>
      <c r="E174" s="292" t="s">
        <v>1009</v>
      </c>
      <c r="F174" s="293" t="s">
        <v>1010</v>
      </c>
      <c r="G174" s="294" t="s">
        <v>325</v>
      </c>
      <c r="H174" s="295">
        <v>1</v>
      </c>
      <c r="I174" s="296"/>
      <c r="J174" s="297">
        <f>ROUND(I174*H174,2)</f>
        <v>0</v>
      </c>
      <c r="K174" s="293" t="s">
        <v>529</v>
      </c>
      <c r="L174" s="298"/>
      <c r="M174" s="299" t="s">
        <v>1</v>
      </c>
      <c r="N174" s="300" t="s">
        <v>48</v>
      </c>
      <c r="O174" s="93"/>
      <c r="P174" s="239">
        <f>O174*H174</f>
        <v>0</v>
      </c>
      <c r="Q174" s="239">
        <v>0</v>
      </c>
      <c r="R174" s="239">
        <f>Q174*H174</f>
        <v>0</v>
      </c>
      <c r="S174" s="239">
        <v>0</v>
      </c>
      <c r="T174" s="24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41" t="s">
        <v>548</v>
      </c>
      <c r="AT174" s="241" t="s">
        <v>311</v>
      </c>
      <c r="AU174" s="241" t="s">
        <v>92</v>
      </c>
      <c r="AY174" s="18" t="s">
        <v>215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8" t="s">
        <v>90</v>
      </c>
      <c r="BK174" s="242">
        <f>ROUND(I174*H174,2)</f>
        <v>0</v>
      </c>
      <c r="BL174" s="18" t="s">
        <v>418</v>
      </c>
      <c r="BM174" s="241" t="s">
        <v>1011</v>
      </c>
    </row>
    <row r="175" s="2" customFormat="1">
      <c r="A175" s="40"/>
      <c r="B175" s="41"/>
      <c r="C175" s="42"/>
      <c r="D175" s="243" t="s">
        <v>224</v>
      </c>
      <c r="E175" s="42"/>
      <c r="F175" s="244" t="s">
        <v>1010</v>
      </c>
      <c r="G175" s="42"/>
      <c r="H175" s="42"/>
      <c r="I175" s="245"/>
      <c r="J175" s="42"/>
      <c r="K175" s="42"/>
      <c r="L175" s="46"/>
      <c r="M175" s="246"/>
      <c r="N175" s="247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8" t="s">
        <v>224</v>
      </c>
      <c r="AU175" s="18" t="s">
        <v>92</v>
      </c>
    </row>
    <row r="176" s="2" customFormat="1" ht="49.05" customHeight="1">
      <c r="A176" s="40"/>
      <c r="B176" s="41"/>
      <c r="C176" s="291" t="s">
        <v>316</v>
      </c>
      <c r="D176" s="291" t="s">
        <v>311</v>
      </c>
      <c r="E176" s="292" t="s">
        <v>1012</v>
      </c>
      <c r="F176" s="293" t="s">
        <v>1013</v>
      </c>
      <c r="G176" s="294" t="s">
        <v>325</v>
      </c>
      <c r="H176" s="295">
        <v>2</v>
      </c>
      <c r="I176" s="296"/>
      <c r="J176" s="297">
        <f>ROUND(I176*H176,2)</f>
        <v>0</v>
      </c>
      <c r="K176" s="293" t="s">
        <v>529</v>
      </c>
      <c r="L176" s="298"/>
      <c r="M176" s="299" t="s">
        <v>1</v>
      </c>
      <c r="N176" s="300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426</v>
      </c>
      <c r="AT176" s="241" t="s">
        <v>311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426</v>
      </c>
      <c r="BM176" s="241" t="s">
        <v>1014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1015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2" customFormat="1" ht="16.5" customHeight="1">
      <c r="A178" s="40"/>
      <c r="B178" s="41"/>
      <c r="C178" s="291" t="s">
        <v>322</v>
      </c>
      <c r="D178" s="291" t="s">
        <v>311</v>
      </c>
      <c r="E178" s="292" t="s">
        <v>1016</v>
      </c>
      <c r="F178" s="293" t="s">
        <v>1017</v>
      </c>
      <c r="G178" s="294" t="s">
        <v>325</v>
      </c>
      <c r="H178" s="295">
        <v>1</v>
      </c>
      <c r="I178" s="296"/>
      <c r="J178" s="297">
        <f>ROUND(I178*H178,2)</f>
        <v>0</v>
      </c>
      <c r="K178" s="293" t="s">
        <v>529</v>
      </c>
      <c r="L178" s="298"/>
      <c r="M178" s="299" t="s">
        <v>1</v>
      </c>
      <c r="N178" s="300" t="s">
        <v>48</v>
      </c>
      <c r="O178" s="93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41" t="s">
        <v>426</v>
      </c>
      <c r="AT178" s="241" t="s">
        <v>311</v>
      </c>
      <c r="AU178" s="241" t="s">
        <v>92</v>
      </c>
      <c r="AY178" s="18" t="s">
        <v>215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8" t="s">
        <v>90</v>
      </c>
      <c r="BK178" s="242">
        <f>ROUND(I178*H178,2)</f>
        <v>0</v>
      </c>
      <c r="BL178" s="18" t="s">
        <v>426</v>
      </c>
      <c r="BM178" s="241" t="s">
        <v>1018</v>
      </c>
    </row>
    <row r="179" s="2" customFormat="1">
      <c r="A179" s="40"/>
      <c r="B179" s="41"/>
      <c r="C179" s="42"/>
      <c r="D179" s="243" t="s">
        <v>224</v>
      </c>
      <c r="E179" s="42"/>
      <c r="F179" s="244" t="s">
        <v>1017</v>
      </c>
      <c r="G179" s="42"/>
      <c r="H179" s="42"/>
      <c r="I179" s="245"/>
      <c r="J179" s="42"/>
      <c r="K179" s="42"/>
      <c r="L179" s="46"/>
      <c r="M179" s="246"/>
      <c r="N179" s="247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8" t="s">
        <v>224</v>
      </c>
      <c r="AU179" s="18" t="s">
        <v>92</v>
      </c>
    </row>
    <row r="180" s="2" customFormat="1" ht="24.15" customHeight="1">
      <c r="A180" s="40"/>
      <c r="B180" s="41"/>
      <c r="C180" s="291" t="s">
        <v>331</v>
      </c>
      <c r="D180" s="291" t="s">
        <v>311</v>
      </c>
      <c r="E180" s="292" t="s">
        <v>1019</v>
      </c>
      <c r="F180" s="293" t="s">
        <v>1020</v>
      </c>
      <c r="G180" s="294" t="s">
        <v>325</v>
      </c>
      <c r="H180" s="295">
        <v>1</v>
      </c>
      <c r="I180" s="296"/>
      <c r="J180" s="297">
        <f>ROUND(I180*H180,2)</f>
        <v>0</v>
      </c>
      <c r="K180" s="293" t="s">
        <v>529</v>
      </c>
      <c r="L180" s="298"/>
      <c r="M180" s="299" t="s">
        <v>1</v>
      </c>
      <c r="N180" s="300" t="s">
        <v>48</v>
      </c>
      <c r="O180" s="93"/>
      <c r="P180" s="239">
        <f>O180*H180</f>
        <v>0</v>
      </c>
      <c r="Q180" s="239">
        <v>0</v>
      </c>
      <c r="R180" s="239">
        <f>Q180*H180</f>
        <v>0</v>
      </c>
      <c r="S180" s="239">
        <v>0</v>
      </c>
      <c r="T180" s="24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41" t="s">
        <v>426</v>
      </c>
      <c r="AT180" s="241" t="s">
        <v>311</v>
      </c>
      <c r="AU180" s="241" t="s">
        <v>92</v>
      </c>
      <c r="AY180" s="18" t="s">
        <v>215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8" t="s">
        <v>90</v>
      </c>
      <c r="BK180" s="242">
        <f>ROUND(I180*H180,2)</f>
        <v>0</v>
      </c>
      <c r="BL180" s="18" t="s">
        <v>426</v>
      </c>
      <c r="BM180" s="241" t="s">
        <v>1021</v>
      </c>
    </row>
    <row r="181" s="2" customFormat="1">
      <c r="A181" s="40"/>
      <c r="B181" s="41"/>
      <c r="C181" s="42"/>
      <c r="D181" s="243" t="s">
        <v>224</v>
      </c>
      <c r="E181" s="42"/>
      <c r="F181" s="244" t="s">
        <v>1020</v>
      </c>
      <c r="G181" s="42"/>
      <c r="H181" s="42"/>
      <c r="I181" s="245"/>
      <c r="J181" s="42"/>
      <c r="K181" s="42"/>
      <c r="L181" s="46"/>
      <c r="M181" s="246"/>
      <c r="N181" s="247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8" t="s">
        <v>224</v>
      </c>
      <c r="AU181" s="18" t="s">
        <v>92</v>
      </c>
    </row>
    <row r="182" s="2" customFormat="1" ht="24.15" customHeight="1">
      <c r="A182" s="40"/>
      <c r="B182" s="41"/>
      <c r="C182" s="291" t="s">
        <v>339</v>
      </c>
      <c r="D182" s="291" t="s">
        <v>311</v>
      </c>
      <c r="E182" s="292" t="s">
        <v>1022</v>
      </c>
      <c r="F182" s="293" t="s">
        <v>1023</v>
      </c>
      <c r="G182" s="294" t="s">
        <v>325</v>
      </c>
      <c r="H182" s="295">
        <v>1</v>
      </c>
      <c r="I182" s="296"/>
      <c r="J182" s="297">
        <f>ROUND(I182*H182,2)</f>
        <v>0</v>
      </c>
      <c r="K182" s="293" t="s">
        <v>529</v>
      </c>
      <c r="L182" s="298"/>
      <c r="M182" s="299" t="s">
        <v>1</v>
      </c>
      <c r="N182" s="300" t="s">
        <v>48</v>
      </c>
      <c r="O182" s="93"/>
      <c r="P182" s="239">
        <f>O182*H182</f>
        <v>0</v>
      </c>
      <c r="Q182" s="239">
        <v>0</v>
      </c>
      <c r="R182" s="239">
        <f>Q182*H182</f>
        <v>0</v>
      </c>
      <c r="S182" s="239">
        <v>0</v>
      </c>
      <c r="T182" s="24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41" t="s">
        <v>426</v>
      </c>
      <c r="AT182" s="241" t="s">
        <v>311</v>
      </c>
      <c r="AU182" s="241" t="s">
        <v>92</v>
      </c>
      <c r="AY182" s="18" t="s">
        <v>215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8" t="s">
        <v>90</v>
      </c>
      <c r="BK182" s="242">
        <f>ROUND(I182*H182,2)</f>
        <v>0</v>
      </c>
      <c r="BL182" s="18" t="s">
        <v>426</v>
      </c>
      <c r="BM182" s="241" t="s">
        <v>1024</v>
      </c>
    </row>
    <row r="183" s="2" customFormat="1">
      <c r="A183" s="40"/>
      <c r="B183" s="41"/>
      <c r="C183" s="42"/>
      <c r="D183" s="243" t="s">
        <v>224</v>
      </c>
      <c r="E183" s="42"/>
      <c r="F183" s="244" t="s">
        <v>1023</v>
      </c>
      <c r="G183" s="42"/>
      <c r="H183" s="42"/>
      <c r="I183" s="245"/>
      <c r="J183" s="42"/>
      <c r="K183" s="42"/>
      <c r="L183" s="46"/>
      <c r="M183" s="246"/>
      <c r="N183" s="247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8" t="s">
        <v>224</v>
      </c>
      <c r="AU183" s="18" t="s">
        <v>92</v>
      </c>
    </row>
    <row r="184" s="2" customFormat="1" ht="16.5" customHeight="1">
      <c r="A184" s="40"/>
      <c r="B184" s="41"/>
      <c r="C184" s="230" t="s">
        <v>346</v>
      </c>
      <c r="D184" s="230" t="s">
        <v>217</v>
      </c>
      <c r="E184" s="231" t="s">
        <v>1025</v>
      </c>
      <c r="F184" s="232" t="s">
        <v>1026</v>
      </c>
      <c r="G184" s="233" t="s">
        <v>325</v>
      </c>
      <c r="H184" s="234">
        <v>1</v>
      </c>
      <c r="I184" s="235"/>
      <c r="J184" s="236">
        <f>ROUND(I184*H184,2)</f>
        <v>0</v>
      </c>
      <c r="K184" s="232" t="s">
        <v>529</v>
      </c>
      <c r="L184" s="46"/>
      <c r="M184" s="237" t="s">
        <v>1</v>
      </c>
      <c r="N184" s="238" t="s">
        <v>48</v>
      </c>
      <c r="O184" s="93"/>
      <c r="P184" s="239">
        <f>O184*H184</f>
        <v>0</v>
      </c>
      <c r="Q184" s="239">
        <v>0</v>
      </c>
      <c r="R184" s="239">
        <f>Q184*H184</f>
        <v>0</v>
      </c>
      <c r="S184" s="239">
        <v>0</v>
      </c>
      <c r="T184" s="24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41" t="s">
        <v>222</v>
      </c>
      <c r="AT184" s="241" t="s">
        <v>217</v>
      </c>
      <c r="AU184" s="241" t="s">
        <v>92</v>
      </c>
      <c r="AY184" s="18" t="s">
        <v>215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8" t="s">
        <v>90</v>
      </c>
      <c r="BK184" s="242">
        <f>ROUND(I184*H184,2)</f>
        <v>0</v>
      </c>
      <c r="BL184" s="18" t="s">
        <v>222</v>
      </c>
      <c r="BM184" s="241" t="s">
        <v>1027</v>
      </c>
    </row>
    <row r="185" s="2" customFormat="1">
      <c r="A185" s="40"/>
      <c r="B185" s="41"/>
      <c r="C185" s="42"/>
      <c r="D185" s="243" t="s">
        <v>224</v>
      </c>
      <c r="E185" s="42"/>
      <c r="F185" s="244" t="s">
        <v>1028</v>
      </c>
      <c r="G185" s="42"/>
      <c r="H185" s="42"/>
      <c r="I185" s="245"/>
      <c r="J185" s="42"/>
      <c r="K185" s="42"/>
      <c r="L185" s="46"/>
      <c r="M185" s="246"/>
      <c r="N185" s="247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8" t="s">
        <v>224</v>
      </c>
      <c r="AU185" s="18" t="s">
        <v>92</v>
      </c>
    </row>
    <row r="186" s="2" customFormat="1" ht="16.5" customHeight="1">
      <c r="A186" s="40"/>
      <c r="B186" s="41"/>
      <c r="C186" s="230" t="s">
        <v>352</v>
      </c>
      <c r="D186" s="230" t="s">
        <v>217</v>
      </c>
      <c r="E186" s="231" t="s">
        <v>1029</v>
      </c>
      <c r="F186" s="232" t="s">
        <v>1030</v>
      </c>
      <c r="G186" s="233" t="s">
        <v>325</v>
      </c>
      <c r="H186" s="234">
        <v>1</v>
      </c>
      <c r="I186" s="235"/>
      <c r="J186" s="236">
        <f>ROUND(I186*H186,2)</f>
        <v>0</v>
      </c>
      <c r="K186" s="232" t="s">
        <v>529</v>
      </c>
      <c r="L186" s="46"/>
      <c r="M186" s="237" t="s">
        <v>1</v>
      </c>
      <c r="N186" s="238" t="s">
        <v>48</v>
      </c>
      <c r="O186" s="93"/>
      <c r="P186" s="239">
        <f>O186*H186</f>
        <v>0</v>
      </c>
      <c r="Q186" s="239">
        <v>0</v>
      </c>
      <c r="R186" s="239">
        <f>Q186*H186</f>
        <v>0</v>
      </c>
      <c r="S186" s="239">
        <v>0</v>
      </c>
      <c r="T186" s="24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1" t="s">
        <v>222</v>
      </c>
      <c r="AT186" s="241" t="s">
        <v>217</v>
      </c>
      <c r="AU186" s="241" t="s">
        <v>92</v>
      </c>
      <c r="AY186" s="18" t="s">
        <v>215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90</v>
      </c>
      <c r="BK186" s="242">
        <f>ROUND(I186*H186,2)</f>
        <v>0</v>
      </c>
      <c r="BL186" s="18" t="s">
        <v>222</v>
      </c>
      <c r="BM186" s="241" t="s">
        <v>1031</v>
      </c>
    </row>
    <row r="187" s="2" customFormat="1">
      <c r="A187" s="40"/>
      <c r="B187" s="41"/>
      <c r="C187" s="42"/>
      <c r="D187" s="243" t="s">
        <v>224</v>
      </c>
      <c r="E187" s="42"/>
      <c r="F187" s="244" t="s">
        <v>1032</v>
      </c>
      <c r="G187" s="42"/>
      <c r="H187" s="42"/>
      <c r="I187" s="245"/>
      <c r="J187" s="42"/>
      <c r="K187" s="42"/>
      <c r="L187" s="46"/>
      <c r="M187" s="246"/>
      <c r="N187" s="247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8" t="s">
        <v>224</v>
      </c>
      <c r="AU187" s="18" t="s">
        <v>92</v>
      </c>
    </row>
    <row r="188" s="2" customFormat="1" ht="21.75" customHeight="1">
      <c r="A188" s="40"/>
      <c r="B188" s="41"/>
      <c r="C188" s="230" t="s">
        <v>7</v>
      </c>
      <c r="D188" s="230" t="s">
        <v>217</v>
      </c>
      <c r="E188" s="231" t="s">
        <v>1033</v>
      </c>
      <c r="F188" s="232" t="s">
        <v>1034</v>
      </c>
      <c r="G188" s="233" t="s">
        <v>325</v>
      </c>
      <c r="H188" s="234">
        <v>1</v>
      </c>
      <c r="I188" s="235"/>
      <c r="J188" s="236">
        <f>ROUND(I188*H188,2)</f>
        <v>0</v>
      </c>
      <c r="K188" s="232" t="s">
        <v>529</v>
      </c>
      <c r="L188" s="46"/>
      <c r="M188" s="237" t="s">
        <v>1</v>
      </c>
      <c r="N188" s="238" t="s">
        <v>48</v>
      </c>
      <c r="O188" s="93"/>
      <c r="P188" s="239">
        <f>O188*H188</f>
        <v>0</v>
      </c>
      <c r="Q188" s="239">
        <v>0</v>
      </c>
      <c r="R188" s="239">
        <f>Q188*H188</f>
        <v>0</v>
      </c>
      <c r="S188" s="239">
        <v>0</v>
      </c>
      <c r="T188" s="24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41" t="s">
        <v>222</v>
      </c>
      <c r="AT188" s="241" t="s">
        <v>217</v>
      </c>
      <c r="AU188" s="241" t="s">
        <v>92</v>
      </c>
      <c r="AY188" s="18" t="s">
        <v>215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8" t="s">
        <v>90</v>
      </c>
      <c r="BK188" s="242">
        <f>ROUND(I188*H188,2)</f>
        <v>0</v>
      </c>
      <c r="BL188" s="18" t="s">
        <v>222</v>
      </c>
      <c r="BM188" s="241" t="s">
        <v>1035</v>
      </c>
    </row>
    <row r="189" s="2" customFormat="1">
      <c r="A189" s="40"/>
      <c r="B189" s="41"/>
      <c r="C189" s="42"/>
      <c r="D189" s="243" t="s">
        <v>224</v>
      </c>
      <c r="E189" s="42"/>
      <c r="F189" s="244" t="s">
        <v>1036</v>
      </c>
      <c r="G189" s="42"/>
      <c r="H189" s="42"/>
      <c r="I189" s="245"/>
      <c r="J189" s="42"/>
      <c r="K189" s="42"/>
      <c r="L189" s="46"/>
      <c r="M189" s="246"/>
      <c r="N189" s="247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8" t="s">
        <v>224</v>
      </c>
      <c r="AU189" s="18" t="s">
        <v>92</v>
      </c>
    </row>
    <row r="190" s="2" customFormat="1" ht="21.75" customHeight="1">
      <c r="A190" s="40"/>
      <c r="B190" s="41"/>
      <c r="C190" s="230" t="s">
        <v>365</v>
      </c>
      <c r="D190" s="230" t="s">
        <v>217</v>
      </c>
      <c r="E190" s="231" t="s">
        <v>1037</v>
      </c>
      <c r="F190" s="232" t="s">
        <v>1038</v>
      </c>
      <c r="G190" s="233" t="s">
        <v>325</v>
      </c>
      <c r="H190" s="234">
        <v>20</v>
      </c>
      <c r="I190" s="235"/>
      <c r="J190" s="236">
        <f>ROUND(I190*H190,2)</f>
        <v>0</v>
      </c>
      <c r="K190" s="232" t="s">
        <v>529</v>
      </c>
      <c r="L190" s="46"/>
      <c r="M190" s="237" t="s">
        <v>1</v>
      </c>
      <c r="N190" s="238" t="s">
        <v>48</v>
      </c>
      <c r="O190" s="93"/>
      <c r="P190" s="239">
        <f>O190*H190</f>
        <v>0</v>
      </c>
      <c r="Q190" s="239">
        <v>0</v>
      </c>
      <c r="R190" s="239">
        <f>Q190*H190</f>
        <v>0</v>
      </c>
      <c r="S190" s="239">
        <v>0</v>
      </c>
      <c r="T190" s="24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41" t="s">
        <v>222</v>
      </c>
      <c r="AT190" s="241" t="s">
        <v>217</v>
      </c>
      <c r="AU190" s="241" t="s">
        <v>92</v>
      </c>
      <c r="AY190" s="18" t="s">
        <v>215</v>
      </c>
      <c r="BE190" s="242">
        <f>IF(N190="základní",J190,0)</f>
        <v>0</v>
      </c>
      <c r="BF190" s="242">
        <f>IF(N190="snížená",J190,0)</f>
        <v>0</v>
      </c>
      <c r="BG190" s="242">
        <f>IF(N190="zákl. přenesená",J190,0)</f>
        <v>0</v>
      </c>
      <c r="BH190" s="242">
        <f>IF(N190="sníž. přenesená",J190,0)</f>
        <v>0</v>
      </c>
      <c r="BI190" s="242">
        <f>IF(N190="nulová",J190,0)</f>
        <v>0</v>
      </c>
      <c r="BJ190" s="18" t="s">
        <v>90</v>
      </c>
      <c r="BK190" s="242">
        <f>ROUND(I190*H190,2)</f>
        <v>0</v>
      </c>
      <c r="BL190" s="18" t="s">
        <v>222</v>
      </c>
      <c r="BM190" s="241" t="s">
        <v>1039</v>
      </c>
    </row>
    <row r="191" s="2" customFormat="1">
      <c r="A191" s="40"/>
      <c r="B191" s="41"/>
      <c r="C191" s="42"/>
      <c r="D191" s="243" t="s">
        <v>224</v>
      </c>
      <c r="E191" s="42"/>
      <c r="F191" s="244" t="s">
        <v>1040</v>
      </c>
      <c r="G191" s="42"/>
      <c r="H191" s="42"/>
      <c r="I191" s="245"/>
      <c r="J191" s="42"/>
      <c r="K191" s="42"/>
      <c r="L191" s="46"/>
      <c r="M191" s="246"/>
      <c r="N191" s="247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8" t="s">
        <v>224</v>
      </c>
      <c r="AU191" s="18" t="s">
        <v>92</v>
      </c>
    </row>
    <row r="192" s="2" customFormat="1" ht="24.15" customHeight="1">
      <c r="A192" s="40"/>
      <c r="B192" s="41"/>
      <c r="C192" s="230" t="s">
        <v>371</v>
      </c>
      <c r="D192" s="230" t="s">
        <v>217</v>
      </c>
      <c r="E192" s="231" t="s">
        <v>1041</v>
      </c>
      <c r="F192" s="232" t="s">
        <v>1042</v>
      </c>
      <c r="G192" s="233" t="s">
        <v>325</v>
      </c>
      <c r="H192" s="234">
        <v>2</v>
      </c>
      <c r="I192" s="235"/>
      <c r="J192" s="236">
        <f>ROUND(I192*H192,2)</f>
        <v>0</v>
      </c>
      <c r="K192" s="232" t="s">
        <v>529</v>
      </c>
      <c r="L192" s="46"/>
      <c r="M192" s="237" t="s">
        <v>1</v>
      </c>
      <c r="N192" s="238" t="s">
        <v>48</v>
      </c>
      <c r="O192" s="93"/>
      <c r="P192" s="239">
        <f>O192*H192</f>
        <v>0</v>
      </c>
      <c r="Q192" s="239">
        <v>0</v>
      </c>
      <c r="R192" s="239">
        <f>Q192*H192</f>
        <v>0</v>
      </c>
      <c r="S192" s="239">
        <v>0</v>
      </c>
      <c r="T192" s="24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41" t="s">
        <v>222</v>
      </c>
      <c r="AT192" s="241" t="s">
        <v>217</v>
      </c>
      <c r="AU192" s="241" t="s">
        <v>92</v>
      </c>
      <c r="AY192" s="18" t="s">
        <v>215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8" t="s">
        <v>90</v>
      </c>
      <c r="BK192" s="242">
        <f>ROUND(I192*H192,2)</f>
        <v>0</v>
      </c>
      <c r="BL192" s="18" t="s">
        <v>222</v>
      </c>
      <c r="BM192" s="241" t="s">
        <v>1043</v>
      </c>
    </row>
    <row r="193" s="2" customFormat="1">
      <c r="A193" s="40"/>
      <c r="B193" s="41"/>
      <c r="C193" s="42"/>
      <c r="D193" s="243" t="s">
        <v>224</v>
      </c>
      <c r="E193" s="42"/>
      <c r="F193" s="244" t="s">
        <v>1044</v>
      </c>
      <c r="G193" s="42"/>
      <c r="H193" s="42"/>
      <c r="I193" s="245"/>
      <c r="J193" s="42"/>
      <c r="K193" s="42"/>
      <c r="L193" s="46"/>
      <c r="M193" s="246"/>
      <c r="N193" s="247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8" t="s">
        <v>224</v>
      </c>
      <c r="AU193" s="18" t="s">
        <v>92</v>
      </c>
    </row>
    <row r="194" s="2" customFormat="1" ht="16.5" customHeight="1">
      <c r="A194" s="40"/>
      <c r="B194" s="41"/>
      <c r="C194" s="230" t="s">
        <v>377</v>
      </c>
      <c r="D194" s="230" t="s">
        <v>217</v>
      </c>
      <c r="E194" s="231" t="s">
        <v>1045</v>
      </c>
      <c r="F194" s="232" t="s">
        <v>1046</v>
      </c>
      <c r="G194" s="233" t="s">
        <v>325</v>
      </c>
      <c r="H194" s="234">
        <v>1</v>
      </c>
      <c r="I194" s="235"/>
      <c r="J194" s="236">
        <f>ROUND(I194*H194,2)</f>
        <v>0</v>
      </c>
      <c r="K194" s="232" t="s">
        <v>529</v>
      </c>
      <c r="L194" s="46"/>
      <c r="M194" s="237" t="s">
        <v>1</v>
      </c>
      <c r="N194" s="238" t="s">
        <v>48</v>
      </c>
      <c r="O194" s="93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41" t="s">
        <v>222</v>
      </c>
      <c r="AT194" s="241" t="s">
        <v>217</v>
      </c>
      <c r="AU194" s="241" t="s">
        <v>92</v>
      </c>
      <c r="AY194" s="18" t="s">
        <v>215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8" t="s">
        <v>90</v>
      </c>
      <c r="BK194" s="242">
        <f>ROUND(I194*H194,2)</f>
        <v>0</v>
      </c>
      <c r="BL194" s="18" t="s">
        <v>222</v>
      </c>
      <c r="BM194" s="241" t="s">
        <v>1047</v>
      </c>
    </row>
    <row r="195" s="2" customFormat="1">
      <c r="A195" s="40"/>
      <c r="B195" s="41"/>
      <c r="C195" s="42"/>
      <c r="D195" s="243" t="s">
        <v>224</v>
      </c>
      <c r="E195" s="42"/>
      <c r="F195" s="244" t="s">
        <v>1048</v>
      </c>
      <c r="G195" s="42"/>
      <c r="H195" s="42"/>
      <c r="I195" s="245"/>
      <c r="J195" s="42"/>
      <c r="K195" s="42"/>
      <c r="L195" s="46"/>
      <c r="M195" s="246"/>
      <c r="N195" s="247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8" t="s">
        <v>224</v>
      </c>
      <c r="AU195" s="18" t="s">
        <v>92</v>
      </c>
    </row>
    <row r="196" s="2" customFormat="1" ht="16.5" customHeight="1">
      <c r="A196" s="40"/>
      <c r="B196" s="41"/>
      <c r="C196" s="230" t="s">
        <v>383</v>
      </c>
      <c r="D196" s="230" t="s">
        <v>217</v>
      </c>
      <c r="E196" s="231" t="s">
        <v>1049</v>
      </c>
      <c r="F196" s="232" t="s">
        <v>1050</v>
      </c>
      <c r="G196" s="233" t="s">
        <v>325</v>
      </c>
      <c r="H196" s="234">
        <v>1</v>
      </c>
      <c r="I196" s="235"/>
      <c r="J196" s="236">
        <f>ROUND(I196*H196,2)</f>
        <v>0</v>
      </c>
      <c r="K196" s="232" t="s">
        <v>529</v>
      </c>
      <c r="L196" s="46"/>
      <c r="M196" s="237" t="s">
        <v>1</v>
      </c>
      <c r="N196" s="238" t="s">
        <v>48</v>
      </c>
      <c r="O196" s="93"/>
      <c r="P196" s="239">
        <f>O196*H196</f>
        <v>0</v>
      </c>
      <c r="Q196" s="239">
        <v>0</v>
      </c>
      <c r="R196" s="239">
        <f>Q196*H196</f>
        <v>0</v>
      </c>
      <c r="S196" s="239">
        <v>0</v>
      </c>
      <c r="T196" s="24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41" t="s">
        <v>222</v>
      </c>
      <c r="AT196" s="241" t="s">
        <v>217</v>
      </c>
      <c r="AU196" s="241" t="s">
        <v>92</v>
      </c>
      <c r="AY196" s="18" t="s">
        <v>215</v>
      </c>
      <c r="BE196" s="242">
        <f>IF(N196="základní",J196,0)</f>
        <v>0</v>
      </c>
      <c r="BF196" s="242">
        <f>IF(N196="snížená",J196,0)</f>
        <v>0</v>
      </c>
      <c r="BG196" s="242">
        <f>IF(N196="zákl. přenesená",J196,0)</f>
        <v>0</v>
      </c>
      <c r="BH196" s="242">
        <f>IF(N196="sníž. přenesená",J196,0)</f>
        <v>0</v>
      </c>
      <c r="BI196" s="242">
        <f>IF(N196="nulová",J196,0)</f>
        <v>0</v>
      </c>
      <c r="BJ196" s="18" t="s">
        <v>90</v>
      </c>
      <c r="BK196" s="242">
        <f>ROUND(I196*H196,2)</f>
        <v>0</v>
      </c>
      <c r="BL196" s="18" t="s">
        <v>222</v>
      </c>
      <c r="BM196" s="241" t="s">
        <v>1051</v>
      </c>
    </row>
    <row r="197" s="2" customFormat="1">
      <c r="A197" s="40"/>
      <c r="B197" s="41"/>
      <c r="C197" s="42"/>
      <c r="D197" s="243" t="s">
        <v>224</v>
      </c>
      <c r="E197" s="42"/>
      <c r="F197" s="244" t="s">
        <v>1052</v>
      </c>
      <c r="G197" s="42"/>
      <c r="H197" s="42"/>
      <c r="I197" s="245"/>
      <c r="J197" s="42"/>
      <c r="K197" s="42"/>
      <c r="L197" s="46"/>
      <c r="M197" s="246"/>
      <c r="N197" s="247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8" t="s">
        <v>224</v>
      </c>
      <c r="AU197" s="18" t="s">
        <v>92</v>
      </c>
    </row>
    <row r="198" s="2" customFormat="1" ht="16.5" customHeight="1">
      <c r="A198" s="40"/>
      <c r="B198" s="41"/>
      <c r="C198" s="230" t="s">
        <v>389</v>
      </c>
      <c r="D198" s="230" t="s">
        <v>217</v>
      </c>
      <c r="E198" s="231" t="s">
        <v>1053</v>
      </c>
      <c r="F198" s="232" t="s">
        <v>1054</v>
      </c>
      <c r="G198" s="233" t="s">
        <v>325</v>
      </c>
      <c r="H198" s="234">
        <v>1</v>
      </c>
      <c r="I198" s="235"/>
      <c r="J198" s="236">
        <f>ROUND(I198*H198,2)</f>
        <v>0</v>
      </c>
      <c r="K198" s="232" t="s">
        <v>529</v>
      </c>
      <c r="L198" s="46"/>
      <c r="M198" s="237" t="s">
        <v>1</v>
      </c>
      <c r="N198" s="238" t="s">
        <v>48</v>
      </c>
      <c r="O198" s="93"/>
      <c r="P198" s="239">
        <f>O198*H198</f>
        <v>0</v>
      </c>
      <c r="Q198" s="239">
        <v>0</v>
      </c>
      <c r="R198" s="239">
        <f>Q198*H198</f>
        <v>0</v>
      </c>
      <c r="S198" s="239">
        <v>0</v>
      </c>
      <c r="T198" s="24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41" t="s">
        <v>222</v>
      </c>
      <c r="AT198" s="241" t="s">
        <v>217</v>
      </c>
      <c r="AU198" s="241" t="s">
        <v>92</v>
      </c>
      <c r="AY198" s="18" t="s">
        <v>215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8" t="s">
        <v>90</v>
      </c>
      <c r="BK198" s="242">
        <f>ROUND(I198*H198,2)</f>
        <v>0</v>
      </c>
      <c r="BL198" s="18" t="s">
        <v>222</v>
      </c>
      <c r="BM198" s="241" t="s">
        <v>1055</v>
      </c>
    </row>
    <row r="199" s="2" customFormat="1">
      <c r="A199" s="40"/>
      <c r="B199" s="41"/>
      <c r="C199" s="42"/>
      <c r="D199" s="243" t="s">
        <v>224</v>
      </c>
      <c r="E199" s="42"/>
      <c r="F199" s="244" t="s">
        <v>1056</v>
      </c>
      <c r="G199" s="42"/>
      <c r="H199" s="42"/>
      <c r="I199" s="245"/>
      <c r="J199" s="42"/>
      <c r="K199" s="42"/>
      <c r="L199" s="46"/>
      <c r="M199" s="246"/>
      <c r="N199" s="247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8" t="s">
        <v>224</v>
      </c>
      <c r="AU199" s="18" t="s">
        <v>92</v>
      </c>
    </row>
    <row r="200" s="2" customFormat="1" ht="24.15" customHeight="1">
      <c r="A200" s="40"/>
      <c r="B200" s="41"/>
      <c r="C200" s="230" t="s">
        <v>394</v>
      </c>
      <c r="D200" s="230" t="s">
        <v>217</v>
      </c>
      <c r="E200" s="231" t="s">
        <v>1057</v>
      </c>
      <c r="F200" s="232" t="s">
        <v>1058</v>
      </c>
      <c r="G200" s="233" t="s">
        <v>325</v>
      </c>
      <c r="H200" s="234">
        <v>1</v>
      </c>
      <c r="I200" s="235"/>
      <c r="J200" s="236">
        <f>ROUND(I200*H200,2)</f>
        <v>0</v>
      </c>
      <c r="K200" s="232" t="s">
        <v>529</v>
      </c>
      <c r="L200" s="46"/>
      <c r="M200" s="237" t="s">
        <v>1</v>
      </c>
      <c r="N200" s="238" t="s">
        <v>48</v>
      </c>
      <c r="O200" s="93"/>
      <c r="P200" s="239">
        <f>O200*H200</f>
        <v>0</v>
      </c>
      <c r="Q200" s="239">
        <v>0</v>
      </c>
      <c r="R200" s="239">
        <f>Q200*H200</f>
        <v>0</v>
      </c>
      <c r="S200" s="239">
        <v>0</v>
      </c>
      <c r="T200" s="24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41" t="s">
        <v>222</v>
      </c>
      <c r="AT200" s="241" t="s">
        <v>217</v>
      </c>
      <c r="AU200" s="241" t="s">
        <v>92</v>
      </c>
      <c r="AY200" s="18" t="s">
        <v>215</v>
      </c>
      <c r="BE200" s="242">
        <f>IF(N200="základní",J200,0)</f>
        <v>0</v>
      </c>
      <c r="BF200" s="242">
        <f>IF(N200="snížená",J200,0)</f>
        <v>0</v>
      </c>
      <c r="BG200" s="242">
        <f>IF(N200="zákl. přenesená",J200,0)</f>
        <v>0</v>
      </c>
      <c r="BH200" s="242">
        <f>IF(N200="sníž. přenesená",J200,0)</f>
        <v>0</v>
      </c>
      <c r="BI200" s="242">
        <f>IF(N200="nulová",J200,0)</f>
        <v>0</v>
      </c>
      <c r="BJ200" s="18" t="s">
        <v>90</v>
      </c>
      <c r="BK200" s="242">
        <f>ROUND(I200*H200,2)</f>
        <v>0</v>
      </c>
      <c r="BL200" s="18" t="s">
        <v>222</v>
      </c>
      <c r="BM200" s="241" t="s">
        <v>1059</v>
      </c>
    </row>
    <row r="201" s="2" customFormat="1">
      <c r="A201" s="40"/>
      <c r="B201" s="41"/>
      <c r="C201" s="42"/>
      <c r="D201" s="243" t="s">
        <v>224</v>
      </c>
      <c r="E201" s="42"/>
      <c r="F201" s="244" t="s">
        <v>1060</v>
      </c>
      <c r="G201" s="42"/>
      <c r="H201" s="42"/>
      <c r="I201" s="245"/>
      <c r="J201" s="42"/>
      <c r="K201" s="42"/>
      <c r="L201" s="46"/>
      <c r="M201" s="246"/>
      <c r="N201" s="247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8" t="s">
        <v>224</v>
      </c>
      <c r="AU201" s="18" t="s">
        <v>92</v>
      </c>
    </row>
    <row r="202" s="2" customFormat="1" ht="24.15" customHeight="1">
      <c r="A202" s="40"/>
      <c r="B202" s="41"/>
      <c r="C202" s="230" t="s">
        <v>400</v>
      </c>
      <c r="D202" s="230" t="s">
        <v>217</v>
      </c>
      <c r="E202" s="231" t="s">
        <v>1061</v>
      </c>
      <c r="F202" s="232" t="s">
        <v>1062</v>
      </c>
      <c r="G202" s="233" t="s">
        <v>325</v>
      </c>
      <c r="H202" s="234">
        <v>1</v>
      </c>
      <c r="I202" s="235"/>
      <c r="J202" s="236">
        <f>ROUND(I202*H202,2)</f>
        <v>0</v>
      </c>
      <c r="K202" s="232" t="s">
        <v>529</v>
      </c>
      <c r="L202" s="46"/>
      <c r="M202" s="237" t="s">
        <v>1</v>
      </c>
      <c r="N202" s="238" t="s">
        <v>48</v>
      </c>
      <c r="O202" s="93"/>
      <c r="P202" s="239">
        <f>O202*H202</f>
        <v>0</v>
      </c>
      <c r="Q202" s="239">
        <v>0</v>
      </c>
      <c r="R202" s="239">
        <f>Q202*H202</f>
        <v>0</v>
      </c>
      <c r="S202" s="239">
        <v>0</v>
      </c>
      <c r="T202" s="24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1" t="s">
        <v>541</v>
      </c>
      <c r="AT202" s="241" t="s">
        <v>217</v>
      </c>
      <c r="AU202" s="241" t="s">
        <v>92</v>
      </c>
      <c r="AY202" s="18" t="s">
        <v>215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8" t="s">
        <v>90</v>
      </c>
      <c r="BK202" s="242">
        <f>ROUND(I202*H202,2)</f>
        <v>0</v>
      </c>
      <c r="BL202" s="18" t="s">
        <v>541</v>
      </c>
      <c r="BM202" s="241" t="s">
        <v>1063</v>
      </c>
    </row>
    <row r="203" s="2" customFormat="1">
      <c r="A203" s="40"/>
      <c r="B203" s="41"/>
      <c r="C203" s="42"/>
      <c r="D203" s="243" t="s">
        <v>224</v>
      </c>
      <c r="E203" s="42"/>
      <c r="F203" s="244" t="s">
        <v>1062</v>
      </c>
      <c r="G203" s="42"/>
      <c r="H203" s="42"/>
      <c r="I203" s="245"/>
      <c r="J203" s="42"/>
      <c r="K203" s="42"/>
      <c r="L203" s="46"/>
      <c r="M203" s="246"/>
      <c r="N203" s="247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8" t="s">
        <v>224</v>
      </c>
      <c r="AU203" s="18" t="s">
        <v>92</v>
      </c>
    </row>
    <row r="204" s="2" customFormat="1" ht="24.15" customHeight="1">
      <c r="A204" s="40"/>
      <c r="B204" s="41"/>
      <c r="C204" s="230" t="s">
        <v>407</v>
      </c>
      <c r="D204" s="230" t="s">
        <v>217</v>
      </c>
      <c r="E204" s="231" t="s">
        <v>1064</v>
      </c>
      <c r="F204" s="232" t="s">
        <v>1065</v>
      </c>
      <c r="G204" s="233" t="s">
        <v>325</v>
      </c>
      <c r="H204" s="234">
        <v>1</v>
      </c>
      <c r="I204" s="235"/>
      <c r="J204" s="236">
        <f>ROUND(I204*H204,2)</f>
        <v>0</v>
      </c>
      <c r="K204" s="232" t="s">
        <v>529</v>
      </c>
      <c r="L204" s="46"/>
      <c r="M204" s="237" t="s">
        <v>1</v>
      </c>
      <c r="N204" s="238" t="s">
        <v>48</v>
      </c>
      <c r="O204" s="93"/>
      <c r="P204" s="239">
        <f>O204*H204</f>
        <v>0</v>
      </c>
      <c r="Q204" s="239">
        <v>0</v>
      </c>
      <c r="R204" s="239">
        <f>Q204*H204</f>
        <v>0</v>
      </c>
      <c r="S204" s="239">
        <v>0</v>
      </c>
      <c r="T204" s="24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41" t="s">
        <v>541</v>
      </c>
      <c r="AT204" s="241" t="s">
        <v>217</v>
      </c>
      <c r="AU204" s="241" t="s">
        <v>92</v>
      </c>
      <c r="AY204" s="18" t="s">
        <v>215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8" t="s">
        <v>90</v>
      </c>
      <c r="BK204" s="242">
        <f>ROUND(I204*H204,2)</f>
        <v>0</v>
      </c>
      <c r="BL204" s="18" t="s">
        <v>541</v>
      </c>
      <c r="BM204" s="241" t="s">
        <v>1066</v>
      </c>
    </row>
    <row r="205" s="2" customFormat="1">
      <c r="A205" s="40"/>
      <c r="B205" s="41"/>
      <c r="C205" s="42"/>
      <c r="D205" s="243" t="s">
        <v>224</v>
      </c>
      <c r="E205" s="42"/>
      <c r="F205" s="244" t="s">
        <v>1065</v>
      </c>
      <c r="G205" s="42"/>
      <c r="H205" s="42"/>
      <c r="I205" s="245"/>
      <c r="J205" s="42"/>
      <c r="K205" s="42"/>
      <c r="L205" s="46"/>
      <c r="M205" s="246"/>
      <c r="N205" s="247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8" t="s">
        <v>224</v>
      </c>
      <c r="AU205" s="18" t="s">
        <v>92</v>
      </c>
    </row>
    <row r="206" s="12" customFormat="1" ht="22.8" customHeight="1">
      <c r="A206" s="12"/>
      <c r="B206" s="214"/>
      <c r="C206" s="215"/>
      <c r="D206" s="216" t="s">
        <v>82</v>
      </c>
      <c r="E206" s="228" t="s">
        <v>1067</v>
      </c>
      <c r="F206" s="228" t="s">
        <v>1068</v>
      </c>
      <c r="G206" s="215"/>
      <c r="H206" s="215"/>
      <c r="I206" s="218"/>
      <c r="J206" s="229">
        <f>BK206</f>
        <v>0</v>
      </c>
      <c r="K206" s="215"/>
      <c r="L206" s="220"/>
      <c r="M206" s="221"/>
      <c r="N206" s="222"/>
      <c r="O206" s="222"/>
      <c r="P206" s="223">
        <f>SUM(P207:P226)</f>
        <v>0</v>
      </c>
      <c r="Q206" s="222"/>
      <c r="R206" s="223">
        <f>SUM(R207:R226)</f>
        <v>0</v>
      </c>
      <c r="S206" s="222"/>
      <c r="T206" s="224">
        <f>SUM(T207:T226)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5" t="s">
        <v>90</v>
      </c>
      <c r="AT206" s="226" t="s">
        <v>82</v>
      </c>
      <c r="AU206" s="226" t="s">
        <v>90</v>
      </c>
      <c r="AY206" s="225" t="s">
        <v>215</v>
      </c>
      <c r="BK206" s="227">
        <f>SUM(BK207:BK226)</f>
        <v>0</v>
      </c>
    </row>
    <row r="207" s="2" customFormat="1" ht="16.5" customHeight="1">
      <c r="A207" s="40"/>
      <c r="B207" s="41"/>
      <c r="C207" s="291" t="s">
        <v>415</v>
      </c>
      <c r="D207" s="291" t="s">
        <v>311</v>
      </c>
      <c r="E207" s="292" t="s">
        <v>1069</v>
      </c>
      <c r="F207" s="293" t="s">
        <v>1070</v>
      </c>
      <c r="G207" s="294" t="s">
        <v>325</v>
      </c>
      <c r="H207" s="295">
        <v>1</v>
      </c>
      <c r="I207" s="296"/>
      <c r="J207" s="297">
        <f>ROUND(I207*H207,2)</f>
        <v>0</v>
      </c>
      <c r="K207" s="293" t="s">
        <v>529</v>
      </c>
      <c r="L207" s="298"/>
      <c r="M207" s="299" t="s">
        <v>1</v>
      </c>
      <c r="N207" s="300" t="s">
        <v>48</v>
      </c>
      <c r="O207" s="93"/>
      <c r="P207" s="239">
        <f>O207*H207</f>
        <v>0</v>
      </c>
      <c r="Q207" s="239">
        <v>0</v>
      </c>
      <c r="R207" s="239">
        <f>Q207*H207</f>
        <v>0</v>
      </c>
      <c r="S207" s="239">
        <v>0</v>
      </c>
      <c r="T207" s="24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41" t="s">
        <v>426</v>
      </c>
      <c r="AT207" s="241" t="s">
        <v>311</v>
      </c>
      <c r="AU207" s="241" t="s">
        <v>92</v>
      </c>
      <c r="AY207" s="18" t="s">
        <v>215</v>
      </c>
      <c r="BE207" s="242">
        <f>IF(N207="základní",J207,0)</f>
        <v>0</v>
      </c>
      <c r="BF207" s="242">
        <f>IF(N207="snížená",J207,0)</f>
        <v>0</v>
      </c>
      <c r="BG207" s="242">
        <f>IF(N207="zákl. přenesená",J207,0)</f>
        <v>0</v>
      </c>
      <c r="BH207" s="242">
        <f>IF(N207="sníž. přenesená",J207,0)</f>
        <v>0</v>
      </c>
      <c r="BI207" s="242">
        <f>IF(N207="nulová",J207,0)</f>
        <v>0</v>
      </c>
      <c r="BJ207" s="18" t="s">
        <v>90</v>
      </c>
      <c r="BK207" s="242">
        <f>ROUND(I207*H207,2)</f>
        <v>0</v>
      </c>
      <c r="BL207" s="18" t="s">
        <v>426</v>
      </c>
      <c r="BM207" s="241" t="s">
        <v>1071</v>
      </c>
    </row>
    <row r="208" s="2" customFormat="1">
      <c r="A208" s="40"/>
      <c r="B208" s="41"/>
      <c r="C208" s="42"/>
      <c r="D208" s="243" t="s">
        <v>224</v>
      </c>
      <c r="E208" s="42"/>
      <c r="F208" s="244" t="s">
        <v>1070</v>
      </c>
      <c r="G208" s="42"/>
      <c r="H208" s="42"/>
      <c r="I208" s="245"/>
      <c r="J208" s="42"/>
      <c r="K208" s="42"/>
      <c r="L208" s="46"/>
      <c r="M208" s="246"/>
      <c r="N208" s="247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8" t="s">
        <v>224</v>
      </c>
      <c r="AU208" s="18" t="s">
        <v>92</v>
      </c>
    </row>
    <row r="209" s="2" customFormat="1" ht="37.8" customHeight="1">
      <c r="A209" s="40"/>
      <c r="B209" s="41"/>
      <c r="C209" s="291" t="s">
        <v>422</v>
      </c>
      <c r="D209" s="291" t="s">
        <v>311</v>
      </c>
      <c r="E209" s="292" t="s">
        <v>1072</v>
      </c>
      <c r="F209" s="293" t="s">
        <v>1073</v>
      </c>
      <c r="G209" s="294" t="s">
        <v>325</v>
      </c>
      <c r="H209" s="295">
        <v>1</v>
      </c>
      <c r="I209" s="296"/>
      <c r="J209" s="297">
        <f>ROUND(I209*H209,2)</f>
        <v>0</v>
      </c>
      <c r="K209" s="293" t="s">
        <v>529</v>
      </c>
      <c r="L209" s="298"/>
      <c r="M209" s="299" t="s">
        <v>1</v>
      </c>
      <c r="N209" s="300" t="s">
        <v>48</v>
      </c>
      <c r="O209" s="93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41" t="s">
        <v>426</v>
      </c>
      <c r="AT209" s="241" t="s">
        <v>311</v>
      </c>
      <c r="AU209" s="241" t="s">
        <v>92</v>
      </c>
      <c r="AY209" s="18" t="s">
        <v>215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8" t="s">
        <v>90</v>
      </c>
      <c r="BK209" s="242">
        <f>ROUND(I209*H209,2)</f>
        <v>0</v>
      </c>
      <c r="BL209" s="18" t="s">
        <v>426</v>
      </c>
      <c r="BM209" s="241" t="s">
        <v>1074</v>
      </c>
    </row>
    <row r="210" s="2" customFormat="1">
      <c r="A210" s="40"/>
      <c r="B210" s="41"/>
      <c r="C210" s="42"/>
      <c r="D210" s="243" t="s">
        <v>224</v>
      </c>
      <c r="E210" s="42"/>
      <c r="F210" s="244" t="s">
        <v>1073</v>
      </c>
      <c r="G210" s="42"/>
      <c r="H210" s="42"/>
      <c r="I210" s="245"/>
      <c r="J210" s="42"/>
      <c r="K210" s="42"/>
      <c r="L210" s="46"/>
      <c r="M210" s="246"/>
      <c r="N210" s="247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8" t="s">
        <v>224</v>
      </c>
      <c r="AU210" s="18" t="s">
        <v>92</v>
      </c>
    </row>
    <row r="211" s="2" customFormat="1" ht="16.5" customHeight="1">
      <c r="A211" s="40"/>
      <c r="B211" s="41"/>
      <c r="C211" s="291" t="s">
        <v>429</v>
      </c>
      <c r="D211" s="291" t="s">
        <v>311</v>
      </c>
      <c r="E211" s="292" t="s">
        <v>1075</v>
      </c>
      <c r="F211" s="293" t="s">
        <v>1076</v>
      </c>
      <c r="G211" s="294" t="s">
        <v>325</v>
      </c>
      <c r="H211" s="295">
        <v>1</v>
      </c>
      <c r="I211" s="296"/>
      <c r="J211" s="297">
        <f>ROUND(I211*H211,2)</f>
        <v>0</v>
      </c>
      <c r="K211" s="293" t="s">
        <v>529</v>
      </c>
      <c r="L211" s="298"/>
      <c r="M211" s="299" t="s">
        <v>1</v>
      </c>
      <c r="N211" s="300" t="s">
        <v>48</v>
      </c>
      <c r="O211" s="93"/>
      <c r="P211" s="239">
        <f>O211*H211</f>
        <v>0</v>
      </c>
      <c r="Q211" s="239">
        <v>0</v>
      </c>
      <c r="R211" s="239">
        <f>Q211*H211</f>
        <v>0</v>
      </c>
      <c r="S211" s="239">
        <v>0</v>
      </c>
      <c r="T211" s="24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1" t="s">
        <v>548</v>
      </c>
      <c r="AT211" s="241" t="s">
        <v>311</v>
      </c>
      <c r="AU211" s="241" t="s">
        <v>92</v>
      </c>
      <c r="AY211" s="18" t="s">
        <v>215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8" t="s">
        <v>90</v>
      </c>
      <c r="BK211" s="242">
        <f>ROUND(I211*H211,2)</f>
        <v>0</v>
      </c>
      <c r="BL211" s="18" t="s">
        <v>418</v>
      </c>
      <c r="BM211" s="241" t="s">
        <v>1077</v>
      </c>
    </row>
    <row r="212" s="2" customFormat="1">
      <c r="A212" s="40"/>
      <c r="B212" s="41"/>
      <c r="C212" s="42"/>
      <c r="D212" s="243" t="s">
        <v>224</v>
      </c>
      <c r="E212" s="42"/>
      <c r="F212" s="244" t="s">
        <v>1076</v>
      </c>
      <c r="G212" s="42"/>
      <c r="H212" s="42"/>
      <c r="I212" s="245"/>
      <c r="J212" s="42"/>
      <c r="K212" s="42"/>
      <c r="L212" s="46"/>
      <c r="M212" s="246"/>
      <c r="N212" s="247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224</v>
      </c>
      <c r="AU212" s="18" t="s">
        <v>92</v>
      </c>
    </row>
    <row r="213" s="2" customFormat="1" ht="24.15" customHeight="1">
      <c r="A213" s="40"/>
      <c r="B213" s="41"/>
      <c r="C213" s="291" t="s">
        <v>435</v>
      </c>
      <c r="D213" s="291" t="s">
        <v>311</v>
      </c>
      <c r="E213" s="292" t="s">
        <v>1078</v>
      </c>
      <c r="F213" s="293" t="s">
        <v>1079</v>
      </c>
      <c r="G213" s="294" t="s">
        <v>325</v>
      </c>
      <c r="H213" s="295">
        <v>1</v>
      </c>
      <c r="I213" s="296"/>
      <c r="J213" s="297">
        <f>ROUND(I213*H213,2)</f>
        <v>0</v>
      </c>
      <c r="K213" s="293" t="s">
        <v>529</v>
      </c>
      <c r="L213" s="298"/>
      <c r="M213" s="299" t="s">
        <v>1</v>
      </c>
      <c r="N213" s="300" t="s">
        <v>48</v>
      </c>
      <c r="O213" s="93"/>
      <c r="P213" s="239">
        <f>O213*H213</f>
        <v>0</v>
      </c>
      <c r="Q213" s="239">
        <v>0</v>
      </c>
      <c r="R213" s="239">
        <f>Q213*H213</f>
        <v>0</v>
      </c>
      <c r="S213" s="239">
        <v>0</v>
      </c>
      <c r="T213" s="24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41" t="s">
        <v>548</v>
      </c>
      <c r="AT213" s="241" t="s">
        <v>311</v>
      </c>
      <c r="AU213" s="241" t="s">
        <v>92</v>
      </c>
      <c r="AY213" s="18" t="s">
        <v>215</v>
      </c>
      <c r="BE213" s="242">
        <f>IF(N213="základní",J213,0)</f>
        <v>0</v>
      </c>
      <c r="BF213" s="242">
        <f>IF(N213="snížená",J213,0)</f>
        <v>0</v>
      </c>
      <c r="BG213" s="242">
        <f>IF(N213="zákl. přenesená",J213,0)</f>
        <v>0</v>
      </c>
      <c r="BH213" s="242">
        <f>IF(N213="sníž. přenesená",J213,0)</f>
        <v>0</v>
      </c>
      <c r="BI213" s="242">
        <f>IF(N213="nulová",J213,0)</f>
        <v>0</v>
      </c>
      <c r="BJ213" s="18" t="s">
        <v>90</v>
      </c>
      <c r="BK213" s="242">
        <f>ROUND(I213*H213,2)</f>
        <v>0</v>
      </c>
      <c r="BL213" s="18" t="s">
        <v>418</v>
      </c>
      <c r="BM213" s="241" t="s">
        <v>1080</v>
      </c>
    </row>
    <row r="214" s="2" customFormat="1">
      <c r="A214" s="40"/>
      <c r="B214" s="41"/>
      <c r="C214" s="42"/>
      <c r="D214" s="243" t="s">
        <v>224</v>
      </c>
      <c r="E214" s="42"/>
      <c r="F214" s="244" t="s">
        <v>1079</v>
      </c>
      <c r="G214" s="42"/>
      <c r="H214" s="42"/>
      <c r="I214" s="245"/>
      <c r="J214" s="42"/>
      <c r="K214" s="42"/>
      <c r="L214" s="46"/>
      <c r="M214" s="246"/>
      <c r="N214" s="247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8" t="s">
        <v>224</v>
      </c>
      <c r="AU214" s="18" t="s">
        <v>92</v>
      </c>
    </row>
    <row r="215" s="2" customFormat="1" ht="44.25" customHeight="1">
      <c r="A215" s="40"/>
      <c r="B215" s="41"/>
      <c r="C215" s="291" t="s">
        <v>440</v>
      </c>
      <c r="D215" s="291" t="s">
        <v>311</v>
      </c>
      <c r="E215" s="292" t="s">
        <v>1081</v>
      </c>
      <c r="F215" s="293" t="s">
        <v>1082</v>
      </c>
      <c r="G215" s="294" t="s">
        <v>325</v>
      </c>
      <c r="H215" s="295">
        <v>1</v>
      </c>
      <c r="I215" s="296"/>
      <c r="J215" s="297">
        <f>ROUND(I215*H215,2)</f>
        <v>0</v>
      </c>
      <c r="K215" s="293" t="s">
        <v>529</v>
      </c>
      <c r="L215" s="298"/>
      <c r="M215" s="299" t="s">
        <v>1</v>
      </c>
      <c r="N215" s="300" t="s">
        <v>48</v>
      </c>
      <c r="O215" s="93"/>
      <c r="P215" s="239">
        <f>O215*H215</f>
        <v>0</v>
      </c>
      <c r="Q215" s="239">
        <v>0</v>
      </c>
      <c r="R215" s="239">
        <f>Q215*H215</f>
        <v>0</v>
      </c>
      <c r="S215" s="239">
        <v>0</v>
      </c>
      <c r="T215" s="24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41" t="s">
        <v>548</v>
      </c>
      <c r="AT215" s="241" t="s">
        <v>311</v>
      </c>
      <c r="AU215" s="241" t="s">
        <v>92</v>
      </c>
      <c r="AY215" s="18" t="s">
        <v>215</v>
      </c>
      <c r="BE215" s="242">
        <f>IF(N215="základní",J215,0)</f>
        <v>0</v>
      </c>
      <c r="BF215" s="242">
        <f>IF(N215="snížená",J215,0)</f>
        <v>0</v>
      </c>
      <c r="BG215" s="242">
        <f>IF(N215="zákl. přenesená",J215,0)</f>
        <v>0</v>
      </c>
      <c r="BH215" s="242">
        <f>IF(N215="sníž. přenesená",J215,0)</f>
        <v>0</v>
      </c>
      <c r="BI215" s="242">
        <f>IF(N215="nulová",J215,0)</f>
        <v>0</v>
      </c>
      <c r="BJ215" s="18" t="s">
        <v>90</v>
      </c>
      <c r="BK215" s="242">
        <f>ROUND(I215*H215,2)</f>
        <v>0</v>
      </c>
      <c r="BL215" s="18" t="s">
        <v>418</v>
      </c>
      <c r="BM215" s="241" t="s">
        <v>1083</v>
      </c>
    </row>
    <row r="216" s="2" customFormat="1">
      <c r="A216" s="40"/>
      <c r="B216" s="41"/>
      <c r="C216" s="42"/>
      <c r="D216" s="243" t="s">
        <v>224</v>
      </c>
      <c r="E216" s="42"/>
      <c r="F216" s="244" t="s">
        <v>1082</v>
      </c>
      <c r="G216" s="42"/>
      <c r="H216" s="42"/>
      <c r="I216" s="245"/>
      <c r="J216" s="42"/>
      <c r="K216" s="42"/>
      <c r="L216" s="46"/>
      <c r="M216" s="246"/>
      <c r="N216" s="247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8" t="s">
        <v>224</v>
      </c>
      <c r="AU216" s="18" t="s">
        <v>92</v>
      </c>
    </row>
    <row r="217" s="2" customFormat="1" ht="16.5" customHeight="1">
      <c r="A217" s="40"/>
      <c r="B217" s="41"/>
      <c r="C217" s="230" t="s">
        <v>448</v>
      </c>
      <c r="D217" s="230" t="s">
        <v>217</v>
      </c>
      <c r="E217" s="231" t="s">
        <v>1084</v>
      </c>
      <c r="F217" s="232" t="s">
        <v>1085</v>
      </c>
      <c r="G217" s="233" t="s">
        <v>1086</v>
      </c>
      <c r="H217" s="234">
        <v>15</v>
      </c>
      <c r="I217" s="235"/>
      <c r="J217" s="236">
        <f>ROUND(I217*H217,2)</f>
        <v>0</v>
      </c>
      <c r="K217" s="232" t="s">
        <v>529</v>
      </c>
      <c r="L217" s="46"/>
      <c r="M217" s="237" t="s">
        <v>1</v>
      </c>
      <c r="N217" s="238" t="s">
        <v>48</v>
      </c>
      <c r="O217" s="93"/>
      <c r="P217" s="239">
        <f>O217*H217</f>
        <v>0</v>
      </c>
      <c r="Q217" s="239">
        <v>0</v>
      </c>
      <c r="R217" s="239">
        <f>Q217*H217</f>
        <v>0</v>
      </c>
      <c r="S217" s="239">
        <v>0</v>
      </c>
      <c r="T217" s="24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1" t="s">
        <v>541</v>
      </c>
      <c r="AT217" s="241" t="s">
        <v>217</v>
      </c>
      <c r="AU217" s="241" t="s">
        <v>92</v>
      </c>
      <c r="AY217" s="18" t="s">
        <v>215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8" t="s">
        <v>90</v>
      </c>
      <c r="BK217" s="242">
        <f>ROUND(I217*H217,2)</f>
        <v>0</v>
      </c>
      <c r="BL217" s="18" t="s">
        <v>541</v>
      </c>
      <c r="BM217" s="241" t="s">
        <v>1087</v>
      </c>
    </row>
    <row r="218" s="2" customFormat="1">
      <c r="A218" s="40"/>
      <c r="B218" s="41"/>
      <c r="C218" s="42"/>
      <c r="D218" s="243" t="s">
        <v>224</v>
      </c>
      <c r="E218" s="42"/>
      <c r="F218" s="244" t="s">
        <v>1085</v>
      </c>
      <c r="G218" s="42"/>
      <c r="H218" s="42"/>
      <c r="I218" s="245"/>
      <c r="J218" s="42"/>
      <c r="K218" s="42"/>
      <c r="L218" s="46"/>
      <c r="M218" s="246"/>
      <c r="N218" s="247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8" t="s">
        <v>224</v>
      </c>
      <c r="AU218" s="18" t="s">
        <v>92</v>
      </c>
    </row>
    <row r="219" s="2" customFormat="1" ht="16.5" customHeight="1">
      <c r="A219" s="40"/>
      <c r="B219" s="41"/>
      <c r="C219" s="230" t="s">
        <v>452</v>
      </c>
      <c r="D219" s="230" t="s">
        <v>217</v>
      </c>
      <c r="E219" s="231" t="s">
        <v>1088</v>
      </c>
      <c r="F219" s="232" t="s">
        <v>1089</v>
      </c>
      <c r="G219" s="233" t="s">
        <v>325</v>
      </c>
      <c r="H219" s="234">
        <v>1</v>
      </c>
      <c r="I219" s="235"/>
      <c r="J219" s="236">
        <f>ROUND(I219*H219,2)</f>
        <v>0</v>
      </c>
      <c r="K219" s="232" t="s">
        <v>529</v>
      </c>
      <c r="L219" s="46"/>
      <c r="M219" s="237" t="s">
        <v>1</v>
      </c>
      <c r="N219" s="238" t="s">
        <v>48</v>
      </c>
      <c r="O219" s="93"/>
      <c r="P219" s="239">
        <f>O219*H219</f>
        <v>0</v>
      </c>
      <c r="Q219" s="239">
        <v>0</v>
      </c>
      <c r="R219" s="239">
        <f>Q219*H219</f>
        <v>0</v>
      </c>
      <c r="S219" s="239">
        <v>0</v>
      </c>
      <c r="T219" s="24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41" t="s">
        <v>222</v>
      </c>
      <c r="AT219" s="241" t="s">
        <v>217</v>
      </c>
      <c r="AU219" s="241" t="s">
        <v>92</v>
      </c>
      <c r="AY219" s="18" t="s">
        <v>215</v>
      </c>
      <c r="BE219" s="242">
        <f>IF(N219="základní",J219,0)</f>
        <v>0</v>
      </c>
      <c r="BF219" s="242">
        <f>IF(N219="snížená",J219,0)</f>
        <v>0</v>
      </c>
      <c r="BG219" s="242">
        <f>IF(N219="zákl. přenesená",J219,0)</f>
        <v>0</v>
      </c>
      <c r="BH219" s="242">
        <f>IF(N219="sníž. přenesená",J219,0)</f>
        <v>0</v>
      </c>
      <c r="BI219" s="242">
        <f>IF(N219="nulová",J219,0)</f>
        <v>0</v>
      </c>
      <c r="BJ219" s="18" t="s">
        <v>90</v>
      </c>
      <c r="BK219" s="242">
        <f>ROUND(I219*H219,2)</f>
        <v>0</v>
      </c>
      <c r="BL219" s="18" t="s">
        <v>222</v>
      </c>
      <c r="BM219" s="241" t="s">
        <v>1090</v>
      </c>
    </row>
    <row r="220" s="2" customFormat="1">
      <c r="A220" s="40"/>
      <c r="B220" s="41"/>
      <c r="C220" s="42"/>
      <c r="D220" s="243" t="s">
        <v>224</v>
      </c>
      <c r="E220" s="42"/>
      <c r="F220" s="244" t="s">
        <v>1089</v>
      </c>
      <c r="G220" s="42"/>
      <c r="H220" s="42"/>
      <c r="I220" s="245"/>
      <c r="J220" s="42"/>
      <c r="K220" s="42"/>
      <c r="L220" s="46"/>
      <c r="M220" s="246"/>
      <c r="N220" s="247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8" t="s">
        <v>224</v>
      </c>
      <c r="AU220" s="18" t="s">
        <v>92</v>
      </c>
    </row>
    <row r="221" s="2" customFormat="1" ht="16.5" customHeight="1">
      <c r="A221" s="40"/>
      <c r="B221" s="41"/>
      <c r="C221" s="230" t="s">
        <v>456</v>
      </c>
      <c r="D221" s="230" t="s">
        <v>217</v>
      </c>
      <c r="E221" s="231" t="s">
        <v>1091</v>
      </c>
      <c r="F221" s="232" t="s">
        <v>1092</v>
      </c>
      <c r="G221" s="233" t="s">
        <v>325</v>
      </c>
      <c r="H221" s="234">
        <v>1</v>
      </c>
      <c r="I221" s="235"/>
      <c r="J221" s="236">
        <f>ROUND(I221*H221,2)</f>
        <v>0</v>
      </c>
      <c r="K221" s="232" t="s">
        <v>529</v>
      </c>
      <c r="L221" s="46"/>
      <c r="M221" s="237" t="s">
        <v>1</v>
      </c>
      <c r="N221" s="238" t="s">
        <v>48</v>
      </c>
      <c r="O221" s="93"/>
      <c r="P221" s="239">
        <f>O221*H221</f>
        <v>0</v>
      </c>
      <c r="Q221" s="239">
        <v>0</v>
      </c>
      <c r="R221" s="239">
        <f>Q221*H221</f>
        <v>0</v>
      </c>
      <c r="S221" s="239">
        <v>0</v>
      </c>
      <c r="T221" s="24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41" t="s">
        <v>222</v>
      </c>
      <c r="AT221" s="241" t="s">
        <v>217</v>
      </c>
      <c r="AU221" s="241" t="s">
        <v>92</v>
      </c>
      <c r="AY221" s="18" t="s">
        <v>215</v>
      </c>
      <c r="BE221" s="242">
        <f>IF(N221="základní",J221,0)</f>
        <v>0</v>
      </c>
      <c r="BF221" s="242">
        <f>IF(N221="snížená",J221,0)</f>
        <v>0</v>
      </c>
      <c r="BG221" s="242">
        <f>IF(N221="zákl. přenesená",J221,0)</f>
        <v>0</v>
      </c>
      <c r="BH221" s="242">
        <f>IF(N221="sníž. přenesená",J221,0)</f>
        <v>0</v>
      </c>
      <c r="BI221" s="242">
        <f>IF(N221="nulová",J221,0)</f>
        <v>0</v>
      </c>
      <c r="BJ221" s="18" t="s">
        <v>90</v>
      </c>
      <c r="BK221" s="242">
        <f>ROUND(I221*H221,2)</f>
        <v>0</v>
      </c>
      <c r="BL221" s="18" t="s">
        <v>222</v>
      </c>
      <c r="BM221" s="241" t="s">
        <v>1093</v>
      </c>
    </row>
    <row r="222" s="2" customFormat="1">
      <c r="A222" s="40"/>
      <c r="B222" s="41"/>
      <c r="C222" s="42"/>
      <c r="D222" s="243" t="s">
        <v>224</v>
      </c>
      <c r="E222" s="42"/>
      <c r="F222" s="244" t="s">
        <v>1092</v>
      </c>
      <c r="G222" s="42"/>
      <c r="H222" s="42"/>
      <c r="I222" s="245"/>
      <c r="J222" s="42"/>
      <c r="K222" s="42"/>
      <c r="L222" s="46"/>
      <c r="M222" s="246"/>
      <c r="N222" s="247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8" t="s">
        <v>224</v>
      </c>
      <c r="AU222" s="18" t="s">
        <v>92</v>
      </c>
    </row>
    <row r="223" s="2" customFormat="1" ht="16.5" customHeight="1">
      <c r="A223" s="40"/>
      <c r="B223" s="41"/>
      <c r="C223" s="230" t="s">
        <v>460</v>
      </c>
      <c r="D223" s="230" t="s">
        <v>217</v>
      </c>
      <c r="E223" s="231" t="s">
        <v>1094</v>
      </c>
      <c r="F223" s="232" t="s">
        <v>1095</v>
      </c>
      <c r="G223" s="233" t="s">
        <v>325</v>
      </c>
      <c r="H223" s="234">
        <v>1</v>
      </c>
      <c r="I223" s="235"/>
      <c r="J223" s="236">
        <f>ROUND(I223*H223,2)</f>
        <v>0</v>
      </c>
      <c r="K223" s="232" t="s">
        <v>529</v>
      </c>
      <c r="L223" s="46"/>
      <c r="M223" s="237" t="s">
        <v>1</v>
      </c>
      <c r="N223" s="238" t="s">
        <v>48</v>
      </c>
      <c r="O223" s="93"/>
      <c r="P223" s="239">
        <f>O223*H223</f>
        <v>0</v>
      </c>
      <c r="Q223" s="239">
        <v>0</v>
      </c>
      <c r="R223" s="239">
        <f>Q223*H223</f>
        <v>0</v>
      </c>
      <c r="S223" s="239">
        <v>0</v>
      </c>
      <c r="T223" s="24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1" t="s">
        <v>541</v>
      </c>
      <c r="AT223" s="241" t="s">
        <v>217</v>
      </c>
      <c r="AU223" s="241" t="s">
        <v>92</v>
      </c>
      <c r="AY223" s="18" t="s">
        <v>215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8" t="s">
        <v>90</v>
      </c>
      <c r="BK223" s="242">
        <f>ROUND(I223*H223,2)</f>
        <v>0</v>
      </c>
      <c r="BL223" s="18" t="s">
        <v>541</v>
      </c>
      <c r="BM223" s="241" t="s">
        <v>1096</v>
      </c>
    </row>
    <row r="224" s="2" customFormat="1">
      <c r="A224" s="40"/>
      <c r="B224" s="41"/>
      <c r="C224" s="42"/>
      <c r="D224" s="243" t="s">
        <v>224</v>
      </c>
      <c r="E224" s="42"/>
      <c r="F224" s="244" t="s">
        <v>1097</v>
      </c>
      <c r="G224" s="42"/>
      <c r="H224" s="42"/>
      <c r="I224" s="245"/>
      <c r="J224" s="42"/>
      <c r="K224" s="42"/>
      <c r="L224" s="46"/>
      <c r="M224" s="246"/>
      <c r="N224" s="247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8" t="s">
        <v>224</v>
      </c>
      <c r="AU224" s="18" t="s">
        <v>92</v>
      </c>
    </row>
    <row r="225" s="2" customFormat="1" ht="21.75" customHeight="1">
      <c r="A225" s="40"/>
      <c r="B225" s="41"/>
      <c r="C225" s="230" t="s">
        <v>465</v>
      </c>
      <c r="D225" s="230" t="s">
        <v>217</v>
      </c>
      <c r="E225" s="231" t="s">
        <v>1098</v>
      </c>
      <c r="F225" s="232" t="s">
        <v>1099</v>
      </c>
      <c r="G225" s="233" t="s">
        <v>325</v>
      </c>
      <c r="H225" s="234">
        <v>1</v>
      </c>
      <c r="I225" s="235"/>
      <c r="J225" s="236">
        <f>ROUND(I225*H225,2)</f>
        <v>0</v>
      </c>
      <c r="K225" s="232" t="s">
        <v>529</v>
      </c>
      <c r="L225" s="46"/>
      <c r="M225" s="237" t="s">
        <v>1</v>
      </c>
      <c r="N225" s="238" t="s">
        <v>48</v>
      </c>
      <c r="O225" s="93"/>
      <c r="P225" s="239">
        <f>O225*H225</f>
        <v>0</v>
      </c>
      <c r="Q225" s="239">
        <v>0</v>
      </c>
      <c r="R225" s="239">
        <f>Q225*H225</f>
        <v>0</v>
      </c>
      <c r="S225" s="239">
        <v>0</v>
      </c>
      <c r="T225" s="24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1" t="s">
        <v>541</v>
      </c>
      <c r="AT225" s="241" t="s">
        <v>217</v>
      </c>
      <c r="AU225" s="241" t="s">
        <v>92</v>
      </c>
      <c r="AY225" s="18" t="s">
        <v>215</v>
      </c>
      <c r="BE225" s="242">
        <f>IF(N225="základní",J225,0)</f>
        <v>0</v>
      </c>
      <c r="BF225" s="242">
        <f>IF(N225="snížená",J225,0)</f>
        <v>0</v>
      </c>
      <c r="BG225" s="242">
        <f>IF(N225="zákl. přenesená",J225,0)</f>
        <v>0</v>
      </c>
      <c r="BH225" s="242">
        <f>IF(N225="sníž. přenesená",J225,0)</f>
        <v>0</v>
      </c>
      <c r="BI225" s="242">
        <f>IF(N225="nulová",J225,0)</f>
        <v>0</v>
      </c>
      <c r="BJ225" s="18" t="s">
        <v>90</v>
      </c>
      <c r="BK225" s="242">
        <f>ROUND(I225*H225,2)</f>
        <v>0</v>
      </c>
      <c r="BL225" s="18" t="s">
        <v>541</v>
      </c>
      <c r="BM225" s="241" t="s">
        <v>1100</v>
      </c>
    </row>
    <row r="226" s="2" customFormat="1">
      <c r="A226" s="40"/>
      <c r="B226" s="41"/>
      <c r="C226" s="42"/>
      <c r="D226" s="243" t="s">
        <v>224</v>
      </c>
      <c r="E226" s="42"/>
      <c r="F226" s="244" t="s">
        <v>1101</v>
      </c>
      <c r="G226" s="42"/>
      <c r="H226" s="42"/>
      <c r="I226" s="245"/>
      <c r="J226" s="42"/>
      <c r="K226" s="42"/>
      <c r="L226" s="46"/>
      <c r="M226" s="246"/>
      <c r="N226" s="247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8" t="s">
        <v>224</v>
      </c>
      <c r="AU226" s="18" t="s">
        <v>92</v>
      </c>
    </row>
    <row r="227" s="12" customFormat="1" ht="22.8" customHeight="1">
      <c r="A227" s="12"/>
      <c r="B227" s="214"/>
      <c r="C227" s="215"/>
      <c r="D227" s="216" t="s">
        <v>82</v>
      </c>
      <c r="E227" s="228" t="s">
        <v>1102</v>
      </c>
      <c r="F227" s="228" t="s">
        <v>1103</v>
      </c>
      <c r="G227" s="215"/>
      <c r="H227" s="215"/>
      <c r="I227" s="218"/>
      <c r="J227" s="229">
        <f>BK227</f>
        <v>0</v>
      </c>
      <c r="K227" s="215"/>
      <c r="L227" s="220"/>
      <c r="M227" s="221"/>
      <c r="N227" s="222"/>
      <c r="O227" s="222"/>
      <c r="P227" s="223">
        <f>SUM(P228:P317)</f>
        <v>0</v>
      </c>
      <c r="Q227" s="222"/>
      <c r="R227" s="223">
        <f>SUM(R228:R317)</f>
        <v>0</v>
      </c>
      <c r="S227" s="222"/>
      <c r="T227" s="224">
        <f>SUM(T228:T317)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5" t="s">
        <v>90</v>
      </c>
      <c r="AT227" s="226" t="s">
        <v>82</v>
      </c>
      <c r="AU227" s="226" t="s">
        <v>90</v>
      </c>
      <c r="AY227" s="225" t="s">
        <v>215</v>
      </c>
      <c r="BK227" s="227">
        <f>SUM(BK228:BK317)</f>
        <v>0</v>
      </c>
    </row>
    <row r="228" s="2" customFormat="1" ht="24.15" customHeight="1">
      <c r="A228" s="40"/>
      <c r="B228" s="41"/>
      <c r="C228" s="291" t="s">
        <v>471</v>
      </c>
      <c r="D228" s="291" t="s">
        <v>311</v>
      </c>
      <c r="E228" s="292" t="s">
        <v>831</v>
      </c>
      <c r="F228" s="293" t="s">
        <v>832</v>
      </c>
      <c r="G228" s="294" t="s">
        <v>325</v>
      </c>
      <c r="H228" s="295">
        <v>4</v>
      </c>
      <c r="I228" s="296"/>
      <c r="J228" s="297">
        <f>ROUND(I228*H228,2)</f>
        <v>0</v>
      </c>
      <c r="K228" s="293" t="s">
        <v>529</v>
      </c>
      <c r="L228" s="298"/>
      <c r="M228" s="299" t="s">
        <v>1</v>
      </c>
      <c r="N228" s="300" t="s">
        <v>48</v>
      </c>
      <c r="O228" s="93"/>
      <c r="P228" s="239">
        <f>O228*H228</f>
        <v>0</v>
      </c>
      <c r="Q228" s="239">
        <v>0</v>
      </c>
      <c r="R228" s="239">
        <f>Q228*H228</f>
        <v>0</v>
      </c>
      <c r="S228" s="239">
        <v>0</v>
      </c>
      <c r="T228" s="24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41" t="s">
        <v>548</v>
      </c>
      <c r="AT228" s="241" t="s">
        <v>311</v>
      </c>
      <c r="AU228" s="241" t="s">
        <v>92</v>
      </c>
      <c r="AY228" s="18" t="s">
        <v>215</v>
      </c>
      <c r="BE228" s="242">
        <f>IF(N228="základní",J228,0)</f>
        <v>0</v>
      </c>
      <c r="BF228" s="242">
        <f>IF(N228="snížená",J228,0)</f>
        <v>0</v>
      </c>
      <c r="BG228" s="242">
        <f>IF(N228="zákl. přenesená",J228,0)</f>
        <v>0</v>
      </c>
      <c r="BH228" s="242">
        <f>IF(N228="sníž. přenesená",J228,0)</f>
        <v>0</v>
      </c>
      <c r="BI228" s="242">
        <f>IF(N228="nulová",J228,0)</f>
        <v>0</v>
      </c>
      <c r="BJ228" s="18" t="s">
        <v>90</v>
      </c>
      <c r="BK228" s="242">
        <f>ROUND(I228*H228,2)</f>
        <v>0</v>
      </c>
      <c r="BL228" s="18" t="s">
        <v>418</v>
      </c>
      <c r="BM228" s="241" t="s">
        <v>1104</v>
      </c>
    </row>
    <row r="229" s="2" customFormat="1">
      <c r="A229" s="40"/>
      <c r="B229" s="41"/>
      <c r="C229" s="42"/>
      <c r="D229" s="243" t="s">
        <v>224</v>
      </c>
      <c r="E229" s="42"/>
      <c r="F229" s="244" t="s">
        <v>832</v>
      </c>
      <c r="G229" s="42"/>
      <c r="H229" s="42"/>
      <c r="I229" s="245"/>
      <c r="J229" s="42"/>
      <c r="K229" s="42"/>
      <c r="L229" s="46"/>
      <c r="M229" s="246"/>
      <c r="N229" s="247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8" t="s">
        <v>224</v>
      </c>
      <c r="AU229" s="18" t="s">
        <v>92</v>
      </c>
    </row>
    <row r="230" s="13" customFormat="1">
      <c r="A230" s="13"/>
      <c r="B230" s="248"/>
      <c r="C230" s="249"/>
      <c r="D230" s="243" t="s">
        <v>226</v>
      </c>
      <c r="E230" s="250" t="s">
        <v>1</v>
      </c>
      <c r="F230" s="251" t="s">
        <v>1105</v>
      </c>
      <c r="G230" s="249"/>
      <c r="H230" s="252">
        <v>4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226</v>
      </c>
      <c r="AU230" s="258" t="s">
        <v>92</v>
      </c>
      <c r="AV230" s="13" t="s">
        <v>92</v>
      </c>
      <c r="AW230" s="13" t="s">
        <v>39</v>
      </c>
      <c r="AX230" s="13" t="s">
        <v>90</v>
      </c>
      <c r="AY230" s="258" t="s">
        <v>215</v>
      </c>
    </row>
    <row r="231" s="2" customFormat="1" ht="33" customHeight="1">
      <c r="A231" s="40"/>
      <c r="B231" s="41"/>
      <c r="C231" s="291" t="s">
        <v>477</v>
      </c>
      <c r="D231" s="291" t="s">
        <v>311</v>
      </c>
      <c r="E231" s="292" t="s">
        <v>1106</v>
      </c>
      <c r="F231" s="293" t="s">
        <v>1107</v>
      </c>
      <c r="G231" s="294" t="s">
        <v>325</v>
      </c>
      <c r="H231" s="295">
        <v>2</v>
      </c>
      <c r="I231" s="296"/>
      <c r="J231" s="297">
        <f>ROUND(I231*H231,2)</f>
        <v>0</v>
      </c>
      <c r="K231" s="293" t="s">
        <v>529</v>
      </c>
      <c r="L231" s="298"/>
      <c r="M231" s="299" t="s">
        <v>1</v>
      </c>
      <c r="N231" s="300" t="s">
        <v>48</v>
      </c>
      <c r="O231" s="93"/>
      <c r="P231" s="239">
        <f>O231*H231</f>
        <v>0</v>
      </c>
      <c r="Q231" s="239">
        <v>0</v>
      </c>
      <c r="R231" s="239">
        <f>Q231*H231</f>
        <v>0</v>
      </c>
      <c r="S231" s="239">
        <v>0</v>
      </c>
      <c r="T231" s="24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41" t="s">
        <v>548</v>
      </c>
      <c r="AT231" s="241" t="s">
        <v>311</v>
      </c>
      <c r="AU231" s="241" t="s">
        <v>92</v>
      </c>
      <c r="AY231" s="18" t="s">
        <v>215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8" t="s">
        <v>90</v>
      </c>
      <c r="BK231" s="242">
        <f>ROUND(I231*H231,2)</f>
        <v>0</v>
      </c>
      <c r="BL231" s="18" t="s">
        <v>418</v>
      </c>
      <c r="BM231" s="241" t="s">
        <v>1108</v>
      </c>
    </row>
    <row r="232" s="2" customFormat="1">
      <c r="A232" s="40"/>
      <c r="B232" s="41"/>
      <c r="C232" s="42"/>
      <c r="D232" s="243" t="s">
        <v>224</v>
      </c>
      <c r="E232" s="42"/>
      <c r="F232" s="244" t="s">
        <v>1107</v>
      </c>
      <c r="G232" s="42"/>
      <c r="H232" s="42"/>
      <c r="I232" s="245"/>
      <c r="J232" s="42"/>
      <c r="K232" s="42"/>
      <c r="L232" s="46"/>
      <c r="M232" s="246"/>
      <c r="N232" s="247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8" t="s">
        <v>224</v>
      </c>
      <c r="AU232" s="18" t="s">
        <v>92</v>
      </c>
    </row>
    <row r="233" s="2" customFormat="1" ht="33" customHeight="1">
      <c r="A233" s="40"/>
      <c r="B233" s="41"/>
      <c r="C233" s="230" t="s">
        <v>1109</v>
      </c>
      <c r="D233" s="230" t="s">
        <v>217</v>
      </c>
      <c r="E233" s="231" t="s">
        <v>1110</v>
      </c>
      <c r="F233" s="232" t="s">
        <v>1111</v>
      </c>
      <c r="G233" s="233" t="s">
        <v>325</v>
      </c>
      <c r="H233" s="234">
        <v>2</v>
      </c>
      <c r="I233" s="235"/>
      <c r="J233" s="236">
        <f>ROUND(I233*H233,2)</f>
        <v>0</v>
      </c>
      <c r="K233" s="232" t="s">
        <v>529</v>
      </c>
      <c r="L233" s="46"/>
      <c r="M233" s="237" t="s">
        <v>1</v>
      </c>
      <c r="N233" s="238" t="s">
        <v>48</v>
      </c>
      <c r="O233" s="93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541</v>
      </c>
      <c r="AT233" s="241" t="s">
        <v>217</v>
      </c>
      <c r="AU233" s="241" t="s">
        <v>92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541</v>
      </c>
      <c r="BM233" s="241" t="s">
        <v>1112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1113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92</v>
      </c>
    </row>
    <row r="235" s="2" customFormat="1" ht="24.15" customHeight="1">
      <c r="A235" s="40"/>
      <c r="B235" s="41"/>
      <c r="C235" s="291" t="s">
        <v>1114</v>
      </c>
      <c r="D235" s="291" t="s">
        <v>311</v>
      </c>
      <c r="E235" s="292" t="s">
        <v>1115</v>
      </c>
      <c r="F235" s="293" t="s">
        <v>1116</v>
      </c>
      <c r="G235" s="294" t="s">
        <v>325</v>
      </c>
      <c r="H235" s="295">
        <v>0.5</v>
      </c>
      <c r="I235" s="296"/>
      <c r="J235" s="297">
        <f>ROUND(I235*H235,2)</f>
        <v>0</v>
      </c>
      <c r="K235" s="293" t="s">
        <v>529</v>
      </c>
      <c r="L235" s="298"/>
      <c r="M235" s="299" t="s">
        <v>1</v>
      </c>
      <c r="N235" s="300" t="s">
        <v>48</v>
      </c>
      <c r="O235" s="93"/>
      <c r="P235" s="239">
        <f>O235*H235</f>
        <v>0</v>
      </c>
      <c r="Q235" s="239">
        <v>0</v>
      </c>
      <c r="R235" s="239">
        <f>Q235*H235</f>
        <v>0</v>
      </c>
      <c r="S235" s="239">
        <v>0</v>
      </c>
      <c r="T235" s="24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41" t="s">
        <v>548</v>
      </c>
      <c r="AT235" s="241" t="s">
        <v>311</v>
      </c>
      <c r="AU235" s="241" t="s">
        <v>92</v>
      </c>
      <c r="AY235" s="18" t="s">
        <v>215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8" t="s">
        <v>90</v>
      </c>
      <c r="BK235" s="242">
        <f>ROUND(I235*H235,2)</f>
        <v>0</v>
      </c>
      <c r="BL235" s="18" t="s">
        <v>418</v>
      </c>
      <c r="BM235" s="241" t="s">
        <v>1117</v>
      </c>
    </row>
    <row r="236" s="2" customFormat="1">
      <c r="A236" s="40"/>
      <c r="B236" s="41"/>
      <c r="C236" s="42"/>
      <c r="D236" s="243" t="s">
        <v>224</v>
      </c>
      <c r="E236" s="42"/>
      <c r="F236" s="244" t="s">
        <v>1116</v>
      </c>
      <c r="G236" s="42"/>
      <c r="H236" s="42"/>
      <c r="I236" s="245"/>
      <c r="J236" s="42"/>
      <c r="K236" s="42"/>
      <c r="L236" s="46"/>
      <c r="M236" s="246"/>
      <c r="N236" s="247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8" t="s">
        <v>224</v>
      </c>
      <c r="AU236" s="18" t="s">
        <v>92</v>
      </c>
    </row>
    <row r="237" s="13" customFormat="1">
      <c r="A237" s="13"/>
      <c r="B237" s="248"/>
      <c r="C237" s="249"/>
      <c r="D237" s="243" t="s">
        <v>226</v>
      </c>
      <c r="E237" s="249"/>
      <c r="F237" s="251" t="s">
        <v>1118</v>
      </c>
      <c r="G237" s="249"/>
      <c r="H237" s="252">
        <v>0.5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92</v>
      </c>
      <c r="AV237" s="13" t="s">
        <v>92</v>
      </c>
      <c r="AW237" s="13" t="s">
        <v>4</v>
      </c>
      <c r="AX237" s="13" t="s">
        <v>90</v>
      </c>
      <c r="AY237" s="258" t="s">
        <v>215</v>
      </c>
    </row>
    <row r="238" s="2" customFormat="1" ht="24.15" customHeight="1">
      <c r="A238" s="40"/>
      <c r="B238" s="41"/>
      <c r="C238" s="291" t="s">
        <v>1119</v>
      </c>
      <c r="D238" s="291" t="s">
        <v>311</v>
      </c>
      <c r="E238" s="292" t="s">
        <v>825</v>
      </c>
      <c r="F238" s="293" t="s">
        <v>826</v>
      </c>
      <c r="G238" s="294" t="s">
        <v>325</v>
      </c>
      <c r="H238" s="295">
        <v>2</v>
      </c>
      <c r="I238" s="296"/>
      <c r="J238" s="297">
        <f>ROUND(I238*H238,2)</f>
        <v>0</v>
      </c>
      <c r="K238" s="293" t="s">
        <v>529</v>
      </c>
      <c r="L238" s="298"/>
      <c r="M238" s="299" t="s">
        <v>1</v>
      </c>
      <c r="N238" s="300" t="s">
        <v>48</v>
      </c>
      <c r="O238" s="93"/>
      <c r="P238" s="239">
        <f>O238*H238</f>
        <v>0</v>
      </c>
      <c r="Q238" s="239">
        <v>0</v>
      </c>
      <c r="R238" s="239">
        <f>Q238*H238</f>
        <v>0</v>
      </c>
      <c r="S238" s="239">
        <v>0</v>
      </c>
      <c r="T238" s="24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41" t="s">
        <v>548</v>
      </c>
      <c r="AT238" s="241" t="s">
        <v>311</v>
      </c>
      <c r="AU238" s="241" t="s">
        <v>92</v>
      </c>
      <c r="AY238" s="18" t="s">
        <v>215</v>
      </c>
      <c r="BE238" s="242">
        <f>IF(N238="základní",J238,0)</f>
        <v>0</v>
      </c>
      <c r="BF238" s="242">
        <f>IF(N238="snížená",J238,0)</f>
        <v>0</v>
      </c>
      <c r="BG238" s="242">
        <f>IF(N238="zákl. přenesená",J238,0)</f>
        <v>0</v>
      </c>
      <c r="BH238" s="242">
        <f>IF(N238="sníž. přenesená",J238,0)</f>
        <v>0</v>
      </c>
      <c r="BI238" s="242">
        <f>IF(N238="nulová",J238,0)</f>
        <v>0</v>
      </c>
      <c r="BJ238" s="18" t="s">
        <v>90</v>
      </c>
      <c r="BK238" s="242">
        <f>ROUND(I238*H238,2)</f>
        <v>0</v>
      </c>
      <c r="BL238" s="18" t="s">
        <v>418</v>
      </c>
      <c r="BM238" s="241" t="s">
        <v>1120</v>
      </c>
    </row>
    <row r="239" s="2" customFormat="1">
      <c r="A239" s="40"/>
      <c r="B239" s="41"/>
      <c r="C239" s="42"/>
      <c r="D239" s="243" t="s">
        <v>224</v>
      </c>
      <c r="E239" s="42"/>
      <c r="F239" s="244" t="s">
        <v>826</v>
      </c>
      <c r="G239" s="42"/>
      <c r="H239" s="42"/>
      <c r="I239" s="245"/>
      <c r="J239" s="42"/>
      <c r="K239" s="42"/>
      <c r="L239" s="46"/>
      <c r="M239" s="246"/>
      <c r="N239" s="247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8" t="s">
        <v>224</v>
      </c>
      <c r="AU239" s="18" t="s">
        <v>92</v>
      </c>
    </row>
    <row r="240" s="2" customFormat="1" ht="33" customHeight="1">
      <c r="A240" s="40"/>
      <c r="B240" s="41"/>
      <c r="C240" s="291" t="s">
        <v>1121</v>
      </c>
      <c r="D240" s="291" t="s">
        <v>311</v>
      </c>
      <c r="E240" s="292" t="s">
        <v>822</v>
      </c>
      <c r="F240" s="293" t="s">
        <v>823</v>
      </c>
      <c r="G240" s="294" t="s">
        <v>325</v>
      </c>
      <c r="H240" s="295">
        <v>2</v>
      </c>
      <c r="I240" s="296"/>
      <c r="J240" s="297">
        <f>ROUND(I240*H240,2)</f>
        <v>0</v>
      </c>
      <c r="K240" s="293" t="s">
        <v>529</v>
      </c>
      <c r="L240" s="298"/>
      <c r="M240" s="299" t="s">
        <v>1</v>
      </c>
      <c r="N240" s="300" t="s">
        <v>48</v>
      </c>
      <c r="O240" s="93"/>
      <c r="P240" s="239">
        <f>O240*H240</f>
        <v>0</v>
      </c>
      <c r="Q240" s="239">
        <v>0</v>
      </c>
      <c r="R240" s="239">
        <f>Q240*H240</f>
        <v>0</v>
      </c>
      <c r="S240" s="239">
        <v>0</v>
      </c>
      <c r="T240" s="24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1" t="s">
        <v>548</v>
      </c>
      <c r="AT240" s="241" t="s">
        <v>311</v>
      </c>
      <c r="AU240" s="241" t="s">
        <v>92</v>
      </c>
      <c r="AY240" s="18" t="s">
        <v>215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90</v>
      </c>
      <c r="BK240" s="242">
        <f>ROUND(I240*H240,2)</f>
        <v>0</v>
      </c>
      <c r="BL240" s="18" t="s">
        <v>418</v>
      </c>
      <c r="BM240" s="241" t="s">
        <v>1122</v>
      </c>
    </row>
    <row r="241" s="2" customFormat="1">
      <c r="A241" s="40"/>
      <c r="B241" s="41"/>
      <c r="C241" s="42"/>
      <c r="D241" s="243" t="s">
        <v>224</v>
      </c>
      <c r="E241" s="42"/>
      <c r="F241" s="244" t="s">
        <v>823</v>
      </c>
      <c r="G241" s="42"/>
      <c r="H241" s="42"/>
      <c r="I241" s="245"/>
      <c r="J241" s="42"/>
      <c r="K241" s="42"/>
      <c r="L241" s="46"/>
      <c r="M241" s="246"/>
      <c r="N241" s="247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224</v>
      </c>
      <c r="AU241" s="18" t="s">
        <v>92</v>
      </c>
    </row>
    <row r="242" s="2" customFormat="1" ht="33" customHeight="1">
      <c r="A242" s="40"/>
      <c r="B242" s="41"/>
      <c r="C242" s="291" t="s">
        <v>1123</v>
      </c>
      <c r="D242" s="291" t="s">
        <v>311</v>
      </c>
      <c r="E242" s="292" t="s">
        <v>834</v>
      </c>
      <c r="F242" s="293" t="s">
        <v>835</v>
      </c>
      <c r="G242" s="294" t="s">
        <v>836</v>
      </c>
      <c r="H242" s="295">
        <v>2</v>
      </c>
      <c r="I242" s="296"/>
      <c r="J242" s="297">
        <f>ROUND(I242*H242,2)</f>
        <v>0</v>
      </c>
      <c r="K242" s="293" t="s">
        <v>529</v>
      </c>
      <c r="L242" s="298"/>
      <c r="M242" s="299" t="s">
        <v>1</v>
      </c>
      <c r="N242" s="300" t="s">
        <v>48</v>
      </c>
      <c r="O242" s="93"/>
      <c r="P242" s="239">
        <f>O242*H242</f>
        <v>0</v>
      </c>
      <c r="Q242" s="239">
        <v>0</v>
      </c>
      <c r="R242" s="239">
        <f>Q242*H242</f>
        <v>0</v>
      </c>
      <c r="S242" s="239">
        <v>0</v>
      </c>
      <c r="T242" s="24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41" t="s">
        <v>548</v>
      </c>
      <c r="AT242" s="241" t="s">
        <v>311</v>
      </c>
      <c r="AU242" s="241" t="s">
        <v>92</v>
      </c>
      <c r="AY242" s="18" t="s">
        <v>215</v>
      </c>
      <c r="BE242" s="242">
        <f>IF(N242="základní",J242,0)</f>
        <v>0</v>
      </c>
      <c r="BF242" s="242">
        <f>IF(N242="snížená",J242,0)</f>
        <v>0</v>
      </c>
      <c r="BG242" s="242">
        <f>IF(N242="zákl. přenesená",J242,0)</f>
        <v>0</v>
      </c>
      <c r="BH242" s="242">
        <f>IF(N242="sníž. přenesená",J242,0)</f>
        <v>0</v>
      </c>
      <c r="BI242" s="242">
        <f>IF(N242="nulová",J242,0)</f>
        <v>0</v>
      </c>
      <c r="BJ242" s="18" t="s">
        <v>90</v>
      </c>
      <c r="BK242" s="242">
        <f>ROUND(I242*H242,2)</f>
        <v>0</v>
      </c>
      <c r="BL242" s="18" t="s">
        <v>418</v>
      </c>
      <c r="BM242" s="241" t="s">
        <v>1124</v>
      </c>
    </row>
    <row r="243" s="2" customFormat="1">
      <c r="A243" s="40"/>
      <c r="B243" s="41"/>
      <c r="C243" s="42"/>
      <c r="D243" s="243" t="s">
        <v>224</v>
      </c>
      <c r="E243" s="42"/>
      <c r="F243" s="244" t="s">
        <v>835</v>
      </c>
      <c r="G243" s="42"/>
      <c r="H243" s="42"/>
      <c r="I243" s="245"/>
      <c r="J243" s="42"/>
      <c r="K243" s="42"/>
      <c r="L243" s="46"/>
      <c r="M243" s="246"/>
      <c r="N243" s="247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8" t="s">
        <v>224</v>
      </c>
      <c r="AU243" s="18" t="s">
        <v>92</v>
      </c>
    </row>
    <row r="244" s="2" customFormat="1" ht="24.15" customHeight="1">
      <c r="A244" s="40"/>
      <c r="B244" s="41"/>
      <c r="C244" s="291" t="s">
        <v>1125</v>
      </c>
      <c r="D244" s="291" t="s">
        <v>311</v>
      </c>
      <c r="E244" s="292" t="s">
        <v>838</v>
      </c>
      <c r="F244" s="293" t="s">
        <v>839</v>
      </c>
      <c r="G244" s="294" t="s">
        <v>325</v>
      </c>
      <c r="H244" s="295">
        <v>2</v>
      </c>
      <c r="I244" s="296"/>
      <c r="J244" s="297">
        <f>ROUND(I244*H244,2)</f>
        <v>0</v>
      </c>
      <c r="K244" s="293" t="s">
        <v>529</v>
      </c>
      <c r="L244" s="298"/>
      <c r="M244" s="299" t="s">
        <v>1</v>
      </c>
      <c r="N244" s="300" t="s">
        <v>48</v>
      </c>
      <c r="O244" s="93"/>
      <c r="P244" s="239">
        <f>O244*H244</f>
        <v>0</v>
      </c>
      <c r="Q244" s="239">
        <v>0</v>
      </c>
      <c r="R244" s="239">
        <f>Q244*H244</f>
        <v>0</v>
      </c>
      <c r="S244" s="239">
        <v>0</v>
      </c>
      <c r="T244" s="24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41" t="s">
        <v>548</v>
      </c>
      <c r="AT244" s="241" t="s">
        <v>311</v>
      </c>
      <c r="AU244" s="241" t="s">
        <v>92</v>
      </c>
      <c r="AY244" s="18" t="s">
        <v>215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8" t="s">
        <v>90</v>
      </c>
      <c r="BK244" s="242">
        <f>ROUND(I244*H244,2)</f>
        <v>0</v>
      </c>
      <c r="BL244" s="18" t="s">
        <v>418</v>
      </c>
      <c r="BM244" s="241" t="s">
        <v>1126</v>
      </c>
    </row>
    <row r="245" s="2" customFormat="1">
      <c r="A245" s="40"/>
      <c r="B245" s="41"/>
      <c r="C245" s="42"/>
      <c r="D245" s="243" t="s">
        <v>224</v>
      </c>
      <c r="E245" s="42"/>
      <c r="F245" s="244" t="s">
        <v>839</v>
      </c>
      <c r="G245" s="42"/>
      <c r="H245" s="42"/>
      <c r="I245" s="245"/>
      <c r="J245" s="42"/>
      <c r="K245" s="42"/>
      <c r="L245" s="46"/>
      <c r="M245" s="246"/>
      <c r="N245" s="247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8" t="s">
        <v>224</v>
      </c>
      <c r="AU245" s="18" t="s">
        <v>92</v>
      </c>
    </row>
    <row r="246" s="2" customFormat="1" ht="24.15" customHeight="1">
      <c r="A246" s="40"/>
      <c r="B246" s="41"/>
      <c r="C246" s="291" t="s">
        <v>1127</v>
      </c>
      <c r="D246" s="291" t="s">
        <v>311</v>
      </c>
      <c r="E246" s="292" t="s">
        <v>841</v>
      </c>
      <c r="F246" s="293" t="s">
        <v>842</v>
      </c>
      <c r="G246" s="294" t="s">
        <v>325</v>
      </c>
      <c r="H246" s="295">
        <v>4</v>
      </c>
      <c r="I246" s="296"/>
      <c r="J246" s="297">
        <f>ROUND(I246*H246,2)</f>
        <v>0</v>
      </c>
      <c r="K246" s="293" t="s">
        <v>529</v>
      </c>
      <c r="L246" s="298"/>
      <c r="M246" s="299" t="s">
        <v>1</v>
      </c>
      <c r="N246" s="300" t="s">
        <v>48</v>
      </c>
      <c r="O246" s="93"/>
      <c r="P246" s="239">
        <f>O246*H246</f>
        <v>0</v>
      </c>
      <c r="Q246" s="239">
        <v>0</v>
      </c>
      <c r="R246" s="239">
        <f>Q246*H246</f>
        <v>0</v>
      </c>
      <c r="S246" s="239">
        <v>0</v>
      </c>
      <c r="T246" s="24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41" t="s">
        <v>548</v>
      </c>
      <c r="AT246" s="241" t="s">
        <v>311</v>
      </c>
      <c r="AU246" s="241" t="s">
        <v>92</v>
      </c>
      <c r="AY246" s="18" t="s">
        <v>215</v>
      </c>
      <c r="BE246" s="242">
        <f>IF(N246="základní",J246,0)</f>
        <v>0</v>
      </c>
      <c r="BF246" s="242">
        <f>IF(N246="snížená",J246,0)</f>
        <v>0</v>
      </c>
      <c r="BG246" s="242">
        <f>IF(N246="zákl. přenesená",J246,0)</f>
        <v>0</v>
      </c>
      <c r="BH246" s="242">
        <f>IF(N246="sníž. přenesená",J246,0)</f>
        <v>0</v>
      </c>
      <c r="BI246" s="242">
        <f>IF(N246="nulová",J246,0)</f>
        <v>0</v>
      </c>
      <c r="BJ246" s="18" t="s">
        <v>90</v>
      </c>
      <c r="BK246" s="242">
        <f>ROUND(I246*H246,2)</f>
        <v>0</v>
      </c>
      <c r="BL246" s="18" t="s">
        <v>418</v>
      </c>
      <c r="BM246" s="241" t="s">
        <v>1128</v>
      </c>
    </row>
    <row r="247" s="2" customFormat="1">
      <c r="A247" s="40"/>
      <c r="B247" s="41"/>
      <c r="C247" s="42"/>
      <c r="D247" s="243" t="s">
        <v>224</v>
      </c>
      <c r="E247" s="42"/>
      <c r="F247" s="244" t="s">
        <v>842</v>
      </c>
      <c r="G247" s="42"/>
      <c r="H247" s="42"/>
      <c r="I247" s="245"/>
      <c r="J247" s="42"/>
      <c r="K247" s="42"/>
      <c r="L247" s="46"/>
      <c r="M247" s="246"/>
      <c r="N247" s="247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8" t="s">
        <v>224</v>
      </c>
      <c r="AU247" s="18" t="s">
        <v>92</v>
      </c>
    </row>
    <row r="248" s="2" customFormat="1" ht="24.15" customHeight="1">
      <c r="A248" s="40"/>
      <c r="B248" s="41"/>
      <c r="C248" s="291" t="s">
        <v>1129</v>
      </c>
      <c r="D248" s="291" t="s">
        <v>311</v>
      </c>
      <c r="E248" s="292" t="s">
        <v>844</v>
      </c>
      <c r="F248" s="293" t="s">
        <v>845</v>
      </c>
      <c r="G248" s="294" t="s">
        <v>325</v>
      </c>
      <c r="H248" s="295">
        <v>4</v>
      </c>
      <c r="I248" s="296"/>
      <c r="J248" s="297">
        <f>ROUND(I248*H248,2)</f>
        <v>0</v>
      </c>
      <c r="K248" s="293" t="s">
        <v>529</v>
      </c>
      <c r="L248" s="298"/>
      <c r="M248" s="299" t="s">
        <v>1</v>
      </c>
      <c r="N248" s="300" t="s">
        <v>48</v>
      </c>
      <c r="O248" s="93"/>
      <c r="P248" s="239">
        <f>O248*H248</f>
        <v>0</v>
      </c>
      <c r="Q248" s="239">
        <v>0</v>
      </c>
      <c r="R248" s="239">
        <f>Q248*H248</f>
        <v>0</v>
      </c>
      <c r="S248" s="239">
        <v>0</v>
      </c>
      <c r="T248" s="24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41" t="s">
        <v>548</v>
      </c>
      <c r="AT248" s="241" t="s">
        <v>311</v>
      </c>
      <c r="AU248" s="241" t="s">
        <v>92</v>
      </c>
      <c r="AY248" s="18" t="s">
        <v>215</v>
      </c>
      <c r="BE248" s="242">
        <f>IF(N248="základní",J248,0)</f>
        <v>0</v>
      </c>
      <c r="BF248" s="242">
        <f>IF(N248="snížená",J248,0)</f>
        <v>0</v>
      </c>
      <c r="BG248" s="242">
        <f>IF(N248="zákl. přenesená",J248,0)</f>
        <v>0</v>
      </c>
      <c r="BH248" s="242">
        <f>IF(N248="sníž. přenesená",J248,0)</f>
        <v>0</v>
      </c>
      <c r="BI248" s="242">
        <f>IF(N248="nulová",J248,0)</f>
        <v>0</v>
      </c>
      <c r="BJ248" s="18" t="s">
        <v>90</v>
      </c>
      <c r="BK248" s="242">
        <f>ROUND(I248*H248,2)</f>
        <v>0</v>
      </c>
      <c r="BL248" s="18" t="s">
        <v>418</v>
      </c>
      <c r="BM248" s="241" t="s">
        <v>1130</v>
      </c>
    </row>
    <row r="249" s="2" customFormat="1">
      <c r="A249" s="40"/>
      <c r="B249" s="41"/>
      <c r="C249" s="42"/>
      <c r="D249" s="243" t="s">
        <v>224</v>
      </c>
      <c r="E249" s="42"/>
      <c r="F249" s="244" t="s">
        <v>845</v>
      </c>
      <c r="G249" s="42"/>
      <c r="H249" s="42"/>
      <c r="I249" s="245"/>
      <c r="J249" s="42"/>
      <c r="K249" s="42"/>
      <c r="L249" s="46"/>
      <c r="M249" s="246"/>
      <c r="N249" s="247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8" t="s">
        <v>224</v>
      </c>
      <c r="AU249" s="18" t="s">
        <v>92</v>
      </c>
    </row>
    <row r="250" s="2" customFormat="1" ht="33" customHeight="1">
      <c r="A250" s="40"/>
      <c r="B250" s="41"/>
      <c r="C250" s="230" t="s">
        <v>1131</v>
      </c>
      <c r="D250" s="230" t="s">
        <v>217</v>
      </c>
      <c r="E250" s="231" t="s">
        <v>1132</v>
      </c>
      <c r="F250" s="232" t="s">
        <v>1133</v>
      </c>
      <c r="G250" s="233" t="s">
        <v>325</v>
      </c>
      <c r="H250" s="234">
        <v>4</v>
      </c>
      <c r="I250" s="235"/>
      <c r="J250" s="236">
        <f>ROUND(I250*H250,2)</f>
        <v>0</v>
      </c>
      <c r="K250" s="232" t="s">
        <v>529</v>
      </c>
      <c r="L250" s="46"/>
      <c r="M250" s="237" t="s">
        <v>1</v>
      </c>
      <c r="N250" s="238" t="s">
        <v>48</v>
      </c>
      <c r="O250" s="93"/>
      <c r="P250" s="239">
        <f>O250*H250</f>
        <v>0</v>
      </c>
      <c r="Q250" s="239">
        <v>0</v>
      </c>
      <c r="R250" s="239">
        <f>Q250*H250</f>
        <v>0</v>
      </c>
      <c r="S250" s="239">
        <v>0</v>
      </c>
      <c r="T250" s="24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41" t="s">
        <v>222</v>
      </c>
      <c r="AT250" s="241" t="s">
        <v>217</v>
      </c>
      <c r="AU250" s="241" t="s">
        <v>92</v>
      </c>
      <c r="AY250" s="18" t="s">
        <v>215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8" t="s">
        <v>90</v>
      </c>
      <c r="BK250" s="242">
        <f>ROUND(I250*H250,2)</f>
        <v>0</v>
      </c>
      <c r="BL250" s="18" t="s">
        <v>222</v>
      </c>
      <c r="BM250" s="241" t="s">
        <v>1134</v>
      </c>
    </row>
    <row r="251" s="2" customFormat="1">
      <c r="A251" s="40"/>
      <c r="B251" s="41"/>
      <c r="C251" s="42"/>
      <c r="D251" s="243" t="s">
        <v>224</v>
      </c>
      <c r="E251" s="42"/>
      <c r="F251" s="244" t="s">
        <v>1135</v>
      </c>
      <c r="G251" s="42"/>
      <c r="H251" s="42"/>
      <c r="I251" s="245"/>
      <c r="J251" s="42"/>
      <c r="K251" s="42"/>
      <c r="L251" s="46"/>
      <c r="M251" s="246"/>
      <c r="N251" s="247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8" t="s">
        <v>224</v>
      </c>
      <c r="AU251" s="18" t="s">
        <v>92</v>
      </c>
    </row>
    <row r="252" s="13" customFormat="1">
      <c r="A252" s="13"/>
      <c r="B252" s="248"/>
      <c r="C252" s="249"/>
      <c r="D252" s="243" t="s">
        <v>226</v>
      </c>
      <c r="E252" s="250" t="s">
        <v>1</v>
      </c>
      <c r="F252" s="251" t="s">
        <v>1105</v>
      </c>
      <c r="G252" s="249"/>
      <c r="H252" s="252">
        <v>4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226</v>
      </c>
      <c r="AU252" s="258" t="s">
        <v>92</v>
      </c>
      <c r="AV252" s="13" t="s">
        <v>92</v>
      </c>
      <c r="AW252" s="13" t="s">
        <v>39</v>
      </c>
      <c r="AX252" s="13" t="s">
        <v>90</v>
      </c>
      <c r="AY252" s="258" t="s">
        <v>215</v>
      </c>
    </row>
    <row r="253" s="2" customFormat="1" ht="24.15" customHeight="1">
      <c r="A253" s="40"/>
      <c r="B253" s="41"/>
      <c r="C253" s="230" t="s">
        <v>1136</v>
      </c>
      <c r="D253" s="230" t="s">
        <v>217</v>
      </c>
      <c r="E253" s="231" t="s">
        <v>1137</v>
      </c>
      <c r="F253" s="232" t="s">
        <v>1138</v>
      </c>
      <c r="G253" s="233" t="s">
        <v>325</v>
      </c>
      <c r="H253" s="234">
        <v>2</v>
      </c>
      <c r="I253" s="235"/>
      <c r="J253" s="236">
        <f>ROUND(I253*H253,2)</f>
        <v>0</v>
      </c>
      <c r="K253" s="232" t="s">
        <v>529</v>
      </c>
      <c r="L253" s="46"/>
      <c r="M253" s="237" t="s">
        <v>1</v>
      </c>
      <c r="N253" s="238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541</v>
      </c>
      <c r="AT253" s="241" t="s">
        <v>217</v>
      </c>
      <c r="AU253" s="241" t="s">
        <v>92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541</v>
      </c>
      <c r="BM253" s="241" t="s">
        <v>1139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1138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92</v>
      </c>
    </row>
    <row r="255" s="2" customFormat="1" ht="37.8" customHeight="1">
      <c r="A255" s="40"/>
      <c r="B255" s="41"/>
      <c r="C255" s="230" t="s">
        <v>1140</v>
      </c>
      <c r="D255" s="230" t="s">
        <v>217</v>
      </c>
      <c r="E255" s="231" t="s">
        <v>759</v>
      </c>
      <c r="F255" s="232" t="s">
        <v>760</v>
      </c>
      <c r="G255" s="233" t="s">
        <v>334</v>
      </c>
      <c r="H255" s="234">
        <v>105</v>
      </c>
      <c r="I255" s="235"/>
      <c r="J255" s="236">
        <f>ROUND(I255*H255,2)</f>
        <v>0</v>
      </c>
      <c r="K255" s="232" t="s">
        <v>529</v>
      </c>
      <c r="L255" s="46"/>
      <c r="M255" s="237" t="s">
        <v>1</v>
      </c>
      <c r="N255" s="238" t="s">
        <v>48</v>
      </c>
      <c r="O255" s="93"/>
      <c r="P255" s="239">
        <f>O255*H255</f>
        <v>0</v>
      </c>
      <c r="Q255" s="239">
        <v>0</v>
      </c>
      <c r="R255" s="239">
        <f>Q255*H255</f>
        <v>0</v>
      </c>
      <c r="S255" s="239">
        <v>0</v>
      </c>
      <c r="T255" s="240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41" t="s">
        <v>541</v>
      </c>
      <c r="AT255" s="241" t="s">
        <v>217</v>
      </c>
      <c r="AU255" s="241" t="s">
        <v>92</v>
      </c>
      <c r="AY255" s="18" t="s">
        <v>215</v>
      </c>
      <c r="BE255" s="242">
        <f>IF(N255="základní",J255,0)</f>
        <v>0</v>
      </c>
      <c r="BF255" s="242">
        <f>IF(N255="snížená",J255,0)</f>
        <v>0</v>
      </c>
      <c r="BG255" s="242">
        <f>IF(N255="zákl. přenesená",J255,0)</f>
        <v>0</v>
      </c>
      <c r="BH255" s="242">
        <f>IF(N255="sníž. přenesená",J255,0)</f>
        <v>0</v>
      </c>
      <c r="BI255" s="242">
        <f>IF(N255="nulová",J255,0)</f>
        <v>0</v>
      </c>
      <c r="BJ255" s="18" t="s">
        <v>90</v>
      </c>
      <c r="BK255" s="242">
        <f>ROUND(I255*H255,2)</f>
        <v>0</v>
      </c>
      <c r="BL255" s="18" t="s">
        <v>541</v>
      </c>
      <c r="BM255" s="241" t="s">
        <v>1141</v>
      </c>
    </row>
    <row r="256" s="2" customFormat="1">
      <c r="A256" s="40"/>
      <c r="B256" s="41"/>
      <c r="C256" s="42"/>
      <c r="D256" s="243" t="s">
        <v>224</v>
      </c>
      <c r="E256" s="42"/>
      <c r="F256" s="244" t="s">
        <v>762</v>
      </c>
      <c r="G256" s="42"/>
      <c r="H256" s="42"/>
      <c r="I256" s="245"/>
      <c r="J256" s="42"/>
      <c r="K256" s="42"/>
      <c r="L256" s="46"/>
      <c r="M256" s="246"/>
      <c r="N256" s="247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8" t="s">
        <v>224</v>
      </c>
      <c r="AU256" s="18" t="s">
        <v>92</v>
      </c>
    </row>
    <row r="257" s="13" customFormat="1">
      <c r="A257" s="13"/>
      <c r="B257" s="248"/>
      <c r="C257" s="249"/>
      <c r="D257" s="243" t="s">
        <v>226</v>
      </c>
      <c r="E257" s="250" t="s">
        <v>1</v>
      </c>
      <c r="F257" s="251" t="s">
        <v>1142</v>
      </c>
      <c r="G257" s="249"/>
      <c r="H257" s="252">
        <v>20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226</v>
      </c>
      <c r="AU257" s="258" t="s">
        <v>92</v>
      </c>
      <c r="AV257" s="13" t="s">
        <v>92</v>
      </c>
      <c r="AW257" s="13" t="s">
        <v>39</v>
      </c>
      <c r="AX257" s="13" t="s">
        <v>83</v>
      </c>
      <c r="AY257" s="258" t="s">
        <v>215</v>
      </c>
    </row>
    <row r="258" s="13" customFormat="1">
      <c r="A258" s="13"/>
      <c r="B258" s="248"/>
      <c r="C258" s="249"/>
      <c r="D258" s="243" t="s">
        <v>226</v>
      </c>
      <c r="E258" s="250" t="s">
        <v>1</v>
      </c>
      <c r="F258" s="251" t="s">
        <v>1143</v>
      </c>
      <c r="G258" s="249"/>
      <c r="H258" s="252">
        <v>30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226</v>
      </c>
      <c r="AU258" s="258" t="s">
        <v>92</v>
      </c>
      <c r="AV258" s="13" t="s">
        <v>92</v>
      </c>
      <c r="AW258" s="13" t="s">
        <v>39</v>
      </c>
      <c r="AX258" s="13" t="s">
        <v>83</v>
      </c>
      <c r="AY258" s="258" t="s">
        <v>215</v>
      </c>
    </row>
    <row r="259" s="13" customFormat="1">
      <c r="A259" s="13"/>
      <c r="B259" s="248"/>
      <c r="C259" s="249"/>
      <c r="D259" s="243" t="s">
        <v>226</v>
      </c>
      <c r="E259" s="250" t="s">
        <v>1</v>
      </c>
      <c r="F259" s="251" t="s">
        <v>1144</v>
      </c>
      <c r="G259" s="249"/>
      <c r="H259" s="252">
        <v>30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92</v>
      </c>
      <c r="AV259" s="13" t="s">
        <v>92</v>
      </c>
      <c r="AW259" s="13" t="s">
        <v>39</v>
      </c>
      <c r="AX259" s="13" t="s">
        <v>83</v>
      </c>
      <c r="AY259" s="258" t="s">
        <v>215</v>
      </c>
    </row>
    <row r="260" s="13" customFormat="1">
      <c r="A260" s="13"/>
      <c r="B260" s="248"/>
      <c r="C260" s="249"/>
      <c r="D260" s="243" t="s">
        <v>226</v>
      </c>
      <c r="E260" s="250" t="s">
        <v>1</v>
      </c>
      <c r="F260" s="251" t="s">
        <v>1145</v>
      </c>
      <c r="G260" s="249"/>
      <c r="H260" s="252">
        <v>15</v>
      </c>
      <c r="I260" s="253"/>
      <c r="J260" s="249"/>
      <c r="K260" s="249"/>
      <c r="L260" s="254"/>
      <c r="M260" s="255"/>
      <c r="N260" s="256"/>
      <c r="O260" s="256"/>
      <c r="P260" s="256"/>
      <c r="Q260" s="256"/>
      <c r="R260" s="256"/>
      <c r="S260" s="256"/>
      <c r="T260" s="25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8" t="s">
        <v>226</v>
      </c>
      <c r="AU260" s="258" t="s">
        <v>92</v>
      </c>
      <c r="AV260" s="13" t="s">
        <v>92</v>
      </c>
      <c r="AW260" s="13" t="s">
        <v>39</v>
      </c>
      <c r="AX260" s="13" t="s">
        <v>83</v>
      </c>
      <c r="AY260" s="258" t="s">
        <v>215</v>
      </c>
    </row>
    <row r="261" s="13" customFormat="1">
      <c r="A261" s="13"/>
      <c r="B261" s="248"/>
      <c r="C261" s="249"/>
      <c r="D261" s="243" t="s">
        <v>226</v>
      </c>
      <c r="E261" s="250" t="s">
        <v>1</v>
      </c>
      <c r="F261" s="251" t="s">
        <v>1146</v>
      </c>
      <c r="G261" s="249"/>
      <c r="H261" s="252">
        <v>10</v>
      </c>
      <c r="I261" s="253"/>
      <c r="J261" s="249"/>
      <c r="K261" s="249"/>
      <c r="L261" s="254"/>
      <c r="M261" s="255"/>
      <c r="N261" s="256"/>
      <c r="O261" s="256"/>
      <c r="P261" s="256"/>
      <c r="Q261" s="256"/>
      <c r="R261" s="256"/>
      <c r="S261" s="256"/>
      <c r="T261" s="25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8" t="s">
        <v>226</v>
      </c>
      <c r="AU261" s="258" t="s">
        <v>92</v>
      </c>
      <c r="AV261" s="13" t="s">
        <v>92</v>
      </c>
      <c r="AW261" s="13" t="s">
        <v>39</v>
      </c>
      <c r="AX261" s="13" t="s">
        <v>83</v>
      </c>
      <c r="AY261" s="258" t="s">
        <v>215</v>
      </c>
    </row>
    <row r="262" s="14" customFormat="1">
      <c r="A262" s="14"/>
      <c r="B262" s="259"/>
      <c r="C262" s="260"/>
      <c r="D262" s="243" t="s">
        <v>226</v>
      </c>
      <c r="E262" s="261" t="s">
        <v>1</v>
      </c>
      <c r="F262" s="262" t="s">
        <v>229</v>
      </c>
      <c r="G262" s="260"/>
      <c r="H262" s="263">
        <v>105</v>
      </c>
      <c r="I262" s="264"/>
      <c r="J262" s="260"/>
      <c r="K262" s="260"/>
      <c r="L262" s="265"/>
      <c r="M262" s="266"/>
      <c r="N262" s="267"/>
      <c r="O262" s="267"/>
      <c r="P262" s="267"/>
      <c r="Q262" s="267"/>
      <c r="R262" s="267"/>
      <c r="S262" s="267"/>
      <c r="T262" s="26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9" t="s">
        <v>226</v>
      </c>
      <c r="AU262" s="269" t="s">
        <v>92</v>
      </c>
      <c r="AV262" s="14" t="s">
        <v>222</v>
      </c>
      <c r="AW262" s="14" t="s">
        <v>39</v>
      </c>
      <c r="AX262" s="14" t="s">
        <v>90</v>
      </c>
      <c r="AY262" s="269" t="s">
        <v>215</v>
      </c>
    </row>
    <row r="263" s="2" customFormat="1" ht="33" customHeight="1">
      <c r="A263" s="40"/>
      <c r="B263" s="41"/>
      <c r="C263" s="230" t="s">
        <v>1147</v>
      </c>
      <c r="D263" s="230" t="s">
        <v>217</v>
      </c>
      <c r="E263" s="231" t="s">
        <v>754</v>
      </c>
      <c r="F263" s="232" t="s">
        <v>755</v>
      </c>
      <c r="G263" s="233" t="s">
        <v>325</v>
      </c>
      <c r="H263" s="234">
        <v>4</v>
      </c>
      <c r="I263" s="235"/>
      <c r="J263" s="236">
        <f>ROUND(I263*H263,2)</f>
        <v>0</v>
      </c>
      <c r="K263" s="232" t="s">
        <v>529</v>
      </c>
      <c r="L263" s="46"/>
      <c r="M263" s="237" t="s">
        <v>1</v>
      </c>
      <c r="N263" s="238" t="s">
        <v>48</v>
      </c>
      <c r="O263" s="93"/>
      <c r="P263" s="239">
        <f>O263*H263</f>
        <v>0</v>
      </c>
      <c r="Q263" s="239">
        <v>0</v>
      </c>
      <c r="R263" s="239">
        <f>Q263*H263</f>
        <v>0</v>
      </c>
      <c r="S263" s="239">
        <v>0</v>
      </c>
      <c r="T263" s="24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41" t="s">
        <v>541</v>
      </c>
      <c r="AT263" s="241" t="s">
        <v>217</v>
      </c>
      <c r="AU263" s="241" t="s">
        <v>92</v>
      </c>
      <c r="AY263" s="18" t="s">
        <v>215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8" t="s">
        <v>90</v>
      </c>
      <c r="BK263" s="242">
        <f>ROUND(I263*H263,2)</f>
        <v>0</v>
      </c>
      <c r="BL263" s="18" t="s">
        <v>541</v>
      </c>
      <c r="BM263" s="241" t="s">
        <v>1148</v>
      </c>
    </row>
    <row r="264" s="2" customFormat="1">
      <c r="A264" s="40"/>
      <c r="B264" s="41"/>
      <c r="C264" s="42"/>
      <c r="D264" s="243" t="s">
        <v>224</v>
      </c>
      <c r="E264" s="42"/>
      <c r="F264" s="244" t="s">
        <v>757</v>
      </c>
      <c r="G264" s="42"/>
      <c r="H264" s="42"/>
      <c r="I264" s="245"/>
      <c r="J264" s="42"/>
      <c r="K264" s="42"/>
      <c r="L264" s="46"/>
      <c r="M264" s="246"/>
      <c r="N264" s="247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8" t="s">
        <v>224</v>
      </c>
      <c r="AU264" s="18" t="s">
        <v>92</v>
      </c>
    </row>
    <row r="265" s="13" customFormat="1">
      <c r="A265" s="13"/>
      <c r="B265" s="248"/>
      <c r="C265" s="249"/>
      <c r="D265" s="243" t="s">
        <v>226</v>
      </c>
      <c r="E265" s="250" t="s">
        <v>1</v>
      </c>
      <c r="F265" s="251" t="s">
        <v>871</v>
      </c>
      <c r="G265" s="249"/>
      <c r="H265" s="252">
        <v>4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226</v>
      </c>
      <c r="AU265" s="258" t="s">
        <v>92</v>
      </c>
      <c r="AV265" s="13" t="s">
        <v>92</v>
      </c>
      <c r="AW265" s="13" t="s">
        <v>39</v>
      </c>
      <c r="AX265" s="13" t="s">
        <v>90</v>
      </c>
      <c r="AY265" s="258" t="s">
        <v>215</v>
      </c>
    </row>
    <row r="266" s="2" customFormat="1" ht="33" customHeight="1">
      <c r="A266" s="40"/>
      <c r="B266" s="41"/>
      <c r="C266" s="230" t="s">
        <v>1149</v>
      </c>
      <c r="D266" s="230" t="s">
        <v>217</v>
      </c>
      <c r="E266" s="231" t="s">
        <v>773</v>
      </c>
      <c r="F266" s="232" t="s">
        <v>774</v>
      </c>
      <c r="G266" s="233" t="s">
        <v>325</v>
      </c>
      <c r="H266" s="234">
        <v>6</v>
      </c>
      <c r="I266" s="235"/>
      <c r="J266" s="236">
        <f>ROUND(I266*H266,2)</f>
        <v>0</v>
      </c>
      <c r="K266" s="232" t="s">
        <v>529</v>
      </c>
      <c r="L266" s="46"/>
      <c r="M266" s="237" t="s">
        <v>1</v>
      </c>
      <c r="N266" s="238" t="s">
        <v>48</v>
      </c>
      <c r="O266" s="93"/>
      <c r="P266" s="239">
        <f>O266*H266</f>
        <v>0</v>
      </c>
      <c r="Q266" s="239">
        <v>0</v>
      </c>
      <c r="R266" s="239">
        <f>Q266*H266</f>
        <v>0</v>
      </c>
      <c r="S266" s="239">
        <v>0</v>
      </c>
      <c r="T266" s="24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1" t="s">
        <v>541</v>
      </c>
      <c r="AT266" s="241" t="s">
        <v>217</v>
      </c>
      <c r="AU266" s="241" t="s">
        <v>92</v>
      </c>
      <c r="AY266" s="18" t="s">
        <v>215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8" t="s">
        <v>90</v>
      </c>
      <c r="BK266" s="242">
        <f>ROUND(I266*H266,2)</f>
        <v>0</v>
      </c>
      <c r="BL266" s="18" t="s">
        <v>541</v>
      </c>
      <c r="BM266" s="241" t="s">
        <v>1150</v>
      </c>
    </row>
    <row r="267" s="2" customFormat="1">
      <c r="A267" s="40"/>
      <c r="B267" s="41"/>
      <c r="C267" s="42"/>
      <c r="D267" s="243" t="s">
        <v>224</v>
      </c>
      <c r="E267" s="42"/>
      <c r="F267" s="244" t="s">
        <v>776</v>
      </c>
      <c r="G267" s="42"/>
      <c r="H267" s="42"/>
      <c r="I267" s="245"/>
      <c r="J267" s="42"/>
      <c r="K267" s="42"/>
      <c r="L267" s="46"/>
      <c r="M267" s="246"/>
      <c r="N267" s="247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224</v>
      </c>
      <c r="AU267" s="18" t="s">
        <v>92</v>
      </c>
    </row>
    <row r="268" s="2" customFormat="1" ht="16.5" customHeight="1">
      <c r="A268" s="40"/>
      <c r="B268" s="41"/>
      <c r="C268" s="230" t="s">
        <v>1151</v>
      </c>
      <c r="D268" s="230" t="s">
        <v>217</v>
      </c>
      <c r="E268" s="231" t="s">
        <v>782</v>
      </c>
      <c r="F268" s="232" t="s">
        <v>783</v>
      </c>
      <c r="G268" s="233" t="s">
        <v>334</v>
      </c>
      <c r="H268" s="234">
        <v>95</v>
      </c>
      <c r="I268" s="235"/>
      <c r="J268" s="236">
        <f>ROUND(I268*H268,2)</f>
        <v>0</v>
      </c>
      <c r="K268" s="232" t="s">
        <v>529</v>
      </c>
      <c r="L268" s="46"/>
      <c r="M268" s="237" t="s">
        <v>1</v>
      </c>
      <c r="N268" s="238" t="s">
        <v>48</v>
      </c>
      <c r="O268" s="93"/>
      <c r="P268" s="239">
        <f>O268*H268</f>
        <v>0</v>
      </c>
      <c r="Q268" s="239">
        <v>0</v>
      </c>
      <c r="R268" s="239">
        <f>Q268*H268</f>
        <v>0</v>
      </c>
      <c r="S268" s="239">
        <v>0</v>
      </c>
      <c r="T268" s="24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1" t="s">
        <v>90</v>
      </c>
      <c r="AT268" s="241" t="s">
        <v>217</v>
      </c>
      <c r="AU268" s="241" t="s">
        <v>92</v>
      </c>
      <c r="AY268" s="18" t="s">
        <v>215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8" t="s">
        <v>90</v>
      </c>
      <c r="BK268" s="242">
        <f>ROUND(I268*H268,2)</f>
        <v>0</v>
      </c>
      <c r="BL268" s="18" t="s">
        <v>90</v>
      </c>
      <c r="BM268" s="241" t="s">
        <v>1152</v>
      </c>
    </row>
    <row r="269" s="2" customFormat="1">
      <c r="A269" s="40"/>
      <c r="B269" s="41"/>
      <c r="C269" s="42"/>
      <c r="D269" s="243" t="s">
        <v>224</v>
      </c>
      <c r="E269" s="42"/>
      <c r="F269" s="244" t="s">
        <v>783</v>
      </c>
      <c r="G269" s="42"/>
      <c r="H269" s="42"/>
      <c r="I269" s="245"/>
      <c r="J269" s="42"/>
      <c r="K269" s="42"/>
      <c r="L269" s="46"/>
      <c r="M269" s="246"/>
      <c r="N269" s="247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8" t="s">
        <v>224</v>
      </c>
      <c r="AU269" s="18" t="s">
        <v>92</v>
      </c>
    </row>
    <row r="270" s="13" customFormat="1">
      <c r="A270" s="13"/>
      <c r="B270" s="248"/>
      <c r="C270" s="249"/>
      <c r="D270" s="243" t="s">
        <v>226</v>
      </c>
      <c r="E270" s="250" t="s">
        <v>1</v>
      </c>
      <c r="F270" s="251" t="s">
        <v>1153</v>
      </c>
      <c r="G270" s="249"/>
      <c r="H270" s="252">
        <v>95</v>
      </c>
      <c r="I270" s="253"/>
      <c r="J270" s="249"/>
      <c r="K270" s="249"/>
      <c r="L270" s="254"/>
      <c r="M270" s="255"/>
      <c r="N270" s="256"/>
      <c r="O270" s="256"/>
      <c r="P270" s="256"/>
      <c r="Q270" s="256"/>
      <c r="R270" s="256"/>
      <c r="S270" s="256"/>
      <c r="T270" s="25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8" t="s">
        <v>226</v>
      </c>
      <c r="AU270" s="258" t="s">
        <v>92</v>
      </c>
      <c r="AV270" s="13" t="s">
        <v>92</v>
      </c>
      <c r="AW270" s="13" t="s">
        <v>39</v>
      </c>
      <c r="AX270" s="13" t="s">
        <v>90</v>
      </c>
      <c r="AY270" s="258" t="s">
        <v>215</v>
      </c>
    </row>
    <row r="271" s="2" customFormat="1" ht="16.5" customHeight="1">
      <c r="A271" s="40"/>
      <c r="B271" s="41"/>
      <c r="C271" s="230" t="s">
        <v>1154</v>
      </c>
      <c r="D271" s="230" t="s">
        <v>217</v>
      </c>
      <c r="E271" s="231" t="s">
        <v>653</v>
      </c>
      <c r="F271" s="232" t="s">
        <v>654</v>
      </c>
      <c r="G271" s="233" t="s">
        <v>325</v>
      </c>
      <c r="H271" s="234">
        <v>6</v>
      </c>
      <c r="I271" s="235"/>
      <c r="J271" s="236">
        <f>ROUND(I271*H271,2)</f>
        <v>0</v>
      </c>
      <c r="K271" s="232" t="s">
        <v>529</v>
      </c>
      <c r="L271" s="46"/>
      <c r="M271" s="237" t="s">
        <v>1</v>
      </c>
      <c r="N271" s="238" t="s">
        <v>48</v>
      </c>
      <c r="O271" s="93"/>
      <c r="P271" s="239">
        <f>O271*H271</f>
        <v>0</v>
      </c>
      <c r="Q271" s="239">
        <v>0</v>
      </c>
      <c r="R271" s="239">
        <f>Q271*H271</f>
        <v>0</v>
      </c>
      <c r="S271" s="239">
        <v>0</v>
      </c>
      <c r="T271" s="24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41" t="s">
        <v>322</v>
      </c>
      <c r="AT271" s="241" t="s">
        <v>217</v>
      </c>
      <c r="AU271" s="241" t="s">
        <v>92</v>
      </c>
      <c r="AY271" s="18" t="s">
        <v>215</v>
      </c>
      <c r="BE271" s="242">
        <f>IF(N271="základní",J271,0)</f>
        <v>0</v>
      </c>
      <c r="BF271" s="242">
        <f>IF(N271="snížená",J271,0)</f>
        <v>0</v>
      </c>
      <c r="BG271" s="242">
        <f>IF(N271="zákl. přenesená",J271,0)</f>
        <v>0</v>
      </c>
      <c r="BH271" s="242">
        <f>IF(N271="sníž. přenesená",J271,0)</f>
        <v>0</v>
      </c>
      <c r="BI271" s="242">
        <f>IF(N271="nulová",J271,0)</f>
        <v>0</v>
      </c>
      <c r="BJ271" s="18" t="s">
        <v>90</v>
      </c>
      <c r="BK271" s="242">
        <f>ROUND(I271*H271,2)</f>
        <v>0</v>
      </c>
      <c r="BL271" s="18" t="s">
        <v>322</v>
      </c>
      <c r="BM271" s="241" t="s">
        <v>1155</v>
      </c>
    </row>
    <row r="272" s="2" customFormat="1">
      <c r="A272" s="40"/>
      <c r="B272" s="41"/>
      <c r="C272" s="42"/>
      <c r="D272" s="243" t="s">
        <v>224</v>
      </c>
      <c r="E272" s="42"/>
      <c r="F272" s="244" t="s">
        <v>656</v>
      </c>
      <c r="G272" s="42"/>
      <c r="H272" s="42"/>
      <c r="I272" s="245"/>
      <c r="J272" s="42"/>
      <c r="K272" s="42"/>
      <c r="L272" s="46"/>
      <c r="M272" s="246"/>
      <c r="N272" s="247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8" t="s">
        <v>224</v>
      </c>
      <c r="AU272" s="18" t="s">
        <v>92</v>
      </c>
    </row>
    <row r="273" s="13" customFormat="1">
      <c r="A273" s="13"/>
      <c r="B273" s="248"/>
      <c r="C273" s="249"/>
      <c r="D273" s="243" t="s">
        <v>226</v>
      </c>
      <c r="E273" s="250" t="s">
        <v>1</v>
      </c>
      <c r="F273" s="251" t="s">
        <v>259</v>
      </c>
      <c r="G273" s="249"/>
      <c r="H273" s="252">
        <v>6</v>
      </c>
      <c r="I273" s="253"/>
      <c r="J273" s="249"/>
      <c r="K273" s="249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226</v>
      </c>
      <c r="AU273" s="258" t="s">
        <v>92</v>
      </c>
      <c r="AV273" s="13" t="s">
        <v>92</v>
      </c>
      <c r="AW273" s="13" t="s">
        <v>39</v>
      </c>
      <c r="AX273" s="13" t="s">
        <v>90</v>
      </c>
      <c r="AY273" s="258" t="s">
        <v>215</v>
      </c>
    </row>
    <row r="274" s="2" customFormat="1" ht="37.8" customHeight="1">
      <c r="A274" s="40"/>
      <c r="B274" s="41"/>
      <c r="C274" s="291" t="s">
        <v>1156</v>
      </c>
      <c r="D274" s="291" t="s">
        <v>311</v>
      </c>
      <c r="E274" s="292" t="s">
        <v>793</v>
      </c>
      <c r="F274" s="293" t="s">
        <v>794</v>
      </c>
      <c r="G274" s="294" t="s">
        <v>325</v>
      </c>
      <c r="H274" s="295">
        <v>95</v>
      </c>
      <c r="I274" s="296"/>
      <c r="J274" s="297">
        <f>ROUND(I274*H274,2)</f>
        <v>0</v>
      </c>
      <c r="K274" s="293" t="s">
        <v>529</v>
      </c>
      <c r="L274" s="298"/>
      <c r="M274" s="299" t="s">
        <v>1</v>
      </c>
      <c r="N274" s="300" t="s">
        <v>48</v>
      </c>
      <c r="O274" s="93"/>
      <c r="P274" s="239">
        <f>O274*H274</f>
        <v>0</v>
      </c>
      <c r="Q274" s="239">
        <v>0</v>
      </c>
      <c r="R274" s="239">
        <f>Q274*H274</f>
        <v>0</v>
      </c>
      <c r="S274" s="239">
        <v>0</v>
      </c>
      <c r="T274" s="24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1" t="s">
        <v>548</v>
      </c>
      <c r="AT274" s="241" t="s">
        <v>311</v>
      </c>
      <c r="AU274" s="241" t="s">
        <v>92</v>
      </c>
      <c r="AY274" s="18" t="s">
        <v>215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90</v>
      </c>
      <c r="BK274" s="242">
        <f>ROUND(I274*H274,2)</f>
        <v>0</v>
      </c>
      <c r="BL274" s="18" t="s">
        <v>418</v>
      </c>
      <c r="BM274" s="241" t="s">
        <v>1157</v>
      </c>
    </row>
    <row r="275" s="2" customFormat="1">
      <c r="A275" s="40"/>
      <c r="B275" s="41"/>
      <c r="C275" s="42"/>
      <c r="D275" s="243" t="s">
        <v>224</v>
      </c>
      <c r="E275" s="42"/>
      <c r="F275" s="244" t="s">
        <v>794</v>
      </c>
      <c r="G275" s="42"/>
      <c r="H275" s="42"/>
      <c r="I275" s="245"/>
      <c r="J275" s="42"/>
      <c r="K275" s="42"/>
      <c r="L275" s="46"/>
      <c r="M275" s="246"/>
      <c r="N275" s="247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8" t="s">
        <v>224</v>
      </c>
      <c r="AU275" s="18" t="s">
        <v>92</v>
      </c>
    </row>
    <row r="276" s="13" customFormat="1">
      <c r="A276" s="13"/>
      <c r="B276" s="248"/>
      <c r="C276" s="249"/>
      <c r="D276" s="243" t="s">
        <v>226</v>
      </c>
      <c r="E276" s="250" t="s">
        <v>1</v>
      </c>
      <c r="F276" s="251" t="s">
        <v>1158</v>
      </c>
      <c r="G276" s="249"/>
      <c r="H276" s="252">
        <v>95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226</v>
      </c>
      <c r="AU276" s="258" t="s">
        <v>92</v>
      </c>
      <c r="AV276" s="13" t="s">
        <v>92</v>
      </c>
      <c r="AW276" s="13" t="s">
        <v>39</v>
      </c>
      <c r="AX276" s="13" t="s">
        <v>83</v>
      </c>
      <c r="AY276" s="258" t="s">
        <v>215</v>
      </c>
    </row>
    <row r="277" s="14" customFormat="1">
      <c r="A277" s="14"/>
      <c r="B277" s="259"/>
      <c r="C277" s="260"/>
      <c r="D277" s="243" t="s">
        <v>226</v>
      </c>
      <c r="E277" s="261" t="s">
        <v>1</v>
      </c>
      <c r="F277" s="262" t="s">
        <v>229</v>
      </c>
      <c r="G277" s="260"/>
      <c r="H277" s="263">
        <v>95</v>
      </c>
      <c r="I277" s="264"/>
      <c r="J277" s="260"/>
      <c r="K277" s="260"/>
      <c r="L277" s="265"/>
      <c r="M277" s="266"/>
      <c r="N277" s="267"/>
      <c r="O277" s="267"/>
      <c r="P277" s="267"/>
      <c r="Q277" s="267"/>
      <c r="R277" s="267"/>
      <c r="S277" s="267"/>
      <c r="T277" s="26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9" t="s">
        <v>226</v>
      </c>
      <c r="AU277" s="269" t="s">
        <v>92</v>
      </c>
      <c r="AV277" s="14" t="s">
        <v>222</v>
      </c>
      <c r="AW277" s="14" t="s">
        <v>39</v>
      </c>
      <c r="AX277" s="14" t="s">
        <v>90</v>
      </c>
      <c r="AY277" s="269" t="s">
        <v>215</v>
      </c>
    </row>
    <row r="278" s="2" customFormat="1" ht="37.8" customHeight="1">
      <c r="A278" s="40"/>
      <c r="B278" s="41"/>
      <c r="C278" s="291" t="s">
        <v>1159</v>
      </c>
      <c r="D278" s="291" t="s">
        <v>311</v>
      </c>
      <c r="E278" s="292" t="s">
        <v>807</v>
      </c>
      <c r="F278" s="293" t="s">
        <v>808</v>
      </c>
      <c r="G278" s="294" t="s">
        <v>334</v>
      </c>
      <c r="H278" s="295">
        <v>45</v>
      </c>
      <c r="I278" s="296"/>
      <c r="J278" s="297">
        <f>ROUND(I278*H278,2)</f>
        <v>0</v>
      </c>
      <c r="K278" s="293" t="s">
        <v>529</v>
      </c>
      <c r="L278" s="298"/>
      <c r="M278" s="299" t="s">
        <v>1</v>
      </c>
      <c r="N278" s="300" t="s">
        <v>48</v>
      </c>
      <c r="O278" s="93"/>
      <c r="P278" s="239">
        <f>O278*H278</f>
        <v>0</v>
      </c>
      <c r="Q278" s="239">
        <v>0</v>
      </c>
      <c r="R278" s="239">
        <f>Q278*H278</f>
        <v>0</v>
      </c>
      <c r="S278" s="239">
        <v>0</v>
      </c>
      <c r="T278" s="24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1" t="s">
        <v>270</v>
      </c>
      <c r="AT278" s="241" t="s">
        <v>311</v>
      </c>
      <c r="AU278" s="241" t="s">
        <v>92</v>
      </c>
      <c r="AY278" s="18" t="s">
        <v>215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90</v>
      </c>
      <c r="BK278" s="242">
        <f>ROUND(I278*H278,2)</f>
        <v>0</v>
      </c>
      <c r="BL278" s="18" t="s">
        <v>222</v>
      </c>
      <c r="BM278" s="241" t="s">
        <v>1160</v>
      </c>
    </row>
    <row r="279" s="2" customFormat="1">
      <c r="A279" s="40"/>
      <c r="B279" s="41"/>
      <c r="C279" s="42"/>
      <c r="D279" s="243" t="s">
        <v>224</v>
      </c>
      <c r="E279" s="42"/>
      <c r="F279" s="244" t="s">
        <v>808</v>
      </c>
      <c r="G279" s="42"/>
      <c r="H279" s="42"/>
      <c r="I279" s="245"/>
      <c r="J279" s="42"/>
      <c r="K279" s="42"/>
      <c r="L279" s="46"/>
      <c r="M279" s="246"/>
      <c r="N279" s="247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8" t="s">
        <v>224</v>
      </c>
      <c r="AU279" s="18" t="s">
        <v>92</v>
      </c>
    </row>
    <row r="280" s="13" customFormat="1">
      <c r="A280" s="13"/>
      <c r="B280" s="248"/>
      <c r="C280" s="249"/>
      <c r="D280" s="243" t="s">
        <v>226</v>
      </c>
      <c r="E280" s="250" t="s">
        <v>1</v>
      </c>
      <c r="F280" s="251" t="s">
        <v>1144</v>
      </c>
      <c r="G280" s="249"/>
      <c r="H280" s="252">
        <v>30</v>
      </c>
      <c r="I280" s="253"/>
      <c r="J280" s="249"/>
      <c r="K280" s="249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226</v>
      </c>
      <c r="AU280" s="258" t="s">
        <v>92</v>
      </c>
      <c r="AV280" s="13" t="s">
        <v>92</v>
      </c>
      <c r="AW280" s="13" t="s">
        <v>39</v>
      </c>
      <c r="AX280" s="13" t="s">
        <v>83</v>
      </c>
      <c r="AY280" s="258" t="s">
        <v>215</v>
      </c>
    </row>
    <row r="281" s="13" customFormat="1">
      <c r="A281" s="13"/>
      <c r="B281" s="248"/>
      <c r="C281" s="249"/>
      <c r="D281" s="243" t="s">
        <v>226</v>
      </c>
      <c r="E281" s="250" t="s">
        <v>1</v>
      </c>
      <c r="F281" s="251" t="s">
        <v>1145</v>
      </c>
      <c r="G281" s="249"/>
      <c r="H281" s="252">
        <v>15</v>
      </c>
      <c r="I281" s="253"/>
      <c r="J281" s="249"/>
      <c r="K281" s="249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226</v>
      </c>
      <c r="AU281" s="258" t="s">
        <v>92</v>
      </c>
      <c r="AV281" s="13" t="s">
        <v>92</v>
      </c>
      <c r="AW281" s="13" t="s">
        <v>39</v>
      </c>
      <c r="AX281" s="13" t="s">
        <v>83</v>
      </c>
      <c r="AY281" s="258" t="s">
        <v>215</v>
      </c>
    </row>
    <row r="282" s="14" customFormat="1">
      <c r="A282" s="14"/>
      <c r="B282" s="259"/>
      <c r="C282" s="260"/>
      <c r="D282" s="243" t="s">
        <v>226</v>
      </c>
      <c r="E282" s="261" t="s">
        <v>1</v>
      </c>
      <c r="F282" s="262" t="s">
        <v>229</v>
      </c>
      <c r="G282" s="260"/>
      <c r="H282" s="263">
        <v>45</v>
      </c>
      <c r="I282" s="264"/>
      <c r="J282" s="260"/>
      <c r="K282" s="260"/>
      <c r="L282" s="265"/>
      <c r="M282" s="266"/>
      <c r="N282" s="267"/>
      <c r="O282" s="267"/>
      <c r="P282" s="267"/>
      <c r="Q282" s="267"/>
      <c r="R282" s="267"/>
      <c r="S282" s="267"/>
      <c r="T282" s="26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9" t="s">
        <v>226</v>
      </c>
      <c r="AU282" s="269" t="s">
        <v>92</v>
      </c>
      <c r="AV282" s="14" t="s">
        <v>222</v>
      </c>
      <c r="AW282" s="14" t="s">
        <v>39</v>
      </c>
      <c r="AX282" s="14" t="s">
        <v>90</v>
      </c>
      <c r="AY282" s="269" t="s">
        <v>215</v>
      </c>
    </row>
    <row r="283" s="2" customFormat="1" ht="37.8" customHeight="1">
      <c r="A283" s="40"/>
      <c r="B283" s="41"/>
      <c r="C283" s="291" t="s">
        <v>1161</v>
      </c>
      <c r="D283" s="291" t="s">
        <v>311</v>
      </c>
      <c r="E283" s="292" t="s">
        <v>803</v>
      </c>
      <c r="F283" s="293" t="s">
        <v>804</v>
      </c>
      <c r="G283" s="294" t="s">
        <v>334</v>
      </c>
      <c r="H283" s="295">
        <v>60</v>
      </c>
      <c r="I283" s="296"/>
      <c r="J283" s="297">
        <f>ROUND(I283*H283,2)</f>
        <v>0</v>
      </c>
      <c r="K283" s="293" t="s">
        <v>529</v>
      </c>
      <c r="L283" s="298"/>
      <c r="M283" s="299" t="s">
        <v>1</v>
      </c>
      <c r="N283" s="300" t="s">
        <v>48</v>
      </c>
      <c r="O283" s="93"/>
      <c r="P283" s="239">
        <f>O283*H283</f>
        <v>0</v>
      </c>
      <c r="Q283" s="239">
        <v>0</v>
      </c>
      <c r="R283" s="239">
        <f>Q283*H283</f>
        <v>0</v>
      </c>
      <c r="S283" s="239">
        <v>0</v>
      </c>
      <c r="T283" s="24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41" t="s">
        <v>270</v>
      </c>
      <c r="AT283" s="241" t="s">
        <v>311</v>
      </c>
      <c r="AU283" s="241" t="s">
        <v>92</v>
      </c>
      <c r="AY283" s="18" t="s">
        <v>215</v>
      </c>
      <c r="BE283" s="242">
        <f>IF(N283="základní",J283,0)</f>
        <v>0</v>
      </c>
      <c r="BF283" s="242">
        <f>IF(N283="snížená",J283,0)</f>
        <v>0</v>
      </c>
      <c r="BG283" s="242">
        <f>IF(N283="zákl. přenesená",J283,0)</f>
        <v>0</v>
      </c>
      <c r="BH283" s="242">
        <f>IF(N283="sníž. přenesená",J283,0)</f>
        <v>0</v>
      </c>
      <c r="BI283" s="242">
        <f>IF(N283="nulová",J283,0)</f>
        <v>0</v>
      </c>
      <c r="BJ283" s="18" t="s">
        <v>90</v>
      </c>
      <c r="BK283" s="242">
        <f>ROUND(I283*H283,2)</f>
        <v>0</v>
      </c>
      <c r="BL283" s="18" t="s">
        <v>222</v>
      </c>
      <c r="BM283" s="241" t="s">
        <v>1162</v>
      </c>
    </row>
    <row r="284" s="2" customFormat="1">
      <c r="A284" s="40"/>
      <c r="B284" s="41"/>
      <c r="C284" s="42"/>
      <c r="D284" s="243" t="s">
        <v>224</v>
      </c>
      <c r="E284" s="42"/>
      <c r="F284" s="244" t="s">
        <v>804</v>
      </c>
      <c r="G284" s="42"/>
      <c r="H284" s="42"/>
      <c r="I284" s="245"/>
      <c r="J284" s="42"/>
      <c r="K284" s="42"/>
      <c r="L284" s="46"/>
      <c r="M284" s="246"/>
      <c r="N284" s="247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8" t="s">
        <v>224</v>
      </c>
      <c r="AU284" s="18" t="s">
        <v>92</v>
      </c>
    </row>
    <row r="285" s="13" customFormat="1">
      <c r="A285" s="13"/>
      <c r="B285" s="248"/>
      <c r="C285" s="249"/>
      <c r="D285" s="243" t="s">
        <v>226</v>
      </c>
      <c r="E285" s="250" t="s">
        <v>1</v>
      </c>
      <c r="F285" s="251" t="s">
        <v>1163</v>
      </c>
      <c r="G285" s="249"/>
      <c r="H285" s="252">
        <v>20</v>
      </c>
      <c r="I285" s="253"/>
      <c r="J285" s="249"/>
      <c r="K285" s="249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226</v>
      </c>
      <c r="AU285" s="258" t="s">
        <v>92</v>
      </c>
      <c r="AV285" s="13" t="s">
        <v>92</v>
      </c>
      <c r="AW285" s="13" t="s">
        <v>39</v>
      </c>
      <c r="AX285" s="13" t="s">
        <v>83</v>
      </c>
      <c r="AY285" s="258" t="s">
        <v>215</v>
      </c>
    </row>
    <row r="286" s="13" customFormat="1">
      <c r="A286" s="13"/>
      <c r="B286" s="248"/>
      <c r="C286" s="249"/>
      <c r="D286" s="243" t="s">
        <v>226</v>
      </c>
      <c r="E286" s="250" t="s">
        <v>1</v>
      </c>
      <c r="F286" s="251" t="s">
        <v>1164</v>
      </c>
      <c r="G286" s="249"/>
      <c r="H286" s="252">
        <v>30</v>
      </c>
      <c r="I286" s="253"/>
      <c r="J286" s="249"/>
      <c r="K286" s="249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226</v>
      </c>
      <c r="AU286" s="258" t="s">
        <v>92</v>
      </c>
      <c r="AV286" s="13" t="s">
        <v>92</v>
      </c>
      <c r="AW286" s="13" t="s">
        <v>39</v>
      </c>
      <c r="AX286" s="13" t="s">
        <v>83</v>
      </c>
      <c r="AY286" s="258" t="s">
        <v>215</v>
      </c>
    </row>
    <row r="287" s="13" customFormat="1">
      <c r="A287" s="13"/>
      <c r="B287" s="248"/>
      <c r="C287" s="249"/>
      <c r="D287" s="243" t="s">
        <v>226</v>
      </c>
      <c r="E287" s="250" t="s">
        <v>1</v>
      </c>
      <c r="F287" s="251" t="s">
        <v>1165</v>
      </c>
      <c r="G287" s="249"/>
      <c r="H287" s="252">
        <v>10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226</v>
      </c>
      <c r="AU287" s="258" t="s">
        <v>92</v>
      </c>
      <c r="AV287" s="13" t="s">
        <v>92</v>
      </c>
      <c r="AW287" s="13" t="s">
        <v>39</v>
      </c>
      <c r="AX287" s="13" t="s">
        <v>83</v>
      </c>
      <c r="AY287" s="258" t="s">
        <v>215</v>
      </c>
    </row>
    <row r="288" s="14" customFormat="1">
      <c r="A288" s="14"/>
      <c r="B288" s="259"/>
      <c r="C288" s="260"/>
      <c r="D288" s="243" t="s">
        <v>226</v>
      </c>
      <c r="E288" s="261" t="s">
        <v>1</v>
      </c>
      <c r="F288" s="262" t="s">
        <v>229</v>
      </c>
      <c r="G288" s="260"/>
      <c r="H288" s="263">
        <v>60</v>
      </c>
      <c r="I288" s="264"/>
      <c r="J288" s="260"/>
      <c r="K288" s="260"/>
      <c r="L288" s="265"/>
      <c r="M288" s="266"/>
      <c r="N288" s="267"/>
      <c r="O288" s="267"/>
      <c r="P288" s="267"/>
      <c r="Q288" s="267"/>
      <c r="R288" s="267"/>
      <c r="S288" s="267"/>
      <c r="T288" s="26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9" t="s">
        <v>226</v>
      </c>
      <c r="AU288" s="269" t="s">
        <v>92</v>
      </c>
      <c r="AV288" s="14" t="s">
        <v>222</v>
      </c>
      <c r="AW288" s="14" t="s">
        <v>39</v>
      </c>
      <c r="AX288" s="14" t="s">
        <v>90</v>
      </c>
      <c r="AY288" s="269" t="s">
        <v>215</v>
      </c>
    </row>
    <row r="289" s="2" customFormat="1" ht="24.15" customHeight="1">
      <c r="A289" s="40"/>
      <c r="B289" s="41"/>
      <c r="C289" s="291" t="s">
        <v>1166</v>
      </c>
      <c r="D289" s="291" t="s">
        <v>311</v>
      </c>
      <c r="E289" s="292" t="s">
        <v>813</v>
      </c>
      <c r="F289" s="293" t="s">
        <v>814</v>
      </c>
      <c r="G289" s="294" t="s">
        <v>325</v>
      </c>
      <c r="H289" s="295">
        <v>6</v>
      </c>
      <c r="I289" s="296"/>
      <c r="J289" s="297">
        <f>ROUND(I289*H289,2)</f>
        <v>0</v>
      </c>
      <c r="K289" s="293" t="s">
        <v>529</v>
      </c>
      <c r="L289" s="298"/>
      <c r="M289" s="299" t="s">
        <v>1</v>
      </c>
      <c r="N289" s="300" t="s">
        <v>48</v>
      </c>
      <c r="O289" s="93"/>
      <c r="P289" s="239">
        <f>O289*H289</f>
        <v>0</v>
      </c>
      <c r="Q289" s="239">
        <v>0</v>
      </c>
      <c r="R289" s="239">
        <f>Q289*H289</f>
        <v>0</v>
      </c>
      <c r="S289" s="239">
        <v>0</v>
      </c>
      <c r="T289" s="24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41" t="s">
        <v>548</v>
      </c>
      <c r="AT289" s="241" t="s">
        <v>311</v>
      </c>
      <c r="AU289" s="241" t="s">
        <v>92</v>
      </c>
      <c r="AY289" s="18" t="s">
        <v>215</v>
      </c>
      <c r="BE289" s="242">
        <f>IF(N289="základní",J289,0)</f>
        <v>0</v>
      </c>
      <c r="BF289" s="242">
        <f>IF(N289="snížená",J289,0)</f>
        <v>0</v>
      </c>
      <c r="BG289" s="242">
        <f>IF(N289="zákl. přenesená",J289,0)</f>
        <v>0</v>
      </c>
      <c r="BH289" s="242">
        <f>IF(N289="sníž. přenesená",J289,0)</f>
        <v>0</v>
      </c>
      <c r="BI289" s="242">
        <f>IF(N289="nulová",J289,0)</f>
        <v>0</v>
      </c>
      <c r="BJ289" s="18" t="s">
        <v>90</v>
      </c>
      <c r="BK289" s="242">
        <f>ROUND(I289*H289,2)</f>
        <v>0</v>
      </c>
      <c r="BL289" s="18" t="s">
        <v>418</v>
      </c>
      <c r="BM289" s="241" t="s">
        <v>1167</v>
      </c>
    </row>
    <row r="290" s="2" customFormat="1">
      <c r="A290" s="40"/>
      <c r="B290" s="41"/>
      <c r="C290" s="42"/>
      <c r="D290" s="243" t="s">
        <v>224</v>
      </c>
      <c r="E290" s="42"/>
      <c r="F290" s="244" t="s">
        <v>814</v>
      </c>
      <c r="G290" s="42"/>
      <c r="H290" s="42"/>
      <c r="I290" s="245"/>
      <c r="J290" s="42"/>
      <c r="K290" s="42"/>
      <c r="L290" s="46"/>
      <c r="M290" s="246"/>
      <c r="N290" s="247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8" t="s">
        <v>224</v>
      </c>
      <c r="AU290" s="18" t="s">
        <v>92</v>
      </c>
    </row>
    <row r="291" s="13" customFormat="1">
      <c r="A291" s="13"/>
      <c r="B291" s="248"/>
      <c r="C291" s="249"/>
      <c r="D291" s="243" t="s">
        <v>226</v>
      </c>
      <c r="E291" s="250" t="s">
        <v>1</v>
      </c>
      <c r="F291" s="251" t="s">
        <v>259</v>
      </c>
      <c r="G291" s="249"/>
      <c r="H291" s="252">
        <v>6</v>
      </c>
      <c r="I291" s="253"/>
      <c r="J291" s="249"/>
      <c r="K291" s="249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226</v>
      </c>
      <c r="AU291" s="258" t="s">
        <v>92</v>
      </c>
      <c r="AV291" s="13" t="s">
        <v>92</v>
      </c>
      <c r="AW291" s="13" t="s">
        <v>39</v>
      </c>
      <c r="AX291" s="13" t="s">
        <v>90</v>
      </c>
      <c r="AY291" s="258" t="s">
        <v>215</v>
      </c>
    </row>
    <row r="292" s="2" customFormat="1" ht="21.75" customHeight="1">
      <c r="A292" s="40"/>
      <c r="B292" s="41"/>
      <c r="C292" s="230" t="s">
        <v>1168</v>
      </c>
      <c r="D292" s="230" t="s">
        <v>217</v>
      </c>
      <c r="E292" s="231" t="s">
        <v>1169</v>
      </c>
      <c r="F292" s="232" t="s">
        <v>1170</v>
      </c>
      <c r="G292" s="233" t="s">
        <v>325</v>
      </c>
      <c r="H292" s="234">
        <v>2</v>
      </c>
      <c r="I292" s="235"/>
      <c r="J292" s="236">
        <f>ROUND(I292*H292,2)</f>
        <v>0</v>
      </c>
      <c r="K292" s="232" t="s">
        <v>529</v>
      </c>
      <c r="L292" s="46"/>
      <c r="M292" s="237" t="s">
        <v>1</v>
      </c>
      <c r="N292" s="238" t="s">
        <v>48</v>
      </c>
      <c r="O292" s="93"/>
      <c r="P292" s="239">
        <f>O292*H292</f>
        <v>0</v>
      </c>
      <c r="Q292" s="239">
        <v>0</v>
      </c>
      <c r="R292" s="239">
        <f>Q292*H292</f>
        <v>0</v>
      </c>
      <c r="S292" s="239">
        <v>0</v>
      </c>
      <c r="T292" s="240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41" t="s">
        <v>541</v>
      </c>
      <c r="AT292" s="241" t="s">
        <v>217</v>
      </c>
      <c r="AU292" s="241" t="s">
        <v>92</v>
      </c>
      <c r="AY292" s="18" t="s">
        <v>215</v>
      </c>
      <c r="BE292" s="242">
        <f>IF(N292="základní",J292,0)</f>
        <v>0</v>
      </c>
      <c r="BF292" s="242">
        <f>IF(N292="snížená",J292,0)</f>
        <v>0</v>
      </c>
      <c r="BG292" s="242">
        <f>IF(N292="zákl. přenesená",J292,0)</f>
        <v>0</v>
      </c>
      <c r="BH292" s="242">
        <f>IF(N292="sníž. přenesená",J292,0)</f>
        <v>0</v>
      </c>
      <c r="BI292" s="242">
        <f>IF(N292="nulová",J292,0)</f>
        <v>0</v>
      </c>
      <c r="BJ292" s="18" t="s">
        <v>90</v>
      </c>
      <c r="BK292" s="242">
        <f>ROUND(I292*H292,2)</f>
        <v>0</v>
      </c>
      <c r="BL292" s="18" t="s">
        <v>541</v>
      </c>
      <c r="BM292" s="241" t="s">
        <v>1171</v>
      </c>
    </row>
    <row r="293" s="2" customFormat="1">
      <c r="A293" s="40"/>
      <c r="B293" s="41"/>
      <c r="C293" s="42"/>
      <c r="D293" s="243" t="s">
        <v>224</v>
      </c>
      <c r="E293" s="42"/>
      <c r="F293" s="244" t="s">
        <v>1172</v>
      </c>
      <c r="G293" s="42"/>
      <c r="H293" s="42"/>
      <c r="I293" s="245"/>
      <c r="J293" s="42"/>
      <c r="K293" s="42"/>
      <c r="L293" s="46"/>
      <c r="M293" s="246"/>
      <c r="N293" s="247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8" t="s">
        <v>224</v>
      </c>
      <c r="AU293" s="18" t="s">
        <v>92</v>
      </c>
    </row>
    <row r="294" s="2" customFormat="1" ht="16.5" customHeight="1">
      <c r="A294" s="40"/>
      <c r="B294" s="41"/>
      <c r="C294" s="291" t="s">
        <v>1173</v>
      </c>
      <c r="D294" s="291" t="s">
        <v>311</v>
      </c>
      <c r="E294" s="292" t="s">
        <v>1174</v>
      </c>
      <c r="F294" s="293" t="s">
        <v>1175</v>
      </c>
      <c r="G294" s="294" t="s">
        <v>325</v>
      </c>
      <c r="H294" s="295">
        <v>2</v>
      </c>
      <c r="I294" s="296"/>
      <c r="J294" s="297">
        <f>ROUND(I294*H294,2)</f>
        <v>0</v>
      </c>
      <c r="K294" s="293" t="s">
        <v>529</v>
      </c>
      <c r="L294" s="298"/>
      <c r="M294" s="299" t="s">
        <v>1</v>
      </c>
      <c r="N294" s="300" t="s">
        <v>48</v>
      </c>
      <c r="O294" s="93"/>
      <c r="P294" s="239">
        <f>O294*H294</f>
        <v>0</v>
      </c>
      <c r="Q294" s="239">
        <v>0</v>
      </c>
      <c r="R294" s="239">
        <f>Q294*H294</f>
        <v>0</v>
      </c>
      <c r="S294" s="239">
        <v>0</v>
      </c>
      <c r="T294" s="240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41" t="s">
        <v>270</v>
      </c>
      <c r="AT294" s="241" t="s">
        <v>311</v>
      </c>
      <c r="AU294" s="241" t="s">
        <v>92</v>
      </c>
      <c r="AY294" s="18" t="s">
        <v>215</v>
      </c>
      <c r="BE294" s="242">
        <f>IF(N294="základní",J294,0)</f>
        <v>0</v>
      </c>
      <c r="BF294" s="242">
        <f>IF(N294="snížená",J294,0)</f>
        <v>0</v>
      </c>
      <c r="BG294" s="242">
        <f>IF(N294="zákl. přenesená",J294,0)</f>
        <v>0</v>
      </c>
      <c r="BH294" s="242">
        <f>IF(N294="sníž. přenesená",J294,0)</f>
        <v>0</v>
      </c>
      <c r="BI294" s="242">
        <f>IF(N294="nulová",J294,0)</f>
        <v>0</v>
      </c>
      <c r="BJ294" s="18" t="s">
        <v>90</v>
      </c>
      <c r="BK294" s="242">
        <f>ROUND(I294*H294,2)</f>
        <v>0</v>
      </c>
      <c r="BL294" s="18" t="s">
        <v>222</v>
      </c>
      <c r="BM294" s="241" t="s">
        <v>1176</v>
      </c>
    </row>
    <row r="295" s="2" customFormat="1">
      <c r="A295" s="40"/>
      <c r="B295" s="41"/>
      <c r="C295" s="42"/>
      <c r="D295" s="243" t="s">
        <v>224</v>
      </c>
      <c r="E295" s="42"/>
      <c r="F295" s="244" t="s">
        <v>1175</v>
      </c>
      <c r="G295" s="42"/>
      <c r="H295" s="42"/>
      <c r="I295" s="245"/>
      <c r="J295" s="42"/>
      <c r="K295" s="42"/>
      <c r="L295" s="46"/>
      <c r="M295" s="246"/>
      <c r="N295" s="247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8" t="s">
        <v>224</v>
      </c>
      <c r="AU295" s="18" t="s">
        <v>92</v>
      </c>
    </row>
    <row r="296" s="2" customFormat="1" ht="24.15" customHeight="1">
      <c r="A296" s="40"/>
      <c r="B296" s="41"/>
      <c r="C296" s="291" t="s">
        <v>1177</v>
      </c>
      <c r="D296" s="291" t="s">
        <v>311</v>
      </c>
      <c r="E296" s="292" t="s">
        <v>1178</v>
      </c>
      <c r="F296" s="293" t="s">
        <v>1179</v>
      </c>
      <c r="G296" s="294" t="s">
        <v>325</v>
      </c>
      <c r="H296" s="295">
        <v>2</v>
      </c>
      <c r="I296" s="296"/>
      <c r="J296" s="297">
        <f>ROUND(I296*H296,2)</f>
        <v>0</v>
      </c>
      <c r="K296" s="293" t="s">
        <v>529</v>
      </c>
      <c r="L296" s="298"/>
      <c r="M296" s="299" t="s">
        <v>1</v>
      </c>
      <c r="N296" s="300" t="s">
        <v>48</v>
      </c>
      <c r="O296" s="93"/>
      <c r="P296" s="239">
        <f>O296*H296</f>
        <v>0</v>
      </c>
      <c r="Q296" s="239">
        <v>0</v>
      </c>
      <c r="R296" s="239">
        <f>Q296*H296</f>
        <v>0</v>
      </c>
      <c r="S296" s="239">
        <v>0</v>
      </c>
      <c r="T296" s="24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41" t="s">
        <v>270</v>
      </c>
      <c r="AT296" s="241" t="s">
        <v>311</v>
      </c>
      <c r="AU296" s="241" t="s">
        <v>92</v>
      </c>
      <c r="AY296" s="18" t="s">
        <v>215</v>
      </c>
      <c r="BE296" s="242">
        <f>IF(N296="základní",J296,0)</f>
        <v>0</v>
      </c>
      <c r="BF296" s="242">
        <f>IF(N296="snížená",J296,0)</f>
        <v>0</v>
      </c>
      <c r="BG296" s="242">
        <f>IF(N296="zákl. přenesená",J296,0)</f>
        <v>0</v>
      </c>
      <c r="BH296" s="242">
        <f>IF(N296="sníž. přenesená",J296,0)</f>
        <v>0</v>
      </c>
      <c r="BI296" s="242">
        <f>IF(N296="nulová",J296,0)</f>
        <v>0</v>
      </c>
      <c r="BJ296" s="18" t="s">
        <v>90</v>
      </c>
      <c r="BK296" s="242">
        <f>ROUND(I296*H296,2)</f>
        <v>0</v>
      </c>
      <c r="BL296" s="18" t="s">
        <v>222</v>
      </c>
      <c r="BM296" s="241" t="s">
        <v>1180</v>
      </c>
    </row>
    <row r="297" s="2" customFormat="1">
      <c r="A297" s="40"/>
      <c r="B297" s="41"/>
      <c r="C297" s="42"/>
      <c r="D297" s="243" t="s">
        <v>224</v>
      </c>
      <c r="E297" s="42"/>
      <c r="F297" s="244" t="s">
        <v>1179</v>
      </c>
      <c r="G297" s="42"/>
      <c r="H297" s="42"/>
      <c r="I297" s="245"/>
      <c r="J297" s="42"/>
      <c r="K297" s="42"/>
      <c r="L297" s="46"/>
      <c r="M297" s="246"/>
      <c r="N297" s="247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8" t="s">
        <v>224</v>
      </c>
      <c r="AU297" s="18" t="s">
        <v>92</v>
      </c>
    </row>
    <row r="298" s="2" customFormat="1" ht="33" customHeight="1">
      <c r="A298" s="40"/>
      <c r="B298" s="41"/>
      <c r="C298" s="291" t="s">
        <v>418</v>
      </c>
      <c r="D298" s="291" t="s">
        <v>311</v>
      </c>
      <c r="E298" s="292" t="s">
        <v>1181</v>
      </c>
      <c r="F298" s="293" t="s">
        <v>1182</v>
      </c>
      <c r="G298" s="294" t="s">
        <v>325</v>
      </c>
      <c r="H298" s="295">
        <v>2</v>
      </c>
      <c r="I298" s="296"/>
      <c r="J298" s="297">
        <f>ROUND(I298*H298,2)</f>
        <v>0</v>
      </c>
      <c r="K298" s="293" t="s">
        <v>529</v>
      </c>
      <c r="L298" s="298"/>
      <c r="M298" s="299" t="s">
        <v>1</v>
      </c>
      <c r="N298" s="300" t="s">
        <v>48</v>
      </c>
      <c r="O298" s="93"/>
      <c r="P298" s="239">
        <f>O298*H298</f>
        <v>0</v>
      </c>
      <c r="Q298" s="239">
        <v>0</v>
      </c>
      <c r="R298" s="239">
        <f>Q298*H298</f>
        <v>0</v>
      </c>
      <c r="S298" s="239">
        <v>0</v>
      </c>
      <c r="T298" s="240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41" t="s">
        <v>270</v>
      </c>
      <c r="AT298" s="241" t="s">
        <v>311</v>
      </c>
      <c r="AU298" s="241" t="s">
        <v>92</v>
      </c>
      <c r="AY298" s="18" t="s">
        <v>215</v>
      </c>
      <c r="BE298" s="242">
        <f>IF(N298="základní",J298,0)</f>
        <v>0</v>
      </c>
      <c r="BF298" s="242">
        <f>IF(N298="snížená",J298,0)</f>
        <v>0</v>
      </c>
      <c r="BG298" s="242">
        <f>IF(N298="zákl. přenesená",J298,0)</f>
        <v>0</v>
      </c>
      <c r="BH298" s="242">
        <f>IF(N298="sníž. přenesená",J298,0)</f>
        <v>0</v>
      </c>
      <c r="BI298" s="242">
        <f>IF(N298="nulová",J298,0)</f>
        <v>0</v>
      </c>
      <c r="BJ298" s="18" t="s">
        <v>90</v>
      </c>
      <c r="BK298" s="242">
        <f>ROUND(I298*H298,2)</f>
        <v>0</v>
      </c>
      <c r="BL298" s="18" t="s">
        <v>222</v>
      </c>
      <c r="BM298" s="241" t="s">
        <v>1183</v>
      </c>
    </row>
    <row r="299" s="2" customFormat="1">
      <c r="A299" s="40"/>
      <c r="B299" s="41"/>
      <c r="C299" s="42"/>
      <c r="D299" s="243" t="s">
        <v>224</v>
      </c>
      <c r="E299" s="42"/>
      <c r="F299" s="244" t="s">
        <v>1182</v>
      </c>
      <c r="G299" s="42"/>
      <c r="H299" s="42"/>
      <c r="I299" s="245"/>
      <c r="J299" s="42"/>
      <c r="K299" s="42"/>
      <c r="L299" s="46"/>
      <c r="M299" s="246"/>
      <c r="N299" s="247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8" t="s">
        <v>224</v>
      </c>
      <c r="AU299" s="18" t="s">
        <v>92</v>
      </c>
    </row>
    <row r="300" s="2" customFormat="1" ht="16.5" customHeight="1">
      <c r="A300" s="40"/>
      <c r="B300" s="41"/>
      <c r="C300" s="291" t="s">
        <v>1184</v>
      </c>
      <c r="D300" s="291" t="s">
        <v>311</v>
      </c>
      <c r="E300" s="292" t="s">
        <v>1185</v>
      </c>
      <c r="F300" s="293" t="s">
        <v>1186</v>
      </c>
      <c r="G300" s="294" t="s">
        <v>325</v>
      </c>
      <c r="H300" s="295">
        <v>2</v>
      </c>
      <c r="I300" s="296"/>
      <c r="J300" s="297">
        <f>ROUND(I300*H300,2)</f>
        <v>0</v>
      </c>
      <c r="K300" s="293" t="s">
        <v>529</v>
      </c>
      <c r="L300" s="298"/>
      <c r="M300" s="299" t="s">
        <v>1</v>
      </c>
      <c r="N300" s="300" t="s">
        <v>48</v>
      </c>
      <c r="O300" s="93"/>
      <c r="P300" s="239">
        <f>O300*H300</f>
        <v>0</v>
      </c>
      <c r="Q300" s="239">
        <v>0</v>
      </c>
      <c r="R300" s="239">
        <f>Q300*H300</f>
        <v>0</v>
      </c>
      <c r="S300" s="239">
        <v>0</v>
      </c>
      <c r="T300" s="24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41" t="s">
        <v>270</v>
      </c>
      <c r="AT300" s="241" t="s">
        <v>311</v>
      </c>
      <c r="AU300" s="241" t="s">
        <v>92</v>
      </c>
      <c r="AY300" s="18" t="s">
        <v>215</v>
      </c>
      <c r="BE300" s="242">
        <f>IF(N300="základní",J300,0)</f>
        <v>0</v>
      </c>
      <c r="BF300" s="242">
        <f>IF(N300="snížená",J300,0)</f>
        <v>0</v>
      </c>
      <c r="BG300" s="242">
        <f>IF(N300="zákl. přenesená",J300,0)</f>
        <v>0</v>
      </c>
      <c r="BH300" s="242">
        <f>IF(N300="sníž. přenesená",J300,0)</f>
        <v>0</v>
      </c>
      <c r="BI300" s="242">
        <f>IF(N300="nulová",J300,0)</f>
        <v>0</v>
      </c>
      <c r="BJ300" s="18" t="s">
        <v>90</v>
      </c>
      <c r="BK300" s="242">
        <f>ROUND(I300*H300,2)</f>
        <v>0</v>
      </c>
      <c r="BL300" s="18" t="s">
        <v>222</v>
      </c>
      <c r="BM300" s="241" t="s">
        <v>1187</v>
      </c>
    </row>
    <row r="301" s="2" customFormat="1">
      <c r="A301" s="40"/>
      <c r="B301" s="41"/>
      <c r="C301" s="42"/>
      <c r="D301" s="243" t="s">
        <v>224</v>
      </c>
      <c r="E301" s="42"/>
      <c r="F301" s="244" t="s">
        <v>1186</v>
      </c>
      <c r="G301" s="42"/>
      <c r="H301" s="42"/>
      <c r="I301" s="245"/>
      <c r="J301" s="42"/>
      <c r="K301" s="42"/>
      <c r="L301" s="46"/>
      <c r="M301" s="246"/>
      <c r="N301" s="247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8" t="s">
        <v>224</v>
      </c>
      <c r="AU301" s="18" t="s">
        <v>92</v>
      </c>
    </row>
    <row r="302" s="2" customFormat="1" ht="16.5" customHeight="1">
      <c r="A302" s="40"/>
      <c r="B302" s="41"/>
      <c r="C302" s="230" t="s">
        <v>1188</v>
      </c>
      <c r="D302" s="230" t="s">
        <v>217</v>
      </c>
      <c r="E302" s="231" t="s">
        <v>786</v>
      </c>
      <c r="F302" s="232" t="s">
        <v>787</v>
      </c>
      <c r="G302" s="233" t="s">
        <v>325</v>
      </c>
      <c r="H302" s="234">
        <v>2</v>
      </c>
      <c r="I302" s="235"/>
      <c r="J302" s="236">
        <f>ROUND(I302*H302,2)</f>
        <v>0</v>
      </c>
      <c r="K302" s="232" t="s">
        <v>529</v>
      </c>
      <c r="L302" s="46"/>
      <c r="M302" s="237" t="s">
        <v>1</v>
      </c>
      <c r="N302" s="238" t="s">
        <v>48</v>
      </c>
      <c r="O302" s="93"/>
      <c r="P302" s="239">
        <f>O302*H302</f>
        <v>0</v>
      </c>
      <c r="Q302" s="239">
        <v>0</v>
      </c>
      <c r="R302" s="239">
        <f>Q302*H302</f>
        <v>0</v>
      </c>
      <c r="S302" s="239">
        <v>0</v>
      </c>
      <c r="T302" s="240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41" t="s">
        <v>541</v>
      </c>
      <c r="AT302" s="241" t="s">
        <v>217</v>
      </c>
      <c r="AU302" s="241" t="s">
        <v>92</v>
      </c>
      <c r="AY302" s="18" t="s">
        <v>215</v>
      </c>
      <c r="BE302" s="242">
        <f>IF(N302="základní",J302,0)</f>
        <v>0</v>
      </c>
      <c r="BF302" s="242">
        <f>IF(N302="snížená",J302,0)</f>
        <v>0</v>
      </c>
      <c r="BG302" s="242">
        <f>IF(N302="zákl. přenesená",J302,0)</f>
        <v>0</v>
      </c>
      <c r="BH302" s="242">
        <f>IF(N302="sníž. přenesená",J302,0)</f>
        <v>0</v>
      </c>
      <c r="BI302" s="242">
        <f>IF(N302="nulová",J302,0)</f>
        <v>0</v>
      </c>
      <c r="BJ302" s="18" t="s">
        <v>90</v>
      </c>
      <c r="BK302" s="242">
        <f>ROUND(I302*H302,2)</f>
        <v>0</v>
      </c>
      <c r="BL302" s="18" t="s">
        <v>541</v>
      </c>
      <c r="BM302" s="241" t="s">
        <v>1189</v>
      </c>
    </row>
    <row r="303" s="2" customFormat="1">
      <c r="A303" s="40"/>
      <c r="B303" s="41"/>
      <c r="C303" s="42"/>
      <c r="D303" s="243" t="s">
        <v>224</v>
      </c>
      <c r="E303" s="42"/>
      <c r="F303" s="244" t="s">
        <v>789</v>
      </c>
      <c r="G303" s="42"/>
      <c r="H303" s="42"/>
      <c r="I303" s="245"/>
      <c r="J303" s="42"/>
      <c r="K303" s="42"/>
      <c r="L303" s="46"/>
      <c r="M303" s="246"/>
      <c r="N303" s="247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8" t="s">
        <v>224</v>
      </c>
      <c r="AU303" s="18" t="s">
        <v>92</v>
      </c>
    </row>
    <row r="304" s="2" customFormat="1" ht="24.15" customHeight="1">
      <c r="A304" s="40"/>
      <c r="B304" s="41"/>
      <c r="C304" s="291" t="s">
        <v>1190</v>
      </c>
      <c r="D304" s="291" t="s">
        <v>311</v>
      </c>
      <c r="E304" s="292" t="s">
        <v>1191</v>
      </c>
      <c r="F304" s="293" t="s">
        <v>1192</v>
      </c>
      <c r="G304" s="294" t="s">
        <v>325</v>
      </c>
      <c r="H304" s="295">
        <v>2</v>
      </c>
      <c r="I304" s="296"/>
      <c r="J304" s="297">
        <f>ROUND(I304*H304,2)</f>
        <v>0</v>
      </c>
      <c r="K304" s="293" t="s">
        <v>529</v>
      </c>
      <c r="L304" s="298"/>
      <c r="M304" s="299" t="s">
        <v>1</v>
      </c>
      <c r="N304" s="300" t="s">
        <v>48</v>
      </c>
      <c r="O304" s="93"/>
      <c r="P304" s="239">
        <f>O304*H304</f>
        <v>0</v>
      </c>
      <c r="Q304" s="239">
        <v>0</v>
      </c>
      <c r="R304" s="239">
        <f>Q304*H304</f>
        <v>0</v>
      </c>
      <c r="S304" s="239">
        <v>0</v>
      </c>
      <c r="T304" s="240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41" t="s">
        <v>541</v>
      </c>
      <c r="AT304" s="241" t="s">
        <v>311</v>
      </c>
      <c r="AU304" s="241" t="s">
        <v>92</v>
      </c>
      <c r="AY304" s="18" t="s">
        <v>215</v>
      </c>
      <c r="BE304" s="242">
        <f>IF(N304="základní",J304,0)</f>
        <v>0</v>
      </c>
      <c r="BF304" s="242">
        <f>IF(N304="snížená",J304,0)</f>
        <v>0</v>
      </c>
      <c r="BG304" s="242">
        <f>IF(N304="zákl. přenesená",J304,0)</f>
        <v>0</v>
      </c>
      <c r="BH304" s="242">
        <f>IF(N304="sníž. přenesená",J304,0)</f>
        <v>0</v>
      </c>
      <c r="BI304" s="242">
        <f>IF(N304="nulová",J304,0)</f>
        <v>0</v>
      </c>
      <c r="BJ304" s="18" t="s">
        <v>90</v>
      </c>
      <c r="BK304" s="242">
        <f>ROUND(I304*H304,2)</f>
        <v>0</v>
      </c>
      <c r="BL304" s="18" t="s">
        <v>541</v>
      </c>
      <c r="BM304" s="241" t="s">
        <v>1193</v>
      </c>
    </row>
    <row r="305" s="2" customFormat="1">
      <c r="A305" s="40"/>
      <c r="B305" s="41"/>
      <c r="C305" s="42"/>
      <c r="D305" s="243" t="s">
        <v>224</v>
      </c>
      <c r="E305" s="42"/>
      <c r="F305" s="244" t="s">
        <v>1192</v>
      </c>
      <c r="G305" s="42"/>
      <c r="H305" s="42"/>
      <c r="I305" s="245"/>
      <c r="J305" s="42"/>
      <c r="K305" s="42"/>
      <c r="L305" s="46"/>
      <c r="M305" s="246"/>
      <c r="N305" s="247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8" t="s">
        <v>224</v>
      </c>
      <c r="AU305" s="18" t="s">
        <v>92</v>
      </c>
    </row>
    <row r="306" s="2" customFormat="1" ht="24.15" customHeight="1">
      <c r="A306" s="40"/>
      <c r="B306" s="41"/>
      <c r="C306" s="291" t="s">
        <v>1194</v>
      </c>
      <c r="D306" s="291" t="s">
        <v>311</v>
      </c>
      <c r="E306" s="292" t="s">
        <v>819</v>
      </c>
      <c r="F306" s="293" t="s">
        <v>820</v>
      </c>
      <c r="G306" s="294" t="s">
        <v>325</v>
      </c>
      <c r="H306" s="295">
        <v>2</v>
      </c>
      <c r="I306" s="296"/>
      <c r="J306" s="297">
        <f>ROUND(I306*H306,2)</f>
        <v>0</v>
      </c>
      <c r="K306" s="293" t="s">
        <v>529</v>
      </c>
      <c r="L306" s="298"/>
      <c r="M306" s="299" t="s">
        <v>1</v>
      </c>
      <c r="N306" s="300" t="s">
        <v>48</v>
      </c>
      <c r="O306" s="93"/>
      <c r="P306" s="239">
        <f>O306*H306</f>
        <v>0</v>
      </c>
      <c r="Q306" s="239">
        <v>0</v>
      </c>
      <c r="R306" s="239">
        <f>Q306*H306</f>
        <v>0</v>
      </c>
      <c r="S306" s="239">
        <v>0</v>
      </c>
      <c r="T306" s="240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41" t="s">
        <v>541</v>
      </c>
      <c r="AT306" s="241" t="s">
        <v>311</v>
      </c>
      <c r="AU306" s="241" t="s">
        <v>92</v>
      </c>
      <c r="AY306" s="18" t="s">
        <v>215</v>
      </c>
      <c r="BE306" s="242">
        <f>IF(N306="základní",J306,0)</f>
        <v>0</v>
      </c>
      <c r="BF306" s="242">
        <f>IF(N306="snížená",J306,0)</f>
        <v>0</v>
      </c>
      <c r="BG306" s="242">
        <f>IF(N306="zákl. přenesená",J306,0)</f>
        <v>0</v>
      </c>
      <c r="BH306" s="242">
        <f>IF(N306="sníž. přenesená",J306,0)</f>
        <v>0</v>
      </c>
      <c r="BI306" s="242">
        <f>IF(N306="nulová",J306,0)</f>
        <v>0</v>
      </c>
      <c r="BJ306" s="18" t="s">
        <v>90</v>
      </c>
      <c r="BK306" s="242">
        <f>ROUND(I306*H306,2)</f>
        <v>0</v>
      </c>
      <c r="BL306" s="18" t="s">
        <v>541</v>
      </c>
      <c r="BM306" s="241" t="s">
        <v>1195</v>
      </c>
    </row>
    <row r="307" s="2" customFormat="1">
      <c r="A307" s="40"/>
      <c r="B307" s="41"/>
      <c r="C307" s="42"/>
      <c r="D307" s="243" t="s">
        <v>224</v>
      </c>
      <c r="E307" s="42"/>
      <c r="F307" s="244" t="s">
        <v>820</v>
      </c>
      <c r="G307" s="42"/>
      <c r="H307" s="42"/>
      <c r="I307" s="245"/>
      <c r="J307" s="42"/>
      <c r="K307" s="42"/>
      <c r="L307" s="46"/>
      <c r="M307" s="246"/>
      <c r="N307" s="247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8" t="s">
        <v>224</v>
      </c>
      <c r="AU307" s="18" t="s">
        <v>92</v>
      </c>
    </row>
    <row r="308" s="2" customFormat="1" ht="24.15" customHeight="1">
      <c r="A308" s="40"/>
      <c r="B308" s="41"/>
      <c r="C308" s="291" t="s">
        <v>1196</v>
      </c>
      <c r="D308" s="291" t="s">
        <v>311</v>
      </c>
      <c r="E308" s="292" t="s">
        <v>1197</v>
      </c>
      <c r="F308" s="293" t="s">
        <v>1198</v>
      </c>
      <c r="G308" s="294" t="s">
        <v>325</v>
      </c>
      <c r="H308" s="295">
        <v>10</v>
      </c>
      <c r="I308" s="296"/>
      <c r="J308" s="297">
        <f>ROUND(I308*H308,2)</f>
        <v>0</v>
      </c>
      <c r="K308" s="293" t="s">
        <v>529</v>
      </c>
      <c r="L308" s="298"/>
      <c r="M308" s="299" t="s">
        <v>1</v>
      </c>
      <c r="N308" s="300" t="s">
        <v>48</v>
      </c>
      <c r="O308" s="93"/>
      <c r="P308" s="239">
        <f>O308*H308</f>
        <v>0</v>
      </c>
      <c r="Q308" s="239">
        <v>0</v>
      </c>
      <c r="R308" s="239">
        <f>Q308*H308</f>
        <v>0</v>
      </c>
      <c r="S308" s="239">
        <v>0</v>
      </c>
      <c r="T308" s="240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41" t="s">
        <v>541</v>
      </c>
      <c r="AT308" s="241" t="s">
        <v>311</v>
      </c>
      <c r="AU308" s="241" t="s">
        <v>92</v>
      </c>
      <c r="AY308" s="18" t="s">
        <v>215</v>
      </c>
      <c r="BE308" s="242">
        <f>IF(N308="základní",J308,0)</f>
        <v>0</v>
      </c>
      <c r="BF308" s="242">
        <f>IF(N308="snížená",J308,0)</f>
        <v>0</v>
      </c>
      <c r="BG308" s="242">
        <f>IF(N308="zákl. přenesená",J308,0)</f>
        <v>0</v>
      </c>
      <c r="BH308" s="242">
        <f>IF(N308="sníž. přenesená",J308,0)</f>
        <v>0</v>
      </c>
      <c r="BI308" s="242">
        <f>IF(N308="nulová",J308,0)</f>
        <v>0</v>
      </c>
      <c r="BJ308" s="18" t="s">
        <v>90</v>
      </c>
      <c r="BK308" s="242">
        <f>ROUND(I308*H308,2)</f>
        <v>0</v>
      </c>
      <c r="BL308" s="18" t="s">
        <v>541</v>
      </c>
      <c r="BM308" s="241" t="s">
        <v>1199</v>
      </c>
    </row>
    <row r="309" s="2" customFormat="1">
      <c r="A309" s="40"/>
      <c r="B309" s="41"/>
      <c r="C309" s="42"/>
      <c r="D309" s="243" t="s">
        <v>224</v>
      </c>
      <c r="E309" s="42"/>
      <c r="F309" s="244" t="s">
        <v>1198</v>
      </c>
      <c r="G309" s="42"/>
      <c r="H309" s="42"/>
      <c r="I309" s="245"/>
      <c r="J309" s="42"/>
      <c r="K309" s="42"/>
      <c r="L309" s="46"/>
      <c r="M309" s="246"/>
      <c r="N309" s="247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8" t="s">
        <v>224</v>
      </c>
      <c r="AU309" s="18" t="s">
        <v>92</v>
      </c>
    </row>
    <row r="310" s="2" customFormat="1" ht="33" customHeight="1">
      <c r="A310" s="40"/>
      <c r="B310" s="41"/>
      <c r="C310" s="291" t="s">
        <v>1200</v>
      </c>
      <c r="D310" s="291" t="s">
        <v>311</v>
      </c>
      <c r="E310" s="292" t="s">
        <v>1201</v>
      </c>
      <c r="F310" s="293" t="s">
        <v>1202</v>
      </c>
      <c r="G310" s="294" t="s">
        <v>325</v>
      </c>
      <c r="H310" s="295">
        <v>1</v>
      </c>
      <c r="I310" s="296"/>
      <c r="J310" s="297">
        <f>ROUND(I310*H310,2)</f>
        <v>0</v>
      </c>
      <c r="K310" s="293" t="s">
        <v>529</v>
      </c>
      <c r="L310" s="298"/>
      <c r="M310" s="299" t="s">
        <v>1</v>
      </c>
      <c r="N310" s="300" t="s">
        <v>48</v>
      </c>
      <c r="O310" s="93"/>
      <c r="P310" s="239">
        <f>O310*H310</f>
        <v>0</v>
      </c>
      <c r="Q310" s="239">
        <v>0</v>
      </c>
      <c r="R310" s="239">
        <f>Q310*H310</f>
        <v>0</v>
      </c>
      <c r="S310" s="239">
        <v>0</v>
      </c>
      <c r="T310" s="240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41" t="s">
        <v>541</v>
      </c>
      <c r="AT310" s="241" t="s">
        <v>311</v>
      </c>
      <c r="AU310" s="241" t="s">
        <v>92</v>
      </c>
      <c r="AY310" s="18" t="s">
        <v>215</v>
      </c>
      <c r="BE310" s="242">
        <f>IF(N310="základní",J310,0)</f>
        <v>0</v>
      </c>
      <c r="BF310" s="242">
        <f>IF(N310="snížená",J310,0)</f>
        <v>0</v>
      </c>
      <c r="BG310" s="242">
        <f>IF(N310="zákl. přenesená",J310,0)</f>
        <v>0</v>
      </c>
      <c r="BH310" s="242">
        <f>IF(N310="sníž. přenesená",J310,0)</f>
        <v>0</v>
      </c>
      <c r="BI310" s="242">
        <f>IF(N310="nulová",J310,0)</f>
        <v>0</v>
      </c>
      <c r="BJ310" s="18" t="s">
        <v>90</v>
      </c>
      <c r="BK310" s="242">
        <f>ROUND(I310*H310,2)</f>
        <v>0</v>
      </c>
      <c r="BL310" s="18" t="s">
        <v>541</v>
      </c>
      <c r="BM310" s="241" t="s">
        <v>1203</v>
      </c>
    </row>
    <row r="311" s="2" customFormat="1">
      <c r="A311" s="40"/>
      <c r="B311" s="41"/>
      <c r="C311" s="42"/>
      <c r="D311" s="243" t="s">
        <v>224</v>
      </c>
      <c r="E311" s="42"/>
      <c r="F311" s="244" t="s">
        <v>1202</v>
      </c>
      <c r="G311" s="42"/>
      <c r="H311" s="42"/>
      <c r="I311" s="245"/>
      <c r="J311" s="42"/>
      <c r="K311" s="42"/>
      <c r="L311" s="46"/>
      <c r="M311" s="246"/>
      <c r="N311" s="247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8" t="s">
        <v>224</v>
      </c>
      <c r="AU311" s="18" t="s">
        <v>92</v>
      </c>
    </row>
    <row r="312" s="2" customFormat="1" ht="16.5" customHeight="1">
      <c r="A312" s="40"/>
      <c r="B312" s="41"/>
      <c r="C312" s="230" t="s">
        <v>1204</v>
      </c>
      <c r="D312" s="230" t="s">
        <v>217</v>
      </c>
      <c r="E312" s="231" t="s">
        <v>1205</v>
      </c>
      <c r="F312" s="232" t="s">
        <v>1206</v>
      </c>
      <c r="G312" s="233" t="s">
        <v>325</v>
      </c>
      <c r="H312" s="234">
        <v>2</v>
      </c>
      <c r="I312" s="235"/>
      <c r="J312" s="236">
        <f>ROUND(I312*H312,2)</f>
        <v>0</v>
      </c>
      <c r="K312" s="232" t="s">
        <v>529</v>
      </c>
      <c r="L312" s="46"/>
      <c r="M312" s="237" t="s">
        <v>1</v>
      </c>
      <c r="N312" s="238" t="s">
        <v>48</v>
      </c>
      <c r="O312" s="93"/>
      <c r="P312" s="239">
        <f>O312*H312</f>
        <v>0</v>
      </c>
      <c r="Q312" s="239">
        <v>0</v>
      </c>
      <c r="R312" s="239">
        <f>Q312*H312</f>
        <v>0</v>
      </c>
      <c r="S312" s="239">
        <v>0</v>
      </c>
      <c r="T312" s="240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41" t="s">
        <v>222</v>
      </c>
      <c r="AT312" s="241" t="s">
        <v>217</v>
      </c>
      <c r="AU312" s="241" t="s">
        <v>92</v>
      </c>
      <c r="AY312" s="18" t="s">
        <v>215</v>
      </c>
      <c r="BE312" s="242">
        <f>IF(N312="základní",J312,0)</f>
        <v>0</v>
      </c>
      <c r="BF312" s="242">
        <f>IF(N312="snížená",J312,0)</f>
        <v>0</v>
      </c>
      <c r="BG312" s="242">
        <f>IF(N312="zákl. přenesená",J312,0)</f>
        <v>0</v>
      </c>
      <c r="BH312" s="242">
        <f>IF(N312="sníž. přenesená",J312,0)</f>
        <v>0</v>
      </c>
      <c r="BI312" s="242">
        <f>IF(N312="nulová",J312,0)</f>
        <v>0</v>
      </c>
      <c r="BJ312" s="18" t="s">
        <v>90</v>
      </c>
      <c r="BK312" s="242">
        <f>ROUND(I312*H312,2)</f>
        <v>0</v>
      </c>
      <c r="BL312" s="18" t="s">
        <v>222</v>
      </c>
      <c r="BM312" s="241" t="s">
        <v>1207</v>
      </c>
    </row>
    <row r="313" s="2" customFormat="1">
      <c r="A313" s="40"/>
      <c r="B313" s="41"/>
      <c r="C313" s="42"/>
      <c r="D313" s="243" t="s">
        <v>224</v>
      </c>
      <c r="E313" s="42"/>
      <c r="F313" s="244" t="s">
        <v>1208</v>
      </c>
      <c r="G313" s="42"/>
      <c r="H313" s="42"/>
      <c r="I313" s="245"/>
      <c r="J313" s="42"/>
      <c r="K313" s="42"/>
      <c r="L313" s="46"/>
      <c r="M313" s="246"/>
      <c r="N313" s="247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8" t="s">
        <v>224</v>
      </c>
      <c r="AU313" s="18" t="s">
        <v>92</v>
      </c>
    </row>
    <row r="314" s="2" customFormat="1" ht="16.5" customHeight="1">
      <c r="A314" s="40"/>
      <c r="B314" s="41"/>
      <c r="C314" s="230" t="s">
        <v>1209</v>
      </c>
      <c r="D314" s="230" t="s">
        <v>217</v>
      </c>
      <c r="E314" s="231" t="s">
        <v>1210</v>
      </c>
      <c r="F314" s="232" t="s">
        <v>1211</v>
      </c>
      <c r="G314" s="233" t="s">
        <v>325</v>
      </c>
      <c r="H314" s="234">
        <v>1</v>
      </c>
      <c r="I314" s="235"/>
      <c r="J314" s="236">
        <f>ROUND(I314*H314,2)</f>
        <v>0</v>
      </c>
      <c r="K314" s="232" t="s">
        <v>529</v>
      </c>
      <c r="L314" s="46"/>
      <c r="M314" s="237" t="s">
        <v>1</v>
      </c>
      <c r="N314" s="238" t="s">
        <v>48</v>
      </c>
      <c r="O314" s="93"/>
      <c r="P314" s="239">
        <f>O314*H314</f>
        <v>0</v>
      </c>
      <c r="Q314" s="239">
        <v>0</v>
      </c>
      <c r="R314" s="239">
        <f>Q314*H314</f>
        <v>0</v>
      </c>
      <c r="S314" s="239">
        <v>0</v>
      </c>
      <c r="T314" s="240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41" t="s">
        <v>541</v>
      </c>
      <c r="AT314" s="241" t="s">
        <v>217</v>
      </c>
      <c r="AU314" s="241" t="s">
        <v>92</v>
      </c>
      <c r="AY314" s="18" t="s">
        <v>215</v>
      </c>
      <c r="BE314" s="242">
        <f>IF(N314="základní",J314,0)</f>
        <v>0</v>
      </c>
      <c r="BF314" s="242">
        <f>IF(N314="snížená",J314,0)</f>
        <v>0</v>
      </c>
      <c r="BG314" s="242">
        <f>IF(N314="zákl. přenesená",J314,0)</f>
        <v>0</v>
      </c>
      <c r="BH314" s="242">
        <f>IF(N314="sníž. přenesená",J314,0)</f>
        <v>0</v>
      </c>
      <c r="BI314" s="242">
        <f>IF(N314="nulová",J314,0)</f>
        <v>0</v>
      </c>
      <c r="BJ314" s="18" t="s">
        <v>90</v>
      </c>
      <c r="BK314" s="242">
        <f>ROUND(I314*H314,2)</f>
        <v>0</v>
      </c>
      <c r="BL314" s="18" t="s">
        <v>541</v>
      </c>
      <c r="BM314" s="241" t="s">
        <v>1212</v>
      </c>
    </row>
    <row r="315" s="2" customFormat="1">
      <c r="A315" s="40"/>
      <c r="B315" s="41"/>
      <c r="C315" s="42"/>
      <c r="D315" s="243" t="s">
        <v>224</v>
      </c>
      <c r="E315" s="42"/>
      <c r="F315" s="244" t="s">
        <v>1211</v>
      </c>
      <c r="G315" s="42"/>
      <c r="H315" s="42"/>
      <c r="I315" s="245"/>
      <c r="J315" s="42"/>
      <c r="K315" s="42"/>
      <c r="L315" s="46"/>
      <c r="M315" s="246"/>
      <c r="N315" s="247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8" t="s">
        <v>224</v>
      </c>
      <c r="AU315" s="18" t="s">
        <v>92</v>
      </c>
    </row>
    <row r="316" s="2" customFormat="1" ht="16.5" customHeight="1">
      <c r="A316" s="40"/>
      <c r="B316" s="41"/>
      <c r="C316" s="291" t="s">
        <v>1213</v>
      </c>
      <c r="D316" s="291" t="s">
        <v>311</v>
      </c>
      <c r="E316" s="292" t="s">
        <v>1214</v>
      </c>
      <c r="F316" s="293" t="s">
        <v>1215</v>
      </c>
      <c r="G316" s="294" t="s">
        <v>325</v>
      </c>
      <c r="H316" s="295">
        <v>2</v>
      </c>
      <c r="I316" s="296"/>
      <c r="J316" s="297">
        <f>ROUND(I316*H316,2)</f>
        <v>0</v>
      </c>
      <c r="K316" s="293" t="s">
        <v>529</v>
      </c>
      <c r="L316" s="298"/>
      <c r="M316" s="299" t="s">
        <v>1</v>
      </c>
      <c r="N316" s="300" t="s">
        <v>48</v>
      </c>
      <c r="O316" s="93"/>
      <c r="P316" s="239">
        <f>O316*H316</f>
        <v>0</v>
      </c>
      <c r="Q316" s="239">
        <v>0</v>
      </c>
      <c r="R316" s="239">
        <f>Q316*H316</f>
        <v>0</v>
      </c>
      <c r="S316" s="239">
        <v>0</v>
      </c>
      <c r="T316" s="240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41" t="s">
        <v>548</v>
      </c>
      <c r="AT316" s="241" t="s">
        <v>311</v>
      </c>
      <c r="AU316" s="241" t="s">
        <v>92</v>
      </c>
      <c r="AY316" s="18" t="s">
        <v>215</v>
      </c>
      <c r="BE316" s="242">
        <f>IF(N316="základní",J316,0)</f>
        <v>0</v>
      </c>
      <c r="BF316" s="242">
        <f>IF(N316="snížená",J316,0)</f>
        <v>0</v>
      </c>
      <c r="BG316" s="242">
        <f>IF(N316="zákl. přenesená",J316,0)</f>
        <v>0</v>
      </c>
      <c r="BH316" s="242">
        <f>IF(N316="sníž. přenesená",J316,0)</f>
        <v>0</v>
      </c>
      <c r="BI316" s="242">
        <f>IF(N316="nulová",J316,0)</f>
        <v>0</v>
      </c>
      <c r="BJ316" s="18" t="s">
        <v>90</v>
      </c>
      <c r="BK316" s="242">
        <f>ROUND(I316*H316,2)</f>
        <v>0</v>
      </c>
      <c r="BL316" s="18" t="s">
        <v>418</v>
      </c>
      <c r="BM316" s="241" t="s">
        <v>1216</v>
      </c>
    </row>
    <row r="317" s="2" customFormat="1">
      <c r="A317" s="40"/>
      <c r="B317" s="41"/>
      <c r="C317" s="42"/>
      <c r="D317" s="243" t="s">
        <v>224</v>
      </c>
      <c r="E317" s="42"/>
      <c r="F317" s="244" t="s">
        <v>1215</v>
      </c>
      <c r="G317" s="42"/>
      <c r="H317" s="42"/>
      <c r="I317" s="245"/>
      <c r="J317" s="42"/>
      <c r="K317" s="42"/>
      <c r="L317" s="46"/>
      <c r="M317" s="246"/>
      <c r="N317" s="247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8" t="s">
        <v>224</v>
      </c>
      <c r="AU317" s="18" t="s">
        <v>92</v>
      </c>
    </row>
    <row r="318" s="12" customFormat="1" ht="22.8" customHeight="1">
      <c r="A318" s="12"/>
      <c r="B318" s="214"/>
      <c r="C318" s="215"/>
      <c r="D318" s="216" t="s">
        <v>82</v>
      </c>
      <c r="E318" s="228" t="s">
        <v>1217</v>
      </c>
      <c r="F318" s="228" t="s">
        <v>689</v>
      </c>
      <c r="G318" s="215"/>
      <c r="H318" s="215"/>
      <c r="I318" s="218"/>
      <c r="J318" s="229">
        <f>BK318</f>
        <v>0</v>
      </c>
      <c r="K318" s="215"/>
      <c r="L318" s="220"/>
      <c r="M318" s="221"/>
      <c r="N318" s="222"/>
      <c r="O318" s="222"/>
      <c r="P318" s="223">
        <f>SUM(P319:P341)</f>
        <v>0</v>
      </c>
      <c r="Q318" s="222"/>
      <c r="R318" s="223">
        <f>SUM(R319:R341)</f>
        <v>0</v>
      </c>
      <c r="S318" s="222"/>
      <c r="T318" s="224">
        <f>SUM(T319:T341)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5" t="s">
        <v>90</v>
      </c>
      <c r="AT318" s="226" t="s">
        <v>82</v>
      </c>
      <c r="AU318" s="226" t="s">
        <v>90</v>
      </c>
      <c r="AY318" s="225" t="s">
        <v>215</v>
      </c>
      <c r="BK318" s="227">
        <f>SUM(BK319:BK341)</f>
        <v>0</v>
      </c>
    </row>
    <row r="319" s="2" customFormat="1" ht="16.5" customHeight="1">
      <c r="A319" s="40"/>
      <c r="B319" s="41"/>
      <c r="C319" s="230" t="s">
        <v>1218</v>
      </c>
      <c r="D319" s="230" t="s">
        <v>217</v>
      </c>
      <c r="E319" s="231" t="s">
        <v>690</v>
      </c>
      <c r="F319" s="232" t="s">
        <v>691</v>
      </c>
      <c r="G319" s="233" t="s">
        <v>325</v>
      </c>
      <c r="H319" s="234">
        <v>2</v>
      </c>
      <c r="I319" s="235"/>
      <c r="J319" s="236">
        <f>ROUND(I319*H319,2)</f>
        <v>0</v>
      </c>
      <c r="K319" s="232" t="s">
        <v>529</v>
      </c>
      <c r="L319" s="46"/>
      <c r="M319" s="237" t="s">
        <v>1</v>
      </c>
      <c r="N319" s="238" t="s">
        <v>48</v>
      </c>
      <c r="O319" s="93"/>
      <c r="P319" s="239">
        <f>O319*H319</f>
        <v>0</v>
      </c>
      <c r="Q319" s="239">
        <v>0</v>
      </c>
      <c r="R319" s="239">
        <f>Q319*H319</f>
        <v>0</v>
      </c>
      <c r="S319" s="239">
        <v>0</v>
      </c>
      <c r="T319" s="240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41" t="s">
        <v>90</v>
      </c>
      <c r="AT319" s="241" t="s">
        <v>217</v>
      </c>
      <c r="AU319" s="241" t="s">
        <v>92</v>
      </c>
      <c r="AY319" s="18" t="s">
        <v>215</v>
      </c>
      <c r="BE319" s="242">
        <f>IF(N319="základní",J319,0)</f>
        <v>0</v>
      </c>
      <c r="BF319" s="242">
        <f>IF(N319="snížená",J319,0)</f>
        <v>0</v>
      </c>
      <c r="BG319" s="242">
        <f>IF(N319="zákl. přenesená",J319,0)</f>
        <v>0</v>
      </c>
      <c r="BH319" s="242">
        <f>IF(N319="sníž. přenesená",J319,0)</f>
        <v>0</v>
      </c>
      <c r="BI319" s="242">
        <f>IF(N319="nulová",J319,0)</f>
        <v>0</v>
      </c>
      <c r="BJ319" s="18" t="s">
        <v>90</v>
      </c>
      <c r="BK319" s="242">
        <f>ROUND(I319*H319,2)</f>
        <v>0</v>
      </c>
      <c r="BL319" s="18" t="s">
        <v>90</v>
      </c>
      <c r="BM319" s="241" t="s">
        <v>1219</v>
      </c>
    </row>
    <row r="320" s="2" customFormat="1">
      <c r="A320" s="40"/>
      <c r="B320" s="41"/>
      <c r="C320" s="42"/>
      <c r="D320" s="243" t="s">
        <v>224</v>
      </c>
      <c r="E320" s="42"/>
      <c r="F320" s="244" t="s">
        <v>693</v>
      </c>
      <c r="G320" s="42"/>
      <c r="H320" s="42"/>
      <c r="I320" s="245"/>
      <c r="J320" s="42"/>
      <c r="K320" s="42"/>
      <c r="L320" s="46"/>
      <c r="M320" s="246"/>
      <c r="N320" s="247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8" t="s">
        <v>224</v>
      </c>
      <c r="AU320" s="18" t="s">
        <v>92</v>
      </c>
    </row>
    <row r="321" s="13" customFormat="1">
      <c r="A321" s="13"/>
      <c r="B321" s="248"/>
      <c r="C321" s="249"/>
      <c r="D321" s="243" t="s">
        <v>226</v>
      </c>
      <c r="E321" s="250" t="s">
        <v>1</v>
      </c>
      <c r="F321" s="251" t="s">
        <v>1220</v>
      </c>
      <c r="G321" s="249"/>
      <c r="H321" s="252">
        <v>2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8" t="s">
        <v>226</v>
      </c>
      <c r="AU321" s="258" t="s">
        <v>92</v>
      </c>
      <c r="AV321" s="13" t="s">
        <v>92</v>
      </c>
      <c r="AW321" s="13" t="s">
        <v>39</v>
      </c>
      <c r="AX321" s="13" t="s">
        <v>90</v>
      </c>
      <c r="AY321" s="258" t="s">
        <v>215</v>
      </c>
    </row>
    <row r="322" s="2" customFormat="1" ht="16.5" customHeight="1">
      <c r="A322" s="40"/>
      <c r="B322" s="41"/>
      <c r="C322" s="230" t="s">
        <v>1221</v>
      </c>
      <c r="D322" s="230" t="s">
        <v>217</v>
      </c>
      <c r="E322" s="231" t="s">
        <v>694</v>
      </c>
      <c r="F322" s="232" t="s">
        <v>695</v>
      </c>
      <c r="G322" s="233" t="s">
        <v>325</v>
      </c>
      <c r="H322" s="234">
        <v>2</v>
      </c>
      <c r="I322" s="235"/>
      <c r="J322" s="236">
        <f>ROUND(I322*H322,2)</f>
        <v>0</v>
      </c>
      <c r="K322" s="232" t="s">
        <v>529</v>
      </c>
      <c r="L322" s="46"/>
      <c r="M322" s="237" t="s">
        <v>1</v>
      </c>
      <c r="N322" s="238" t="s">
        <v>48</v>
      </c>
      <c r="O322" s="93"/>
      <c r="P322" s="239">
        <f>O322*H322</f>
        <v>0</v>
      </c>
      <c r="Q322" s="239">
        <v>0</v>
      </c>
      <c r="R322" s="239">
        <f>Q322*H322</f>
        <v>0</v>
      </c>
      <c r="S322" s="239">
        <v>0</v>
      </c>
      <c r="T322" s="240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41" t="s">
        <v>90</v>
      </c>
      <c r="AT322" s="241" t="s">
        <v>217</v>
      </c>
      <c r="AU322" s="241" t="s">
        <v>92</v>
      </c>
      <c r="AY322" s="18" t="s">
        <v>215</v>
      </c>
      <c r="BE322" s="242">
        <f>IF(N322="základní",J322,0)</f>
        <v>0</v>
      </c>
      <c r="BF322" s="242">
        <f>IF(N322="snížená",J322,0)</f>
        <v>0</v>
      </c>
      <c r="BG322" s="242">
        <f>IF(N322="zákl. přenesená",J322,0)</f>
        <v>0</v>
      </c>
      <c r="BH322" s="242">
        <f>IF(N322="sníž. přenesená",J322,0)</f>
        <v>0</v>
      </c>
      <c r="BI322" s="242">
        <f>IF(N322="nulová",J322,0)</f>
        <v>0</v>
      </c>
      <c r="BJ322" s="18" t="s">
        <v>90</v>
      </c>
      <c r="BK322" s="242">
        <f>ROUND(I322*H322,2)</f>
        <v>0</v>
      </c>
      <c r="BL322" s="18" t="s">
        <v>90</v>
      </c>
      <c r="BM322" s="241" t="s">
        <v>1222</v>
      </c>
    </row>
    <row r="323" s="2" customFormat="1">
      <c r="A323" s="40"/>
      <c r="B323" s="41"/>
      <c r="C323" s="42"/>
      <c r="D323" s="243" t="s">
        <v>224</v>
      </c>
      <c r="E323" s="42"/>
      <c r="F323" s="244" t="s">
        <v>697</v>
      </c>
      <c r="G323" s="42"/>
      <c r="H323" s="42"/>
      <c r="I323" s="245"/>
      <c r="J323" s="42"/>
      <c r="K323" s="42"/>
      <c r="L323" s="46"/>
      <c r="M323" s="246"/>
      <c r="N323" s="247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8" t="s">
        <v>224</v>
      </c>
      <c r="AU323" s="18" t="s">
        <v>92</v>
      </c>
    </row>
    <row r="324" s="2" customFormat="1" ht="16.5" customHeight="1">
      <c r="A324" s="40"/>
      <c r="B324" s="41"/>
      <c r="C324" s="230" t="s">
        <v>1223</v>
      </c>
      <c r="D324" s="230" t="s">
        <v>217</v>
      </c>
      <c r="E324" s="231" t="s">
        <v>698</v>
      </c>
      <c r="F324" s="232" t="s">
        <v>699</v>
      </c>
      <c r="G324" s="233" t="s">
        <v>325</v>
      </c>
      <c r="H324" s="234">
        <v>2</v>
      </c>
      <c r="I324" s="235"/>
      <c r="J324" s="236">
        <f>ROUND(I324*H324,2)</f>
        <v>0</v>
      </c>
      <c r="K324" s="232" t="s">
        <v>529</v>
      </c>
      <c r="L324" s="46"/>
      <c r="M324" s="237" t="s">
        <v>1</v>
      </c>
      <c r="N324" s="238" t="s">
        <v>48</v>
      </c>
      <c r="O324" s="93"/>
      <c r="P324" s="239">
        <f>O324*H324</f>
        <v>0</v>
      </c>
      <c r="Q324" s="239">
        <v>0</v>
      </c>
      <c r="R324" s="239">
        <f>Q324*H324</f>
        <v>0</v>
      </c>
      <c r="S324" s="239">
        <v>0</v>
      </c>
      <c r="T324" s="240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41" t="s">
        <v>90</v>
      </c>
      <c r="AT324" s="241" t="s">
        <v>217</v>
      </c>
      <c r="AU324" s="241" t="s">
        <v>92</v>
      </c>
      <c r="AY324" s="18" t="s">
        <v>215</v>
      </c>
      <c r="BE324" s="242">
        <f>IF(N324="základní",J324,0)</f>
        <v>0</v>
      </c>
      <c r="BF324" s="242">
        <f>IF(N324="snížená",J324,0)</f>
        <v>0</v>
      </c>
      <c r="BG324" s="242">
        <f>IF(N324="zákl. přenesená",J324,0)</f>
        <v>0</v>
      </c>
      <c r="BH324" s="242">
        <f>IF(N324="sníž. přenesená",J324,0)</f>
        <v>0</v>
      </c>
      <c r="BI324" s="242">
        <f>IF(N324="nulová",J324,0)</f>
        <v>0</v>
      </c>
      <c r="BJ324" s="18" t="s">
        <v>90</v>
      </c>
      <c r="BK324" s="242">
        <f>ROUND(I324*H324,2)</f>
        <v>0</v>
      </c>
      <c r="BL324" s="18" t="s">
        <v>90</v>
      </c>
      <c r="BM324" s="241" t="s">
        <v>1224</v>
      </c>
    </row>
    <row r="325" s="2" customFormat="1">
      <c r="A325" s="40"/>
      <c r="B325" s="41"/>
      <c r="C325" s="42"/>
      <c r="D325" s="243" t="s">
        <v>224</v>
      </c>
      <c r="E325" s="42"/>
      <c r="F325" s="244" t="s">
        <v>699</v>
      </c>
      <c r="G325" s="42"/>
      <c r="H325" s="42"/>
      <c r="I325" s="245"/>
      <c r="J325" s="42"/>
      <c r="K325" s="42"/>
      <c r="L325" s="46"/>
      <c r="M325" s="246"/>
      <c r="N325" s="247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8" t="s">
        <v>224</v>
      </c>
      <c r="AU325" s="18" t="s">
        <v>92</v>
      </c>
    </row>
    <row r="326" s="13" customFormat="1">
      <c r="A326" s="13"/>
      <c r="B326" s="248"/>
      <c r="C326" s="249"/>
      <c r="D326" s="243" t="s">
        <v>226</v>
      </c>
      <c r="E326" s="250" t="s">
        <v>1</v>
      </c>
      <c r="F326" s="251" t="s">
        <v>701</v>
      </c>
      <c r="G326" s="249"/>
      <c r="H326" s="252">
        <v>2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8" t="s">
        <v>226</v>
      </c>
      <c r="AU326" s="258" t="s">
        <v>92</v>
      </c>
      <c r="AV326" s="13" t="s">
        <v>92</v>
      </c>
      <c r="AW326" s="13" t="s">
        <v>39</v>
      </c>
      <c r="AX326" s="13" t="s">
        <v>90</v>
      </c>
      <c r="AY326" s="258" t="s">
        <v>215</v>
      </c>
    </row>
    <row r="327" s="2" customFormat="1" ht="16.5" customHeight="1">
      <c r="A327" s="40"/>
      <c r="B327" s="41"/>
      <c r="C327" s="230" t="s">
        <v>1225</v>
      </c>
      <c r="D327" s="230" t="s">
        <v>217</v>
      </c>
      <c r="E327" s="231" t="s">
        <v>1226</v>
      </c>
      <c r="F327" s="232" t="s">
        <v>1227</v>
      </c>
      <c r="G327" s="233" t="s">
        <v>325</v>
      </c>
      <c r="H327" s="234">
        <v>2</v>
      </c>
      <c r="I327" s="235"/>
      <c r="J327" s="236">
        <f>ROUND(I327*H327,2)</f>
        <v>0</v>
      </c>
      <c r="K327" s="232" t="s">
        <v>529</v>
      </c>
      <c r="L327" s="46"/>
      <c r="M327" s="237" t="s">
        <v>1</v>
      </c>
      <c r="N327" s="238" t="s">
        <v>48</v>
      </c>
      <c r="O327" s="93"/>
      <c r="P327" s="239">
        <f>O327*H327</f>
        <v>0</v>
      </c>
      <c r="Q327" s="239">
        <v>0</v>
      </c>
      <c r="R327" s="239">
        <f>Q327*H327</f>
        <v>0</v>
      </c>
      <c r="S327" s="239">
        <v>0</v>
      </c>
      <c r="T327" s="240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41" t="s">
        <v>90</v>
      </c>
      <c r="AT327" s="241" t="s">
        <v>217</v>
      </c>
      <c r="AU327" s="241" t="s">
        <v>92</v>
      </c>
      <c r="AY327" s="18" t="s">
        <v>215</v>
      </c>
      <c r="BE327" s="242">
        <f>IF(N327="základní",J327,0)</f>
        <v>0</v>
      </c>
      <c r="BF327" s="242">
        <f>IF(N327="snížená",J327,0)</f>
        <v>0</v>
      </c>
      <c r="BG327" s="242">
        <f>IF(N327="zákl. přenesená",J327,0)</f>
        <v>0</v>
      </c>
      <c r="BH327" s="242">
        <f>IF(N327="sníž. přenesená",J327,0)</f>
        <v>0</v>
      </c>
      <c r="BI327" s="242">
        <f>IF(N327="nulová",J327,0)</f>
        <v>0</v>
      </c>
      <c r="BJ327" s="18" t="s">
        <v>90</v>
      </c>
      <c r="BK327" s="242">
        <f>ROUND(I327*H327,2)</f>
        <v>0</v>
      </c>
      <c r="BL327" s="18" t="s">
        <v>90</v>
      </c>
      <c r="BM327" s="241" t="s">
        <v>1228</v>
      </c>
    </row>
    <row r="328" s="2" customFormat="1">
      <c r="A328" s="40"/>
      <c r="B328" s="41"/>
      <c r="C328" s="42"/>
      <c r="D328" s="243" t="s">
        <v>224</v>
      </c>
      <c r="E328" s="42"/>
      <c r="F328" s="244" t="s">
        <v>1229</v>
      </c>
      <c r="G328" s="42"/>
      <c r="H328" s="42"/>
      <c r="I328" s="245"/>
      <c r="J328" s="42"/>
      <c r="K328" s="42"/>
      <c r="L328" s="46"/>
      <c r="M328" s="246"/>
      <c r="N328" s="247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8" t="s">
        <v>224</v>
      </c>
      <c r="AU328" s="18" t="s">
        <v>92</v>
      </c>
    </row>
    <row r="329" s="13" customFormat="1">
      <c r="A329" s="13"/>
      <c r="B329" s="248"/>
      <c r="C329" s="249"/>
      <c r="D329" s="243" t="s">
        <v>226</v>
      </c>
      <c r="E329" s="250" t="s">
        <v>1</v>
      </c>
      <c r="F329" s="251" t="s">
        <v>1230</v>
      </c>
      <c r="G329" s="249"/>
      <c r="H329" s="252">
        <v>2</v>
      </c>
      <c r="I329" s="253"/>
      <c r="J329" s="249"/>
      <c r="K329" s="249"/>
      <c r="L329" s="254"/>
      <c r="M329" s="255"/>
      <c r="N329" s="256"/>
      <c r="O329" s="256"/>
      <c r="P329" s="256"/>
      <c r="Q329" s="256"/>
      <c r="R329" s="256"/>
      <c r="S329" s="256"/>
      <c r="T329" s="25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8" t="s">
        <v>226</v>
      </c>
      <c r="AU329" s="258" t="s">
        <v>92</v>
      </c>
      <c r="AV329" s="13" t="s">
        <v>92</v>
      </c>
      <c r="AW329" s="13" t="s">
        <v>39</v>
      </c>
      <c r="AX329" s="13" t="s">
        <v>90</v>
      </c>
      <c r="AY329" s="258" t="s">
        <v>215</v>
      </c>
    </row>
    <row r="330" s="2" customFormat="1" ht="24.15" customHeight="1">
      <c r="A330" s="40"/>
      <c r="B330" s="41"/>
      <c r="C330" s="230" t="s">
        <v>1231</v>
      </c>
      <c r="D330" s="230" t="s">
        <v>217</v>
      </c>
      <c r="E330" s="231" t="s">
        <v>727</v>
      </c>
      <c r="F330" s="232" t="s">
        <v>728</v>
      </c>
      <c r="G330" s="233" t="s">
        <v>325</v>
      </c>
      <c r="H330" s="234">
        <v>20</v>
      </c>
      <c r="I330" s="235"/>
      <c r="J330" s="236">
        <f>ROUND(I330*H330,2)</f>
        <v>0</v>
      </c>
      <c r="K330" s="232" t="s">
        <v>529</v>
      </c>
      <c r="L330" s="46"/>
      <c r="M330" s="237" t="s">
        <v>1</v>
      </c>
      <c r="N330" s="238" t="s">
        <v>48</v>
      </c>
      <c r="O330" s="93"/>
      <c r="P330" s="239">
        <f>O330*H330</f>
        <v>0</v>
      </c>
      <c r="Q330" s="239">
        <v>0</v>
      </c>
      <c r="R330" s="239">
        <f>Q330*H330</f>
        <v>0</v>
      </c>
      <c r="S330" s="239">
        <v>0</v>
      </c>
      <c r="T330" s="240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41" t="s">
        <v>541</v>
      </c>
      <c r="AT330" s="241" t="s">
        <v>217</v>
      </c>
      <c r="AU330" s="241" t="s">
        <v>92</v>
      </c>
      <c r="AY330" s="18" t="s">
        <v>215</v>
      </c>
      <c r="BE330" s="242">
        <f>IF(N330="základní",J330,0)</f>
        <v>0</v>
      </c>
      <c r="BF330" s="242">
        <f>IF(N330="snížená",J330,0)</f>
        <v>0</v>
      </c>
      <c r="BG330" s="242">
        <f>IF(N330="zákl. přenesená",J330,0)</f>
        <v>0</v>
      </c>
      <c r="BH330" s="242">
        <f>IF(N330="sníž. přenesená",J330,0)</f>
        <v>0</v>
      </c>
      <c r="BI330" s="242">
        <f>IF(N330="nulová",J330,0)</f>
        <v>0</v>
      </c>
      <c r="BJ330" s="18" t="s">
        <v>90</v>
      </c>
      <c r="BK330" s="242">
        <f>ROUND(I330*H330,2)</f>
        <v>0</v>
      </c>
      <c r="BL330" s="18" t="s">
        <v>541</v>
      </c>
      <c r="BM330" s="241" t="s">
        <v>1232</v>
      </c>
    </row>
    <row r="331" s="2" customFormat="1">
      <c r="A331" s="40"/>
      <c r="B331" s="41"/>
      <c r="C331" s="42"/>
      <c r="D331" s="243" t="s">
        <v>224</v>
      </c>
      <c r="E331" s="42"/>
      <c r="F331" s="244" t="s">
        <v>728</v>
      </c>
      <c r="G331" s="42"/>
      <c r="H331" s="42"/>
      <c r="I331" s="245"/>
      <c r="J331" s="42"/>
      <c r="K331" s="42"/>
      <c r="L331" s="46"/>
      <c r="M331" s="246"/>
      <c r="N331" s="247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8" t="s">
        <v>224</v>
      </c>
      <c r="AU331" s="18" t="s">
        <v>92</v>
      </c>
    </row>
    <row r="332" s="2" customFormat="1" ht="24.15" customHeight="1">
      <c r="A332" s="40"/>
      <c r="B332" s="41"/>
      <c r="C332" s="230" t="s">
        <v>1233</v>
      </c>
      <c r="D332" s="230" t="s">
        <v>217</v>
      </c>
      <c r="E332" s="231" t="s">
        <v>702</v>
      </c>
      <c r="F332" s="232" t="s">
        <v>703</v>
      </c>
      <c r="G332" s="233" t="s">
        <v>325</v>
      </c>
      <c r="H332" s="234">
        <v>1</v>
      </c>
      <c r="I332" s="235"/>
      <c r="J332" s="236">
        <f>ROUND(I332*H332,2)</f>
        <v>0</v>
      </c>
      <c r="K332" s="232" t="s">
        <v>529</v>
      </c>
      <c r="L332" s="46"/>
      <c r="M332" s="237" t="s">
        <v>1</v>
      </c>
      <c r="N332" s="238" t="s">
        <v>48</v>
      </c>
      <c r="O332" s="93"/>
      <c r="P332" s="239">
        <f>O332*H332</f>
        <v>0</v>
      </c>
      <c r="Q332" s="239">
        <v>0</v>
      </c>
      <c r="R332" s="239">
        <f>Q332*H332</f>
        <v>0</v>
      </c>
      <c r="S332" s="239">
        <v>0</v>
      </c>
      <c r="T332" s="240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41" t="s">
        <v>90</v>
      </c>
      <c r="AT332" s="241" t="s">
        <v>217</v>
      </c>
      <c r="AU332" s="241" t="s">
        <v>92</v>
      </c>
      <c r="AY332" s="18" t="s">
        <v>215</v>
      </c>
      <c r="BE332" s="242">
        <f>IF(N332="základní",J332,0)</f>
        <v>0</v>
      </c>
      <c r="BF332" s="242">
        <f>IF(N332="snížená",J332,0)</f>
        <v>0</v>
      </c>
      <c r="BG332" s="242">
        <f>IF(N332="zákl. přenesená",J332,0)</f>
        <v>0</v>
      </c>
      <c r="BH332" s="242">
        <f>IF(N332="sníž. přenesená",J332,0)</f>
        <v>0</v>
      </c>
      <c r="BI332" s="242">
        <f>IF(N332="nulová",J332,0)</f>
        <v>0</v>
      </c>
      <c r="BJ332" s="18" t="s">
        <v>90</v>
      </c>
      <c r="BK332" s="242">
        <f>ROUND(I332*H332,2)</f>
        <v>0</v>
      </c>
      <c r="BL332" s="18" t="s">
        <v>90</v>
      </c>
      <c r="BM332" s="241" t="s">
        <v>1234</v>
      </c>
    </row>
    <row r="333" s="2" customFormat="1">
      <c r="A333" s="40"/>
      <c r="B333" s="41"/>
      <c r="C333" s="42"/>
      <c r="D333" s="243" t="s">
        <v>224</v>
      </c>
      <c r="E333" s="42"/>
      <c r="F333" s="244" t="s">
        <v>1235</v>
      </c>
      <c r="G333" s="42"/>
      <c r="H333" s="42"/>
      <c r="I333" s="245"/>
      <c r="J333" s="42"/>
      <c r="K333" s="42"/>
      <c r="L333" s="46"/>
      <c r="M333" s="246"/>
      <c r="N333" s="247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8" t="s">
        <v>224</v>
      </c>
      <c r="AU333" s="18" t="s">
        <v>92</v>
      </c>
    </row>
    <row r="334" s="2" customFormat="1" ht="16.5" customHeight="1">
      <c r="A334" s="40"/>
      <c r="B334" s="41"/>
      <c r="C334" s="230" t="s">
        <v>1236</v>
      </c>
      <c r="D334" s="230" t="s">
        <v>217</v>
      </c>
      <c r="E334" s="231" t="s">
        <v>705</v>
      </c>
      <c r="F334" s="232" t="s">
        <v>706</v>
      </c>
      <c r="G334" s="233" t="s">
        <v>325</v>
      </c>
      <c r="H334" s="234">
        <v>2</v>
      </c>
      <c r="I334" s="235"/>
      <c r="J334" s="236">
        <f>ROUND(I334*H334,2)</f>
        <v>0</v>
      </c>
      <c r="K334" s="232" t="s">
        <v>529</v>
      </c>
      <c r="L334" s="46"/>
      <c r="M334" s="237" t="s">
        <v>1</v>
      </c>
      <c r="N334" s="238" t="s">
        <v>48</v>
      </c>
      <c r="O334" s="93"/>
      <c r="P334" s="239">
        <f>O334*H334</f>
        <v>0</v>
      </c>
      <c r="Q334" s="239">
        <v>0</v>
      </c>
      <c r="R334" s="239">
        <f>Q334*H334</f>
        <v>0</v>
      </c>
      <c r="S334" s="239">
        <v>0</v>
      </c>
      <c r="T334" s="240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41" t="s">
        <v>90</v>
      </c>
      <c r="AT334" s="241" t="s">
        <v>217</v>
      </c>
      <c r="AU334" s="241" t="s">
        <v>92</v>
      </c>
      <c r="AY334" s="18" t="s">
        <v>215</v>
      </c>
      <c r="BE334" s="242">
        <f>IF(N334="základní",J334,0)</f>
        <v>0</v>
      </c>
      <c r="BF334" s="242">
        <f>IF(N334="snížená",J334,0)</f>
        <v>0</v>
      </c>
      <c r="BG334" s="242">
        <f>IF(N334="zákl. přenesená",J334,0)</f>
        <v>0</v>
      </c>
      <c r="BH334" s="242">
        <f>IF(N334="sníž. přenesená",J334,0)</f>
        <v>0</v>
      </c>
      <c r="BI334" s="242">
        <f>IF(N334="nulová",J334,0)</f>
        <v>0</v>
      </c>
      <c r="BJ334" s="18" t="s">
        <v>90</v>
      </c>
      <c r="BK334" s="242">
        <f>ROUND(I334*H334,2)</f>
        <v>0</v>
      </c>
      <c r="BL334" s="18" t="s">
        <v>90</v>
      </c>
      <c r="BM334" s="241" t="s">
        <v>1237</v>
      </c>
    </row>
    <row r="335" s="2" customFormat="1">
      <c r="A335" s="40"/>
      <c r="B335" s="41"/>
      <c r="C335" s="42"/>
      <c r="D335" s="243" t="s">
        <v>224</v>
      </c>
      <c r="E335" s="42"/>
      <c r="F335" s="244" t="s">
        <v>1238</v>
      </c>
      <c r="G335" s="42"/>
      <c r="H335" s="42"/>
      <c r="I335" s="245"/>
      <c r="J335" s="42"/>
      <c r="K335" s="42"/>
      <c r="L335" s="46"/>
      <c r="M335" s="246"/>
      <c r="N335" s="247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8" t="s">
        <v>224</v>
      </c>
      <c r="AU335" s="18" t="s">
        <v>92</v>
      </c>
    </row>
    <row r="336" s="2" customFormat="1" ht="16.5" customHeight="1">
      <c r="A336" s="40"/>
      <c r="B336" s="41"/>
      <c r="C336" s="230" t="s">
        <v>1239</v>
      </c>
      <c r="D336" s="230" t="s">
        <v>217</v>
      </c>
      <c r="E336" s="231" t="s">
        <v>708</v>
      </c>
      <c r="F336" s="232" t="s">
        <v>709</v>
      </c>
      <c r="G336" s="233" t="s">
        <v>325</v>
      </c>
      <c r="H336" s="234">
        <v>1</v>
      </c>
      <c r="I336" s="235"/>
      <c r="J336" s="236">
        <f>ROUND(I336*H336,2)</f>
        <v>0</v>
      </c>
      <c r="K336" s="232" t="s">
        <v>529</v>
      </c>
      <c r="L336" s="46"/>
      <c r="M336" s="237" t="s">
        <v>1</v>
      </c>
      <c r="N336" s="238" t="s">
        <v>48</v>
      </c>
      <c r="O336" s="93"/>
      <c r="P336" s="239">
        <f>O336*H336</f>
        <v>0</v>
      </c>
      <c r="Q336" s="239">
        <v>0</v>
      </c>
      <c r="R336" s="239">
        <f>Q336*H336</f>
        <v>0</v>
      </c>
      <c r="S336" s="239">
        <v>0</v>
      </c>
      <c r="T336" s="240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41" t="s">
        <v>90</v>
      </c>
      <c r="AT336" s="241" t="s">
        <v>217</v>
      </c>
      <c r="AU336" s="241" t="s">
        <v>92</v>
      </c>
      <c r="AY336" s="18" t="s">
        <v>215</v>
      </c>
      <c r="BE336" s="242">
        <f>IF(N336="základní",J336,0)</f>
        <v>0</v>
      </c>
      <c r="BF336" s="242">
        <f>IF(N336="snížená",J336,0)</f>
        <v>0</v>
      </c>
      <c r="BG336" s="242">
        <f>IF(N336="zákl. přenesená",J336,0)</f>
        <v>0</v>
      </c>
      <c r="BH336" s="242">
        <f>IF(N336="sníž. přenesená",J336,0)</f>
        <v>0</v>
      </c>
      <c r="BI336" s="242">
        <f>IF(N336="nulová",J336,0)</f>
        <v>0</v>
      </c>
      <c r="BJ336" s="18" t="s">
        <v>90</v>
      </c>
      <c r="BK336" s="242">
        <f>ROUND(I336*H336,2)</f>
        <v>0</v>
      </c>
      <c r="BL336" s="18" t="s">
        <v>90</v>
      </c>
      <c r="BM336" s="241" t="s">
        <v>1240</v>
      </c>
    </row>
    <row r="337" s="2" customFormat="1">
      <c r="A337" s="40"/>
      <c r="B337" s="41"/>
      <c r="C337" s="42"/>
      <c r="D337" s="243" t="s">
        <v>224</v>
      </c>
      <c r="E337" s="42"/>
      <c r="F337" s="244" t="s">
        <v>1241</v>
      </c>
      <c r="G337" s="42"/>
      <c r="H337" s="42"/>
      <c r="I337" s="245"/>
      <c r="J337" s="42"/>
      <c r="K337" s="42"/>
      <c r="L337" s="46"/>
      <c r="M337" s="246"/>
      <c r="N337" s="247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8" t="s">
        <v>224</v>
      </c>
      <c r="AU337" s="18" t="s">
        <v>92</v>
      </c>
    </row>
    <row r="338" s="2" customFormat="1" ht="16.5" customHeight="1">
      <c r="A338" s="40"/>
      <c r="B338" s="41"/>
      <c r="C338" s="230" t="s">
        <v>1242</v>
      </c>
      <c r="D338" s="230" t="s">
        <v>217</v>
      </c>
      <c r="E338" s="231" t="s">
        <v>711</v>
      </c>
      <c r="F338" s="232" t="s">
        <v>712</v>
      </c>
      <c r="G338" s="233" t="s">
        <v>325</v>
      </c>
      <c r="H338" s="234">
        <v>2</v>
      </c>
      <c r="I338" s="235"/>
      <c r="J338" s="236">
        <f>ROUND(I338*H338,2)</f>
        <v>0</v>
      </c>
      <c r="K338" s="232" t="s">
        <v>529</v>
      </c>
      <c r="L338" s="46"/>
      <c r="M338" s="237" t="s">
        <v>1</v>
      </c>
      <c r="N338" s="238" t="s">
        <v>48</v>
      </c>
      <c r="O338" s="93"/>
      <c r="P338" s="239">
        <f>O338*H338</f>
        <v>0</v>
      </c>
      <c r="Q338" s="239">
        <v>0</v>
      </c>
      <c r="R338" s="239">
        <f>Q338*H338</f>
        <v>0</v>
      </c>
      <c r="S338" s="239">
        <v>0</v>
      </c>
      <c r="T338" s="240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41" t="s">
        <v>90</v>
      </c>
      <c r="AT338" s="241" t="s">
        <v>217</v>
      </c>
      <c r="AU338" s="241" t="s">
        <v>92</v>
      </c>
      <c r="AY338" s="18" t="s">
        <v>215</v>
      </c>
      <c r="BE338" s="242">
        <f>IF(N338="základní",J338,0)</f>
        <v>0</v>
      </c>
      <c r="BF338" s="242">
        <f>IF(N338="snížená",J338,0)</f>
        <v>0</v>
      </c>
      <c r="BG338" s="242">
        <f>IF(N338="zákl. přenesená",J338,0)</f>
        <v>0</v>
      </c>
      <c r="BH338" s="242">
        <f>IF(N338="sníž. přenesená",J338,0)</f>
        <v>0</v>
      </c>
      <c r="BI338" s="242">
        <f>IF(N338="nulová",J338,0)</f>
        <v>0</v>
      </c>
      <c r="BJ338" s="18" t="s">
        <v>90</v>
      </c>
      <c r="BK338" s="242">
        <f>ROUND(I338*H338,2)</f>
        <v>0</v>
      </c>
      <c r="BL338" s="18" t="s">
        <v>90</v>
      </c>
      <c r="BM338" s="241" t="s">
        <v>1243</v>
      </c>
    </row>
    <row r="339" s="2" customFormat="1">
      <c r="A339" s="40"/>
      <c r="B339" s="41"/>
      <c r="C339" s="42"/>
      <c r="D339" s="243" t="s">
        <v>224</v>
      </c>
      <c r="E339" s="42"/>
      <c r="F339" s="244" t="s">
        <v>1244</v>
      </c>
      <c r="G339" s="42"/>
      <c r="H339" s="42"/>
      <c r="I339" s="245"/>
      <c r="J339" s="42"/>
      <c r="K339" s="42"/>
      <c r="L339" s="46"/>
      <c r="M339" s="246"/>
      <c r="N339" s="247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8" t="s">
        <v>224</v>
      </c>
      <c r="AU339" s="18" t="s">
        <v>92</v>
      </c>
    </row>
    <row r="340" s="2" customFormat="1" ht="16.5" customHeight="1">
      <c r="A340" s="40"/>
      <c r="B340" s="41"/>
      <c r="C340" s="230" t="s">
        <v>1245</v>
      </c>
      <c r="D340" s="230" t="s">
        <v>217</v>
      </c>
      <c r="E340" s="231" t="s">
        <v>722</v>
      </c>
      <c r="F340" s="232" t="s">
        <v>723</v>
      </c>
      <c r="G340" s="233" t="s">
        <v>325</v>
      </c>
      <c r="H340" s="234">
        <v>1</v>
      </c>
      <c r="I340" s="235"/>
      <c r="J340" s="236">
        <f>ROUND(I340*H340,2)</f>
        <v>0</v>
      </c>
      <c r="K340" s="232" t="s">
        <v>529</v>
      </c>
      <c r="L340" s="46"/>
      <c r="M340" s="237" t="s">
        <v>1</v>
      </c>
      <c r="N340" s="238" t="s">
        <v>48</v>
      </c>
      <c r="O340" s="93"/>
      <c r="P340" s="239">
        <f>O340*H340</f>
        <v>0</v>
      </c>
      <c r="Q340" s="239">
        <v>0</v>
      </c>
      <c r="R340" s="239">
        <f>Q340*H340</f>
        <v>0</v>
      </c>
      <c r="S340" s="239">
        <v>0</v>
      </c>
      <c r="T340" s="240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41" t="s">
        <v>90</v>
      </c>
      <c r="AT340" s="241" t="s">
        <v>217</v>
      </c>
      <c r="AU340" s="241" t="s">
        <v>92</v>
      </c>
      <c r="AY340" s="18" t="s">
        <v>215</v>
      </c>
      <c r="BE340" s="242">
        <f>IF(N340="základní",J340,0)</f>
        <v>0</v>
      </c>
      <c r="BF340" s="242">
        <f>IF(N340="snížená",J340,0)</f>
        <v>0</v>
      </c>
      <c r="BG340" s="242">
        <f>IF(N340="zákl. přenesená",J340,0)</f>
        <v>0</v>
      </c>
      <c r="BH340" s="242">
        <f>IF(N340="sníž. přenesená",J340,0)</f>
        <v>0</v>
      </c>
      <c r="BI340" s="242">
        <f>IF(N340="nulová",J340,0)</f>
        <v>0</v>
      </c>
      <c r="BJ340" s="18" t="s">
        <v>90</v>
      </c>
      <c r="BK340" s="242">
        <f>ROUND(I340*H340,2)</f>
        <v>0</v>
      </c>
      <c r="BL340" s="18" t="s">
        <v>90</v>
      </c>
      <c r="BM340" s="241" t="s">
        <v>1246</v>
      </c>
    </row>
    <row r="341" s="2" customFormat="1">
      <c r="A341" s="40"/>
      <c r="B341" s="41"/>
      <c r="C341" s="42"/>
      <c r="D341" s="243" t="s">
        <v>224</v>
      </c>
      <c r="E341" s="42"/>
      <c r="F341" s="244" t="s">
        <v>723</v>
      </c>
      <c r="G341" s="42"/>
      <c r="H341" s="42"/>
      <c r="I341" s="245"/>
      <c r="J341" s="42"/>
      <c r="K341" s="42"/>
      <c r="L341" s="46"/>
      <c r="M341" s="246"/>
      <c r="N341" s="247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8" t="s">
        <v>224</v>
      </c>
      <c r="AU341" s="18" t="s">
        <v>92</v>
      </c>
    </row>
    <row r="342" s="12" customFormat="1" ht="22.8" customHeight="1">
      <c r="A342" s="12"/>
      <c r="B342" s="214"/>
      <c r="C342" s="215"/>
      <c r="D342" s="216" t="s">
        <v>82</v>
      </c>
      <c r="E342" s="228" t="s">
        <v>1247</v>
      </c>
      <c r="F342" s="228" t="s">
        <v>1248</v>
      </c>
      <c r="G342" s="215"/>
      <c r="H342" s="215"/>
      <c r="I342" s="218"/>
      <c r="J342" s="229">
        <f>BK342</f>
        <v>0</v>
      </c>
      <c r="K342" s="215"/>
      <c r="L342" s="220"/>
      <c r="M342" s="221"/>
      <c r="N342" s="222"/>
      <c r="O342" s="222"/>
      <c r="P342" s="223">
        <f>SUM(P343:P364)</f>
        <v>0</v>
      </c>
      <c r="Q342" s="222"/>
      <c r="R342" s="223">
        <f>SUM(R343:R364)</f>
        <v>0</v>
      </c>
      <c r="S342" s="222"/>
      <c r="T342" s="224">
        <f>SUM(T343:T364)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25" t="s">
        <v>90</v>
      </c>
      <c r="AT342" s="226" t="s">
        <v>82</v>
      </c>
      <c r="AU342" s="226" t="s">
        <v>90</v>
      </c>
      <c r="AY342" s="225" t="s">
        <v>215</v>
      </c>
      <c r="BK342" s="227">
        <f>SUM(BK343:BK364)</f>
        <v>0</v>
      </c>
    </row>
    <row r="343" s="2" customFormat="1" ht="37.8" customHeight="1">
      <c r="A343" s="40"/>
      <c r="B343" s="41"/>
      <c r="C343" s="230" t="s">
        <v>1249</v>
      </c>
      <c r="D343" s="230" t="s">
        <v>217</v>
      </c>
      <c r="E343" s="231" t="s">
        <v>1250</v>
      </c>
      <c r="F343" s="232" t="s">
        <v>1251</v>
      </c>
      <c r="G343" s="233" t="s">
        <v>1252</v>
      </c>
      <c r="H343" s="234">
        <v>1</v>
      </c>
      <c r="I343" s="235"/>
      <c r="J343" s="236">
        <f>ROUND(I343*H343,2)</f>
        <v>0</v>
      </c>
      <c r="K343" s="232" t="s">
        <v>1</v>
      </c>
      <c r="L343" s="46"/>
      <c r="M343" s="237" t="s">
        <v>1</v>
      </c>
      <c r="N343" s="238" t="s">
        <v>48</v>
      </c>
      <c r="O343" s="93"/>
      <c r="P343" s="239">
        <f>O343*H343</f>
        <v>0</v>
      </c>
      <c r="Q343" s="239">
        <v>0</v>
      </c>
      <c r="R343" s="239">
        <f>Q343*H343</f>
        <v>0</v>
      </c>
      <c r="S343" s="239">
        <v>0</v>
      </c>
      <c r="T343" s="240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41" t="s">
        <v>1253</v>
      </c>
      <c r="AT343" s="241" t="s">
        <v>217</v>
      </c>
      <c r="AU343" s="241" t="s">
        <v>92</v>
      </c>
      <c r="AY343" s="18" t="s">
        <v>215</v>
      </c>
      <c r="BE343" s="242">
        <f>IF(N343="základní",J343,0)</f>
        <v>0</v>
      </c>
      <c r="BF343" s="242">
        <f>IF(N343="snížená",J343,0)</f>
        <v>0</v>
      </c>
      <c r="BG343" s="242">
        <f>IF(N343="zákl. přenesená",J343,0)</f>
        <v>0</v>
      </c>
      <c r="BH343" s="242">
        <f>IF(N343="sníž. přenesená",J343,0)</f>
        <v>0</v>
      </c>
      <c r="BI343" s="242">
        <f>IF(N343="nulová",J343,0)</f>
        <v>0</v>
      </c>
      <c r="BJ343" s="18" t="s">
        <v>90</v>
      </c>
      <c r="BK343" s="242">
        <f>ROUND(I343*H343,2)</f>
        <v>0</v>
      </c>
      <c r="BL343" s="18" t="s">
        <v>1253</v>
      </c>
      <c r="BM343" s="241" t="s">
        <v>1254</v>
      </c>
    </row>
    <row r="344" s="2" customFormat="1">
      <c r="A344" s="40"/>
      <c r="B344" s="41"/>
      <c r="C344" s="42"/>
      <c r="D344" s="243" t="s">
        <v>224</v>
      </c>
      <c r="E344" s="42"/>
      <c r="F344" s="244" t="s">
        <v>1255</v>
      </c>
      <c r="G344" s="42"/>
      <c r="H344" s="42"/>
      <c r="I344" s="245"/>
      <c r="J344" s="42"/>
      <c r="K344" s="42"/>
      <c r="L344" s="46"/>
      <c r="M344" s="246"/>
      <c r="N344" s="247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8" t="s">
        <v>224</v>
      </c>
      <c r="AU344" s="18" t="s">
        <v>92</v>
      </c>
    </row>
    <row r="345" s="2" customFormat="1">
      <c r="A345" s="40"/>
      <c r="B345" s="41"/>
      <c r="C345" s="42"/>
      <c r="D345" s="243" t="s">
        <v>657</v>
      </c>
      <c r="E345" s="42"/>
      <c r="F345" s="304" t="s">
        <v>1256</v>
      </c>
      <c r="G345" s="42"/>
      <c r="H345" s="42"/>
      <c r="I345" s="245"/>
      <c r="J345" s="42"/>
      <c r="K345" s="42"/>
      <c r="L345" s="46"/>
      <c r="M345" s="246"/>
      <c r="N345" s="247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8" t="s">
        <v>657</v>
      </c>
      <c r="AU345" s="18" t="s">
        <v>92</v>
      </c>
    </row>
    <row r="346" s="2" customFormat="1" ht="37.8" customHeight="1">
      <c r="A346" s="40"/>
      <c r="B346" s="41"/>
      <c r="C346" s="230" t="s">
        <v>1257</v>
      </c>
      <c r="D346" s="230" t="s">
        <v>217</v>
      </c>
      <c r="E346" s="231" t="s">
        <v>1258</v>
      </c>
      <c r="F346" s="232" t="s">
        <v>1259</v>
      </c>
      <c r="G346" s="233" t="s">
        <v>325</v>
      </c>
      <c r="H346" s="234">
        <v>1</v>
      </c>
      <c r="I346" s="235"/>
      <c r="J346" s="236">
        <f>ROUND(I346*H346,2)</f>
        <v>0</v>
      </c>
      <c r="K346" s="232" t="s">
        <v>529</v>
      </c>
      <c r="L346" s="46"/>
      <c r="M346" s="237" t="s">
        <v>1</v>
      </c>
      <c r="N346" s="238" t="s">
        <v>48</v>
      </c>
      <c r="O346" s="93"/>
      <c r="P346" s="239">
        <f>O346*H346</f>
        <v>0</v>
      </c>
      <c r="Q346" s="239">
        <v>0</v>
      </c>
      <c r="R346" s="239">
        <f>Q346*H346</f>
        <v>0</v>
      </c>
      <c r="S346" s="239">
        <v>0</v>
      </c>
      <c r="T346" s="240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41" t="s">
        <v>541</v>
      </c>
      <c r="AT346" s="241" t="s">
        <v>217</v>
      </c>
      <c r="AU346" s="241" t="s">
        <v>92</v>
      </c>
      <c r="AY346" s="18" t="s">
        <v>215</v>
      </c>
      <c r="BE346" s="242">
        <f>IF(N346="základní",J346,0)</f>
        <v>0</v>
      </c>
      <c r="BF346" s="242">
        <f>IF(N346="snížená",J346,0)</f>
        <v>0</v>
      </c>
      <c r="BG346" s="242">
        <f>IF(N346="zákl. přenesená",J346,0)</f>
        <v>0</v>
      </c>
      <c r="BH346" s="242">
        <f>IF(N346="sníž. přenesená",J346,0)</f>
        <v>0</v>
      </c>
      <c r="BI346" s="242">
        <f>IF(N346="nulová",J346,0)</f>
        <v>0</v>
      </c>
      <c r="BJ346" s="18" t="s">
        <v>90</v>
      </c>
      <c r="BK346" s="242">
        <f>ROUND(I346*H346,2)</f>
        <v>0</v>
      </c>
      <c r="BL346" s="18" t="s">
        <v>541</v>
      </c>
      <c r="BM346" s="241" t="s">
        <v>1260</v>
      </c>
    </row>
    <row r="347" s="2" customFormat="1">
      <c r="A347" s="40"/>
      <c r="B347" s="41"/>
      <c r="C347" s="42"/>
      <c r="D347" s="243" t="s">
        <v>224</v>
      </c>
      <c r="E347" s="42"/>
      <c r="F347" s="244" t="s">
        <v>1261</v>
      </c>
      <c r="G347" s="42"/>
      <c r="H347" s="42"/>
      <c r="I347" s="245"/>
      <c r="J347" s="42"/>
      <c r="K347" s="42"/>
      <c r="L347" s="46"/>
      <c r="M347" s="246"/>
      <c r="N347" s="247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8" t="s">
        <v>224</v>
      </c>
      <c r="AU347" s="18" t="s">
        <v>92</v>
      </c>
    </row>
    <row r="348" s="2" customFormat="1" ht="37.8" customHeight="1">
      <c r="A348" s="40"/>
      <c r="B348" s="41"/>
      <c r="C348" s="230" t="s">
        <v>1262</v>
      </c>
      <c r="D348" s="230" t="s">
        <v>217</v>
      </c>
      <c r="E348" s="231" t="s">
        <v>1263</v>
      </c>
      <c r="F348" s="232" t="s">
        <v>1264</v>
      </c>
      <c r="G348" s="233" t="s">
        <v>325</v>
      </c>
      <c r="H348" s="234">
        <v>3</v>
      </c>
      <c r="I348" s="235"/>
      <c r="J348" s="236">
        <f>ROUND(I348*H348,2)</f>
        <v>0</v>
      </c>
      <c r="K348" s="232" t="s">
        <v>529</v>
      </c>
      <c r="L348" s="46"/>
      <c r="M348" s="237" t="s">
        <v>1</v>
      </c>
      <c r="N348" s="238" t="s">
        <v>48</v>
      </c>
      <c r="O348" s="93"/>
      <c r="P348" s="239">
        <f>O348*H348</f>
        <v>0</v>
      </c>
      <c r="Q348" s="239">
        <v>0</v>
      </c>
      <c r="R348" s="239">
        <f>Q348*H348</f>
        <v>0</v>
      </c>
      <c r="S348" s="239">
        <v>0</v>
      </c>
      <c r="T348" s="240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41" t="s">
        <v>541</v>
      </c>
      <c r="AT348" s="241" t="s">
        <v>217</v>
      </c>
      <c r="AU348" s="241" t="s">
        <v>92</v>
      </c>
      <c r="AY348" s="18" t="s">
        <v>215</v>
      </c>
      <c r="BE348" s="242">
        <f>IF(N348="základní",J348,0)</f>
        <v>0</v>
      </c>
      <c r="BF348" s="242">
        <f>IF(N348="snížená",J348,0)</f>
        <v>0</v>
      </c>
      <c r="BG348" s="242">
        <f>IF(N348="zákl. přenesená",J348,0)</f>
        <v>0</v>
      </c>
      <c r="BH348" s="242">
        <f>IF(N348="sníž. přenesená",J348,0)</f>
        <v>0</v>
      </c>
      <c r="BI348" s="242">
        <f>IF(N348="nulová",J348,0)</f>
        <v>0</v>
      </c>
      <c r="BJ348" s="18" t="s">
        <v>90</v>
      </c>
      <c r="BK348" s="242">
        <f>ROUND(I348*H348,2)</f>
        <v>0</v>
      </c>
      <c r="BL348" s="18" t="s">
        <v>541</v>
      </c>
      <c r="BM348" s="241" t="s">
        <v>1265</v>
      </c>
    </row>
    <row r="349" s="2" customFormat="1">
      <c r="A349" s="40"/>
      <c r="B349" s="41"/>
      <c r="C349" s="42"/>
      <c r="D349" s="243" t="s">
        <v>224</v>
      </c>
      <c r="E349" s="42"/>
      <c r="F349" s="244" t="s">
        <v>1266</v>
      </c>
      <c r="G349" s="42"/>
      <c r="H349" s="42"/>
      <c r="I349" s="245"/>
      <c r="J349" s="42"/>
      <c r="K349" s="42"/>
      <c r="L349" s="46"/>
      <c r="M349" s="246"/>
      <c r="N349" s="247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8" t="s">
        <v>224</v>
      </c>
      <c r="AU349" s="18" t="s">
        <v>92</v>
      </c>
    </row>
    <row r="350" s="2" customFormat="1" ht="16.5" customHeight="1">
      <c r="A350" s="40"/>
      <c r="B350" s="41"/>
      <c r="C350" s="230" t="s">
        <v>1267</v>
      </c>
      <c r="D350" s="230" t="s">
        <v>217</v>
      </c>
      <c r="E350" s="231" t="s">
        <v>847</v>
      </c>
      <c r="F350" s="232" t="s">
        <v>848</v>
      </c>
      <c r="G350" s="233" t="s">
        <v>325</v>
      </c>
      <c r="H350" s="234">
        <v>2</v>
      </c>
      <c r="I350" s="235"/>
      <c r="J350" s="236">
        <f>ROUND(I350*H350,2)</f>
        <v>0</v>
      </c>
      <c r="K350" s="232" t="s">
        <v>529</v>
      </c>
      <c r="L350" s="46"/>
      <c r="M350" s="237" t="s">
        <v>1</v>
      </c>
      <c r="N350" s="238" t="s">
        <v>48</v>
      </c>
      <c r="O350" s="93"/>
      <c r="P350" s="239">
        <f>O350*H350</f>
        <v>0</v>
      </c>
      <c r="Q350" s="239">
        <v>0</v>
      </c>
      <c r="R350" s="239">
        <f>Q350*H350</f>
        <v>0</v>
      </c>
      <c r="S350" s="239">
        <v>0</v>
      </c>
      <c r="T350" s="240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41" t="s">
        <v>541</v>
      </c>
      <c r="AT350" s="241" t="s">
        <v>217</v>
      </c>
      <c r="AU350" s="241" t="s">
        <v>92</v>
      </c>
      <c r="AY350" s="18" t="s">
        <v>215</v>
      </c>
      <c r="BE350" s="242">
        <f>IF(N350="základní",J350,0)</f>
        <v>0</v>
      </c>
      <c r="BF350" s="242">
        <f>IF(N350="snížená",J350,0)</f>
        <v>0</v>
      </c>
      <c r="BG350" s="242">
        <f>IF(N350="zákl. přenesená",J350,0)</f>
        <v>0</v>
      </c>
      <c r="BH350" s="242">
        <f>IF(N350="sníž. přenesená",J350,0)</f>
        <v>0</v>
      </c>
      <c r="BI350" s="242">
        <f>IF(N350="nulová",J350,0)</f>
        <v>0</v>
      </c>
      <c r="BJ350" s="18" t="s">
        <v>90</v>
      </c>
      <c r="BK350" s="242">
        <f>ROUND(I350*H350,2)</f>
        <v>0</v>
      </c>
      <c r="BL350" s="18" t="s">
        <v>541</v>
      </c>
      <c r="BM350" s="241" t="s">
        <v>1268</v>
      </c>
    </row>
    <row r="351" s="2" customFormat="1">
      <c r="A351" s="40"/>
      <c r="B351" s="41"/>
      <c r="C351" s="42"/>
      <c r="D351" s="243" t="s">
        <v>224</v>
      </c>
      <c r="E351" s="42"/>
      <c r="F351" s="244" t="s">
        <v>850</v>
      </c>
      <c r="G351" s="42"/>
      <c r="H351" s="42"/>
      <c r="I351" s="245"/>
      <c r="J351" s="42"/>
      <c r="K351" s="42"/>
      <c r="L351" s="46"/>
      <c r="M351" s="246"/>
      <c r="N351" s="247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8" t="s">
        <v>224</v>
      </c>
      <c r="AU351" s="18" t="s">
        <v>92</v>
      </c>
    </row>
    <row r="352" s="2" customFormat="1">
      <c r="A352" s="40"/>
      <c r="B352" s="41"/>
      <c r="C352" s="42"/>
      <c r="D352" s="243" t="s">
        <v>657</v>
      </c>
      <c r="E352" s="42"/>
      <c r="F352" s="304" t="s">
        <v>851</v>
      </c>
      <c r="G352" s="42"/>
      <c r="H352" s="42"/>
      <c r="I352" s="245"/>
      <c r="J352" s="42"/>
      <c r="K352" s="42"/>
      <c r="L352" s="46"/>
      <c r="M352" s="246"/>
      <c r="N352" s="247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8" t="s">
        <v>657</v>
      </c>
      <c r="AU352" s="18" t="s">
        <v>92</v>
      </c>
    </row>
    <row r="353" s="2" customFormat="1" ht="24.15" customHeight="1">
      <c r="A353" s="40"/>
      <c r="B353" s="41"/>
      <c r="C353" s="230" t="s">
        <v>1269</v>
      </c>
      <c r="D353" s="230" t="s">
        <v>217</v>
      </c>
      <c r="E353" s="231" t="s">
        <v>1270</v>
      </c>
      <c r="F353" s="232" t="s">
        <v>1271</v>
      </c>
      <c r="G353" s="233" t="s">
        <v>325</v>
      </c>
      <c r="H353" s="234">
        <v>1</v>
      </c>
      <c r="I353" s="235"/>
      <c r="J353" s="236">
        <f>ROUND(I353*H353,2)</f>
        <v>0</v>
      </c>
      <c r="K353" s="232" t="s">
        <v>529</v>
      </c>
      <c r="L353" s="46"/>
      <c r="M353" s="237" t="s">
        <v>1</v>
      </c>
      <c r="N353" s="238" t="s">
        <v>48</v>
      </c>
      <c r="O353" s="93"/>
      <c r="P353" s="239">
        <f>O353*H353</f>
        <v>0</v>
      </c>
      <c r="Q353" s="239">
        <v>0</v>
      </c>
      <c r="R353" s="239">
        <f>Q353*H353</f>
        <v>0</v>
      </c>
      <c r="S353" s="239">
        <v>0</v>
      </c>
      <c r="T353" s="240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41" t="s">
        <v>541</v>
      </c>
      <c r="AT353" s="241" t="s">
        <v>217</v>
      </c>
      <c r="AU353" s="241" t="s">
        <v>92</v>
      </c>
      <c r="AY353" s="18" t="s">
        <v>215</v>
      </c>
      <c r="BE353" s="242">
        <f>IF(N353="základní",J353,0)</f>
        <v>0</v>
      </c>
      <c r="BF353" s="242">
        <f>IF(N353="snížená",J353,0)</f>
        <v>0</v>
      </c>
      <c r="BG353" s="242">
        <f>IF(N353="zákl. přenesená",J353,0)</f>
        <v>0</v>
      </c>
      <c r="BH353" s="242">
        <f>IF(N353="sníž. přenesená",J353,0)</f>
        <v>0</v>
      </c>
      <c r="BI353" s="242">
        <f>IF(N353="nulová",J353,0)</f>
        <v>0</v>
      </c>
      <c r="BJ353" s="18" t="s">
        <v>90</v>
      </c>
      <c r="BK353" s="242">
        <f>ROUND(I353*H353,2)</f>
        <v>0</v>
      </c>
      <c r="BL353" s="18" t="s">
        <v>541</v>
      </c>
      <c r="BM353" s="241" t="s">
        <v>1272</v>
      </c>
    </row>
    <row r="354" s="2" customFormat="1">
      <c r="A354" s="40"/>
      <c r="B354" s="41"/>
      <c r="C354" s="42"/>
      <c r="D354" s="243" t="s">
        <v>224</v>
      </c>
      <c r="E354" s="42"/>
      <c r="F354" s="244" t="s">
        <v>1273</v>
      </c>
      <c r="G354" s="42"/>
      <c r="H354" s="42"/>
      <c r="I354" s="245"/>
      <c r="J354" s="42"/>
      <c r="K354" s="42"/>
      <c r="L354" s="46"/>
      <c r="M354" s="246"/>
      <c r="N354" s="247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8" t="s">
        <v>224</v>
      </c>
      <c r="AU354" s="18" t="s">
        <v>92</v>
      </c>
    </row>
    <row r="355" s="2" customFormat="1" ht="24.15" customHeight="1">
      <c r="A355" s="40"/>
      <c r="B355" s="41"/>
      <c r="C355" s="230" t="s">
        <v>1274</v>
      </c>
      <c r="D355" s="230" t="s">
        <v>217</v>
      </c>
      <c r="E355" s="231" t="s">
        <v>1275</v>
      </c>
      <c r="F355" s="232" t="s">
        <v>1276</v>
      </c>
      <c r="G355" s="233" t="s">
        <v>325</v>
      </c>
      <c r="H355" s="234">
        <v>1</v>
      </c>
      <c r="I355" s="235"/>
      <c r="J355" s="236">
        <f>ROUND(I355*H355,2)</f>
        <v>0</v>
      </c>
      <c r="K355" s="232" t="s">
        <v>529</v>
      </c>
      <c r="L355" s="46"/>
      <c r="M355" s="237" t="s">
        <v>1</v>
      </c>
      <c r="N355" s="238" t="s">
        <v>48</v>
      </c>
      <c r="O355" s="93"/>
      <c r="P355" s="239">
        <f>O355*H355</f>
        <v>0</v>
      </c>
      <c r="Q355" s="239">
        <v>0</v>
      </c>
      <c r="R355" s="239">
        <f>Q355*H355</f>
        <v>0</v>
      </c>
      <c r="S355" s="239">
        <v>0</v>
      </c>
      <c r="T355" s="240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41" t="s">
        <v>541</v>
      </c>
      <c r="AT355" s="241" t="s">
        <v>217</v>
      </c>
      <c r="AU355" s="241" t="s">
        <v>92</v>
      </c>
      <c r="AY355" s="18" t="s">
        <v>215</v>
      </c>
      <c r="BE355" s="242">
        <f>IF(N355="základní",J355,0)</f>
        <v>0</v>
      </c>
      <c r="BF355" s="242">
        <f>IF(N355="snížená",J355,0)</f>
        <v>0</v>
      </c>
      <c r="BG355" s="242">
        <f>IF(N355="zákl. přenesená",J355,0)</f>
        <v>0</v>
      </c>
      <c r="BH355" s="242">
        <f>IF(N355="sníž. přenesená",J355,0)</f>
        <v>0</v>
      </c>
      <c r="BI355" s="242">
        <f>IF(N355="nulová",J355,0)</f>
        <v>0</v>
      </c>
      <c r="BJ355" s="18" t="s">
        <v>90</v>
      </c>
      <c r="BK355" s="242">
        <f>ROUND(I355*H355,2)</f>
        <v>0</v>
      </c>
      <c r="BL355" s="18" t="s">
        <v>541</v>
      </c>
      <c r="BM355" s="241" t="s">
        <v>1277</v>
      </c>
    </row>
    <row r="356" s="2" customFormat="1">
      <c r="A356" s="40"/>
      <c r="B356" s="41"/>
      <c r="C356" s="42"/>
      <c r="D356" s="243" t="s">
        <v>224</v>
      </c>
      <c r="E356" s="42"/>
      <c r="F356" s="244" t="s">
        <v>1278</v>
      </c>
      <c r="G356" s="42"/>
      <c r="H356" s="42"/>
      <c r="I356" s="245"/>
      <c r="J356" s="42"/>
      <c r="K356" s="42"/>
      <c r="L356" s="46"/>
      <c r="M356" s="246"/>
      <c r="N356" s="247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8" t="s">
        <v>224</v>
      </c>
      <c r="AU356" s="18" t="s">
        <v>92</v>
      </c>
    </row>
    <row r="357" s="2" customFormat="1" ht="24.15" customHeight="1">
      <c r="A357" s="40"/>
      <c r="B357" s="41"/>
      <c r="C357" s="230" t="s">
        <v>1279</v>
      </c>
      <c r="D357" s="230" t="s">
        <v>217</v>
      </c>
      <c r="E357" s="231" t="s">
        <v>1280</v>
      </c>
      <c r="F357" s="232" t="s">
        <v>1281</v>
      </c>
      <c r="G357" s="233" t="s">
        <v>325</v>
      </c>
      <c r="H357" s="234">
        <v>1</v>
      </c>
      <c r="I357" s="235"/>
      <c r="J357" s="236">
        <f>ROUND(I357*H357,2)</f>
        <v>0</v>
      </c>
      <c r="K357" s="232" t="s">
        <v>529</v>
      </c>
      <c r="L357" s="46"/>
      <c r="M357" s="237" t="s">
        <v>1</v>
      </c>
      <c r="N357" s="238" t="s">
        <v>48</v>
      </c>
      <c r="O357" s="93"/>
      <c r="P357" s="239">
        <f>O357*H357</f>
        <v>0</v>
      </c>
      <c r="Q357" s="239">
        <v>0</v>
      </c>
      <c r="R357" s="239">
        <f>Q357*H357</f>
        <v>0</v>
      </c>
      <c r="S357" s="239">
        <v>0</v>
      </c>
      <c r="T357" s="240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41" t="s">
        <v>541</v>
      </c>
      <c r="AT357" s="241" t="s">
        <v>217</v>
      </c>
      <c r="AU357" s="241" t="s">
        <v>92</v>
      </c>
      <c r="AY357" s="18" t="s">
        <v>215</v>
      </c>
      <c r="BE357" s="242">
        <f>IF(N357="základní",J357,0)</f>
        <v>0</v>
      </c>
      <c r="BF357" s="242">
        <f>IF(N357="snížená",J357,0)</f>
        <v>0</v>
      </c>
      <c r="BG357" s="242">
        <f>IF(N357="zákl. přenesená",J357,0)</f>
        <v>0</v>
      </c>
      <c r="BH357" s="242">
        <f>IF(N357="sníž. přenesená",J357,0)</f>
        <v>0</v>
      </c>
      <c r="BI357" s="242">
        <f>IF(N357="nulová",J357,0)</f>
        <v>0</v>
      </c>
      <c r="BJ357" s="18" t="s">
        <v>90</v>
      </c>
      <c r="BK357" s="242">
        <f>ROUND(I357*H357,2)</f>
        <v>0</v>
      </c>
      <c r="BL357" s="18" t="s">
        <v>541</v>
      </c>
      <c r="BM357" s="241" t="s">
        <v>1282</v>
      </c>
    </row>
    <row r="358" s="2" customFormat="1">
      <c r="A358" s="40"/>
      <c r="B358" s="41"/>
      <c r="C358" s="42"/>
      <c r="D358" s="243" t="s">
        <v>224</v>
      </c>
      <c r="E358" s="42"/>
      <c r="F358" s="244" t="s">
        <v>1283</v>
      </c>
      <c r="G358" s="42"/>
      <c r="H358" s="42"/>
      <c r="I358" s="245"/>
      <c r="J358" s="42"/>
      <c r="K358" s="42"/>
      <c r="L358" s="46"/>
      <c r="M358" s="246"/>
      <c r="N358" s="247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8" t="s">
        <v>224</v>
      </c>
      <c r="AU358" s="18" t="s">
        <v>92</v>
      </c>
    </row>
    <row r="359" s="2" customFormat="1" ht="37.8" customHeight="1">
      <c r="A359" s="40"/>
      <c r="B359" s="41"/>
      <c r="C359" s="230" t="s">
        <v>1284</v>
      </c>
      <c r="D359" s="230" t="s">
        <v>217</v>
      </c>
      <c r="E359" s="231" t="s">
        <v>1285</v>
      </c>
      <c r="F359" s="232" t="s">
        <v>1286</v>
      </c>
      <c r="G359" s="233" t="s">
        <v>325</v>
      </c>
      <c r="H359" s="234">
        <v>1</v>
      </c>
      <c r="I359" s="235"/>
      <c r="J359" s="236">
        <f>ROUND(I359*H359,2)</f>
        <v>0</v>
      </c>
      <c r="K359" s="232" t="s">
        <v>529</v>
      </c>
      <c r="L359" s="46"/>
      <c r="M359" s="237" t="s">
        <v>1</v>
      </c>
      <c r="N359" s="238" t="s">
        <v>48</v>
      </c>
      <c r="O359" s="93"/>
      <c r="P359" s="239">
        <f>O359*H359</f>
        <v>0</v>
      </c>
      <c r="Q359" s="239">
        <v>0</v>
      </c>
      <c r="R359" s="239">
        <f>Q359*H359</f>
        <v>0</v>
      </c>
      <c r="S359" s="239">
        <v>0</v>
      </c>
      <c r="T359" s="240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41" t="s">
        <v>541</v>
      </c>
      <c r="AT359" s="241" t="s">
        <v>217</v>
      </c>
      <c r="AU359" s="241" t="s">
        <v>92</v>
      </c>
      <c r="AY359" s="18" t="s">
        <v>215</v>
      </c>
      <c r="BE359" s="242">
        <f>IF(N359="základní",J359,0)</f>
        <v>0</v>
      </c>
      <c r="BF359" s="242">
        <f>IF(N359="snížená",J359,0)</f>
        <v>0</v>
      </c>
      <c r="BG359" s="242">
        <f>IF(N359="zákl. přenesená",J359,0)</f>
        <v>0</v>
      </c>
      <c r="BH359" s="242">
        <f>IF(N359="sníž. přenesená",J359,0)</f>
        <v>0</v>
      </c>
      <c r="BI359" s="242">
        <f>IF(N359="nulová",J359,0)</f>
        <v>0</v>
      </c>
      <c r="BJ359" s="18" t="s">
        <v>90</v>
      </c>
      <c r="BK359" s="242">
        <f>ROUND(I359*H359,2)</f>
        <v>0</v>
      </c>
      <c r="BL359" s="18" t="s">
        <v>541</v>
      </c>
      <c r="BM359" s="241" t="s">
        <v>1287</v>
      </c>
    </row>
    <row r="360" s="2" customFormat="1">
      <c r="A360" s="40"/>
      <c r="B360" s="41"/>
      <c r="C360" s="42"/>
      <c r="D360" s="243" t="s">
        <v>224</v>
      </c>
      <c r="E360" s="42"/>
      <c r="F360" s="244" t="s">
        <v>1288</v>
      </c>
      <c r="G360" s="42"/>
      <c r="H360" s="42"/>
      <c r="I360" s="245"/>
      <c r="J360" s="42"/>
      <c r="K360" s="42"/>
      <c r="L360" s="46"/>
      <c r="M360" s="246"/>
      <c r="N360" s="247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8" t="s">
        <v>224</v>
      </c>
      <c r="AU360" s="18" t="s">
        <v>92</v>
      </c>
    </row>
    <row r="361" s="2" customFormat="1" ht="37.8" customHeight="1">
      <c r="A361" s="40"/>
      <c r="B361" s="41"/>
      <c r="C361" s="230" t="s">
        <v>1289</v>
      </c>
      <c r="D361" s="230" t="s">
        <v>217</v>
      </c>
      <c r="E361" s="231" t="s">
        <v>1290</v>
      </c>
      <c r="F361" s="232" t="s">
        <v>1291</v>
      </c>
      <c r="G361" s="233" t="s">
        <v>325</v>
      </c>
      <c r="H361" s="234">
        <v>1</v>
      </c>
      <c r="I361" s="235"/>
      <c r="J361" s="236">
        <f>ROUND(I361*H361,2)</f>
        <v>0</v>
      </c>
      <c r="K361" s="232" t="s">
        <v>529</v>
      </c>
      <c r="L361" s="46"/>
      <c r="M361" s="237" t="s">
        <v>1</v>
      </c>
      <c r="N361" s="238" t="s">
        <v>48</v>
      </c>
      <c r="O361" s="93"/>
      <c r="P361" s="239">
        <f>O361*H361</f>
        <v>0</v>
      </c>
      <c r="Q361" s="239">
        <v>0</v>
      </c>
      <c r="R361" s="239">
        <f>Q361*H361</f>
        <v>0</v>
      </c>
      <c r="S361" s="239">
        <v>0</v>
      </c>
      <c r="T361" s="240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41" t="s">
        <v>541</v>
      </c>
      <c r="AT361" s="241" t="s">
        <v>217</v>
      </c>
      <c r="AU361" s="241" t="s">
        <v>92</v>
      </c>
      <c r="AY361" s="18" t="s">
        <v>215</v>
      </c>
      <c r="BE361" s="242">
        <f>IF(N361="základní",J361,0)</f>
        <v>0</v>
      </c>
      <c r="BF361" s="242">
        <f>IF(N361="snížená",J361,0)</f>
        <v>0</v>
      </c>
      <c r="BG361" s="242">
        <f>IF(N361="zákl. přenesená",J361,0)</f>
        <v>0</v>
      </c>
      <c r="BH361" s="242">
        <f>IF(N361="sníž. přenesená",J361,0)</f>
        <v>0</v>
      </c>
      <c r="BI361" s="242">
        <f>IF(N361="nulová",J361,0)</f>
        <v>0</v>
      </c>
      <c r="BJ361" s="18" t="s">
        <v>90</v>
      </c>
      <c r="BK361" s="242">
        <f>ROUND(I361*H361,2)</f>
        <v>0</v>
      </c>
      <c r="BL361" s="18" t="s">
        <v>541</v>
      </c>
      <c r="BM361" s="241" t="s">
        <v>1292</v>
      </c>
    </row>
    <row r="362" s="2" customFormat="1">
      <c r="A362" s="40"/>
      <c r="B362" s="41"/>
      <c r="C362" s="42"/>
      <c r="D362" s="243" t="s">
        <v>224</v>
      </c>
      <c r="E362" s="42"/>
      <c r="F362" s="244" t="s">
        <v>1293</v>
      </c>
      <c r="G362" s="42"/>
      <c r="H362" s="42"/>
      <c r="I362" s="245"/>
      <c r="J362" s="42"/>
      <c r="K362" s="42"/>
      <c r="L362" s="46"/>
      <c r="M362" s="246"/>
      <c r="N362" s="247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8" t="s">
        <v>224</v>
      </c>
      <c r="AU362" s="18" t="s">
        <v>92</v>
      </c>
    </row>
    <row r="363" s="2" customFormat="1" ht="16.5" customHeight="1">
      <c r="A363" s="40"/>
      <c r="B363" s="41"/>
      <c r="C363" s="230" t="s">
        <v>1294</v>
      </c>
      <c r="D363" s="230" t="s">
        <v>217</v>
      </c>
      <c r="E363" s="231" t="s">
        <v>1295</v>
      </c>
      <c r="F363" s="232" t="s">
        <v>1296</v>
      </c>
      <c r="G363" s="233" t="s">
        <v>325</v>
      </c>
      <c r="H363" s="234">
        <v>1</v>
      </c>
      <c r="I363" s="235"/>
      <c r="J363" s="236">
        <f>ROUND(I363*H363,2)</f>
        <v>0</v>
      </c>
      <c r="K363" s="232" t="s">
        <v>529</v>
      </c>
      <c r="L363" s="46"/>
      <c r="M363" s="237" t="s">
        <v>1</v>
      </c>
      <c r="N363" s="238" t="s">
        <v>48</v>
      </c>
      <c r="O363" s="93"/>
      <c r="P363" s="239">
        <f>O363*H363</f>
        <v>0</v>
      </c>
      <c r="Q363" s="239">
        <v>0</v>
      </c>
      <c r="R363" s="239">
        <f>Q363*H363</f>
        <v>0</v>
      </c>
      <c r="S363" s="239">
        <v>0</v>
      </c>
      <c r="T363" s="240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41" t="s">
        <v>541</v>
      </c>
      <c r="AT363" s="241" t="s">
        <v>217</v>
      </c>
      <c r="AU363" s="241" t="s">
        <v>92</v>
      </c>
      <c r="AY363" s="18" t="s">
        <v>215</v>
      </c>
      <c r="BE363" s="242">
        <f>IF(N363="základní",J363,0)</f>
        <v>0</v>
      </c>
      <c r="BF363" s="242">
        <f>IF(N363="snížená",J363,0)</f>
        <v>0</v>
      </c>
      <c r="BG363" s="242">
        <f>IF(N363="zákl. přenesená",J363,0)</f>
        <v>0</v>
      </c>
      <c r="BH363" s="242">
        <f>IF(N363="sníž. přenesená",J363,0)</f>
        <v>0</v>
      </c>
      <c r="BI363" s="242">
        <f>IF(N363="nulová",J363,0)</f>
        <v>0</v>
      </c>
      <c r="BJ363" s="18" t="s">
        <v>90</v>
      </c>
      <c r="BK363" s="242">
        <f>ROUND(I363*H363,2)</f>
        <v>0</v>
      </c>
      <c r="BL363" s="18" t="s">
        <v>541</v>
      </c>
      <c r="BM363" s="241" t="s">
        <v>1297</v>
      </c>
    </row>
    <row r="364" s="2" customFormat="1">
      <c r="A364" s="40"/>
      <c r="B364" s="41"/>
      <c r="C364" s="42"/>
      <c r="D364" s="243" t="s">
        <v>224</v>
      </c>
      <c r="E364" s="42"/>
      <c r="F364" s="244" t="s">
        <v>1298</v>
      </c>
      <c r="G364" s="42"/>
      <c r="H364" s="42"/>
      <c r="I364" s="245"/>
      <c r="J364" s="42"/>
      <c r="K364" s="42"/>
      <c r="L364" s="46"/>
      <c r="M364" s="246"/>
      <c r="N364" s="247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8" t="s">
        <v>224</v>
      </c>
      <c r="AU364" s="18" t="s">
        <v>92</v>
      </c>
    </row>
    <row r="365" s="12" customFormat="1" ht="25.92" customHeight="1">
      <c r="A365" s="12"/>
      <c r="B365" s="214"/>
      <c r="C365" s="215"/>
      <c r="D365" s="216" t="s">
        <v>82</v>
      </c>
      <c r="E365" s="217" t="s">
        <v>725</v>
      </c>
      <c r="F365" s="217" t="s">
        <v>726</v>
      </c>
      <c r="G365" s="215"/>
      <c r="H365" s="215"/>
      <c r="I365" s="218"/>
      <c r="J365" s="219">
        <f>BK365</f>
        <v>0</v>
      </c>
      <c r="K365" s="215"/>
      <c r="L365" s="220"/>
      <c r="M365" s="221"/>
      <c r="N365" s="222"/>
      <c r="O365" s="222"/>
      <c r="P365" s="223">
        <f>SUM(P366:P372)</f>
        <v>0</v>
      </c>
      <c r="Q365" s="222"/>
      <c r="R365" s="223">
        <f>SUM(R366:R372)</f>
        <v>0</v>
      </c>
      <c r="S365" s="222"/>
      <c r="T365" s="224">
        <f>SUM(T366:T372)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25" t="s">
        <v>222</v>
      </c>
      <c r="AT365" s="226" t="s">
        <v>82</v>
      </c>
      <c r="AU365" s="226" t="s">
        <v>83</v>
      </c>
      <c r="AY365" s="225" t="s">
        <v>215</v>
      </c>
      <c r="BK365" s="227">
        <f>SUM(BK366:BK372)</f>
        <v>0</v>
      </c>
    </row>
    <row r="366" s="2" customFormat="1" ht="37.8" customHeight="1">
      <c r="A366" s="40"/>
      <c r="B366" s="41"/>
      <c r="C366" s="230" t="s">
        <v>1299</v>
      </c>
      <c r="D366" s="230" t="s">
        <v>217</v>
      </c>
      <c r="E366" s="231" t="s">
        <v>730</v>
      </c>
      <c r="F366" s="232" t="s">
        <v>731</v>
      </c>
      <c r="G366" s="233" t="s">
        <v>279</v>
      </c>
      <c r="H366" s="234">
        <v>0.75</v>
      </c>
      <c r="I366" s="235"/>
      <c r="J366" s="236">
        <f>ROUND(I366*H366,2)</f>
        <v>0</v>
      </c>
      <c r="K366" s="232" t="s">
        <v>529</v>
      </c>
      <c r="L366" s="46"/>
      <c r="M366" s="237" t="s">
        <v>1</v>
      </c>
      <c r="N366" s="238" t="s">
        <v>48</v>
      </c>
      <c r="O366" s="93"/>
      <c r="P366" s="239">
        <f>O366*H366</f>
        <v>0</v>
      </c>
      <c r="Q366" s="239">
        <v>0</v>
      </c>
      <c r="R366" s="239">
        <f>Q366*H366</f>
        <v>0</v>
      </c>
      <c r="S366" s="239">
        <v>0</v>
      </c>
      <c r="T366" s="240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41" t="s">
        <v>541</v>
      </c>
      <c r="AT366" s="241" t="s">
        <v>217</v>
      </c>
      <c r="AU366" s="241" t="s">
        <v>90</v>
      </c>
      <c r="AY366" s="18" t="s">
        <v>215</v>
      </c>
      <c r="BE366" s="242">
        <f>IF(N366="základní",J366,0)</f>
        <v>0</v>
      </c>
      <c r="BF366" s="242">
        <f>IF(N366="snížená",J366,0)</f>
        <v>0</v>
      </c>
      <c r="BG366" s="242">
        <f>IF(N366="zákl. přenesená",J366,0)</f>
        <v>0</v>
      </c>
      <c r="BH366" s="242">
        <f>IF(N366="sníž. přenesená",J366,0)</f>
        <v>0</v>
      </c>
      <c r="BI366" s="242">
        <f>IF(N366="nulová",J366,0)</f>
        <v>0</v>
      </c>
      <c r="BJ366" s="18" t="s">
        <v>90</v>
      </c>
      <c r="BK366" s="242">
        <f>ROUND(I366*H366,2)</f>
        <v>0</v>
      </c>
      <c r="BL366" s="18" t="s">
        <v>541</v>
      </c>
      <c r="BM366" s="241" t="s">
        <v>1300</v>
      </c>
    </row>
    <row r="367" s="2" customFormat="1">
      <c r="A367" s="40"/>
      <c r="B367" s="41"/>
      <c r="C367" s="42"/>
      <c r="D367" s="243" t="s">
        <v>224</v>
      </c>
      <c r="E367" s="42"/>
      <c r="F367" s="244" t="s">
        <v>733</v>
      </c>
      <c r="G367" s="42"/>
      <c r="H367" s="42"/>
      <c r="I367" s="245"/>
      <c r="J367" s="42"/>
      <c r="K367" s="42"/>
      <c r="L367" s="46"/>
      <c r="M367" s="246"/>
      <c r="N367" s="247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8" t="s">
        <v>224</v>
      </c>
      <c r="AU367" s="18" t="s">
        <v>90</v>
      </c>
    </row>
    <row r="368" s="13" customFormat="1">
      <c r="A368" s="13"/>
      <c r="B368" s="248"/>
      <c r="C368" s="249"/>
      <c r="D368" s="243" t="s">
        <v>226</v>
      </c>
      <c r="E368" s="250" t="s">
        <v>1</v>
      </c>
      <c r="F368" s="251" t="s">
        <v>1301</v>
      </c>
      <c r="G368" s="249"/>
      <c r="H368" s="252">
        <v>0.75</v>
      </c>
      <c r="I368" s="253"/>
      <c r="J368" s="249"/>
      <c r="K368" s="249"/>
      <c r="L368" s="254"/>
      <c r="M368" s="255"/>
      <c r="N368" s="256"/>
      <c r="O368" s="256"/>
      <c r="P368" s="256"/>
      <c r="Q368" s="256"/>
      <c r="R368" s="256"/>
      <c r="S368" s="256"/>
      <c r="T368" s="25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8" t="s">
        <v>226</v>
      </c>
      <c r="AU368" s="258" t="s">
        <v>90</v>
      </c>
      <c r="AV368" s="13" t="s">
        <v>92</v>
      </c>
      <c r="AW368" s="13" t="s">
        <v>39</v>
      </c>
      <c r="AX368" s="13" t="s">
        <v>90</v>
      </c>
      <c r="AY368" s="258" t="s">
        <v>215</v>
      </c>
    </row>
    <row r="369" s="2" customFormat="1" ht="21.75" customHeight="1">
      <c r="A369" s="40"/>
      <c r="B369" s="41"/>
      <c r="C369" s="230" t="s">
        <v>1153</v>
      </c>
      <c r="D369" s="230" t="s">
        <v>217</v>
      </c>
      <c r="E369" s="231" t="s">
        <v>736</v>
      </c>
      <c r="F369" s="232" t="s">
        <v>737</v>
      </c>
      <c r="G369" s="233" t="s">
        <v>279</v>
      </c>
      <c r="H369" s="234">
        <v>0.75</v>
      </c>
      <c r="I369" s="235"/>
      <c r="J369" s="236">
        <f>ROUND(I369*H369,2)</f>
        <v>0</v>
      </c>
      <c r="K369" s="232" t="s">
        <v>1</v>
      </c>
      <c r="L369" s="46"/>
      <c r="M369" s="237" t="s">
        <v>1</v>
      </c>
      <c r="N369" s="238" t="s">
        <v>48</v>
      </c>
      <c r="O369" s="93"/>
      <c r="P369" s="239">
        <f>O369*H369</f>
        <v>0</v>
      </c>
      <c r="Q369" s="239">
        <v>0</v>
      </c>
      <c r="R369" s="239">
        <f>Q369*H369</f>
        <v>0</v>
      </c>
      <c r="S369" s="239">
        <v>0</v>
      </c>
      <c r="T369" s="240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41" t="s">
        <v>541</v>
      </c>
      <c r="AT369" s="241" t="s">
        <v>217</v>
      </c>
      <c r="AU369" s="241" t="s">
        <v>90</v>
      </c>
      <c r="AY369" s="18" t="s">
        <v>215</v>
      </c>
      <c r="BE369" s="242">
        <f>IF(N369="základní",J369,0)</f>
        <v>0</v>
      </c>
      <c r="BF369" s="242">
        <f>IF(N369="snížená",J369,0)</f>
        <v>0</v>
      </c>
      <c r="BG369" s="242">
        <f>IF(N369="zákl. přenesená",J369,0)</f>
        <v>0</v>
      </c>
      <c r="BH369" s="242">
        <f>IF(N369="sníž. přenesená",J369,0)</f>
        <v>0</v>
      </c>
      <c r="BI369" s="242">
        <f>IF(N369="nulová",J369,0)</f>
        <v>0</v>
      </c>
      <c r="BJ369" s="18" t="s">
        <v>90</v>
      </c>
      <c r="BK369" s="242">
        <f>ROUND(I369*H369,2)</f>
        <v>0</v>
      </c>
      <c r="BL369" s="18" t="s">
        <v>541</v>
      </c>
      <c r="BM369" s="241" t="s">
        <v>1302</v>
      </c>
    </row>
    <row r="370" s="2" customFormat="1">
      <c r="A370" s="40"/>
      <c r="B370" s="41"/>
      <c r="C370" s="42"/>
      <c r="D370" s="243" t="s">
        <v>224</v>
      </c>
      <c r="E370" s="42"/>
      <c r="F370" s="244" t="s">
        <v>739</v>
      </c>
      <c r="G370" s="42"/>
      <c r="H370" s="42"/>
      <c r="I370" s="245"/>
      <c r="J370" s="42"/>
      <c r="K370" s="42"/>
      <c r="L370" s="46"/>
      <c r="M370" s="246"/>
      <c r="N370" s="247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8" t="s">
        <v>224</v>
      </c>
      <c r="AU370" s="18" t="s">
        <v>90</v>
      </c>
    </row>
    <row r="371" s="16" customFormat="1">
      <c r="A371" s="16"/>
      <c r="B371" s="281"/>
      <c r="C371" s="282"/>
      <c r="D371" s="243" t="s">
        <v>226</v>
      </c>
      <c r="E371" s="283" t="s">
        <v>1</v>
      </c>
      <c r="F371" s="284" t="s">
        <v>1303</v>
      </c>
      <c r="G371" s="282"/>
      <c r="H371" s="283" t="s">
        <v>1</v>
      </c>
      <c r="I371" s="285"/>
      <c r="J371" s="282"/>
      <c r="K371" s="282"/>
      <c r="L371" s="286"/>
      <c r="M371" s="287"/>
      <c r="N371" s="288"/>
      <c r="O371" s="288"/>
      <c r="P371" s="288"/>
      <c r="Q371" s="288"/>
      <c r="R371" s="288"/>
      <c r="S371" s="288"/>
      <c r="T371" s="289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290" t="s">
        <v>226</v>
      </c>
      <c r="AU371" s="290" t="s">
        <v>90</v>
      </c>
      <c r="AV371" s="16" t="s">
        <v>90</v>
      </c>
      <c r="AW371" s="16" t="s">
        <v>39</v>
      </c>
      <c r="AX371" s="16" t="s">
        <v>83</v>
      </c>
      <c r="AY371" s="290" t="s">
        <v>215</v>
      </c>
    </row>
    <row r="372" s="13" customFormat="1">
      <c r="A372" s="13"/>
      <c r="B372" s="248"/>
      <c r="C372" s="249"/>
      <c r="D372" s="243" t="s">
        <v>226</v>
      </c>
      <c r="E372" s="250" t="s">
        <v>1</v>
      </c>
      <c r="F372" s="251" t="s">
        <v>1304</v>
      </c>
      <c r="G372" s="249"/>
      <c r="H372" s="252">
        <v>0.75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8" t="s">
        <v>226</v>
      </c>
      <c r="AU372" s="258" t="s">
        <v>90</v>
      </c>
      <c r="AV372" s="13" t="s">
        <v>92</v>
      </c>
      <c r="AW372" s="13" t="s">
        <v>39</v>
      </c>
      <c r="AX372" s="13" t="s">
        <v>90</v>
      </c>
      <c r="AY372" s="258" t="s">
        <v>215</v>
      </c>
    </row>
    <row r="373" s="12" customFormat="1" ht="25.92" customHeight="1">
      <c r="A373" s="12"/>
      <c r="B373" s="214"/>
      <c r="C373" s="215"/>
      <c r="D373" s="216" t="s">
        <v>82</v>
      </c>
      <c r="E373" s="217" t="s">
        <v>1305</v>
      </c>
      <c r="F373" s="217" t="s">
        <v>1306</v>
      </c>
      <c r="G373" s="215"/>
      <c r="H373" s="215"/>
      <c r="I373" s="218"/>
      <c r="J373" s="219">
        <f>BK373</f>
        <v>0</v>
      </c>
      <c r="K373" s="215"/>
      <c r="L373" s="220"/>
      <c r="M373" s="221"/>
      <c r="N373" s="222"/>
      <c r="O373" s="222"/>
      <c r="P373" s="223">
        <f>SUM(P374:P381)</f>
        <v>0</v>
      </c>
      <c r="Q373" s="222"/>
      <c r="R373" s="223">
        <f>SUM(R374:R381)</f>
        <v>0</v>
      </c>
      <c r="S373" s="222"/>
      <c r="T373" s="224">
        <f>SUM(T374:T381)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25" t="s">
        <v>90</v>
      </c>
      <c r="AT373" s="226" t="s">
        <v>82</v>
      </c>
      <c r="AU373" s="226" t="s">
        <v>83</v>
      </c>
      <c r="AY373" s="225" t="s">
        <v>215</v>
      </c>
      <c r="BK373" s="227">
        <f>SUM(BK374:BK381)</f>
        <v>0</v>
      </c>
    </row>
    <row r="374" s="2" customFormat="1" ht="24.15" customHeight="1">
      <c r="A374" s="40"/>
      <c r="B374" s="41"/>
      <c r="C374" s="291" t="s">
        <v>1307</v>
      </c>
      <c r="D374" s="315" t="s">
        <v>311</v>
      </c>
      <c r="E374" s="292" t="s">
        <v>1308</v>
      </c>
      <c r="F374" s="293" t="s">
        <v>1309</v>
      </c>
      <c r="G374" s="294" t="s">
        <v>998</v>
      </c>
      <c r="H374" s="295">
        <v>1</v>
      </c>
      <c r="I374" s="296"/>
      <c r="J374" s="297">
        <f>ROUND(I374*H374,2)</f>
        <v>0</v>
      </c>
      <c r="K374" s="293" t="s">
        <v>1</v>
      </c>
      <c r="L374" s="298"/>
      <c r="M374" s="299" t="s">
        <v>1</v>
      </c>
      <c r="N374" s="300" t="s">
        <v>48</v>
      </c>
      <c r="O374" s="93"/>
      <c r="P374" s="239">
        <f>O374*H374</f>
        <v>0</v>
      </c>
      <c r="Q374" s="239">
        <v>0</v>
      </c>
      <c r="R374" s="239">
        <f>Q374*H374</f>
        <v>0</v>
      </c>
      <c r="S374" s="239">
        <v>0</v>
      </c>
      <c r="T374" s="240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41" t="s">
        <v>270</v>
      </c>
      <c r="AT374" s="241" t="s">
        <v>311</v>
      </c>
      <c r="AU374" s="241" t="s">
        <v>90</v>
      </c>
      <c r="AY374" s="18" t="s">
        <v>215</v>
      </c>
      <c r="BE374" s="242">
        <f>IF(N374="základní",J374,0)</f>
        <v>0</v>
      </c>
      <c r="BF374" s="242">
        <f>IF(N374="snížená",J374,0)</f>
        <v>0</v>
      </c>
      <c r="BG374" s="242">
        <f>IF(N374="zákl. přenesená",J374,0)</f>
        <v>0</v>
      </c>
      <c r="BH374" s="242">
        <f>IF(N374="sníž. přenesená",J374,0)</f>
        <v>0</v>
      </c>
      <c r="BI374" s="242">
        <f>IF(N374="nulová",J374,0)</f>
        <v>0</v>
      </c>
      <c r="BJ374" s="18" t="s">
        <v>90</v>
      </c>
      <c r="BK374" s="242">
        <f>ROUND(I374*H374,2)</f>
        <v>0</v>
      </c>
      <c r="BL374" s="18" t="s">
        <v>222</v>
      </c>
      <c r="BM374" s="241" t="s">
        <v>1310</v>
      </c>
    </row>
    <row r="375" s="2" customFormat="1">
      <c r="A375" s="40"/>
      <c r="B375" s="41"/>
      <c r="C375" s="42"/>
      <c r="D375" s="243" t="s">
        <v>224</v>
      </c>
      <c r="E375" s="42"/>
      <c r="F375" s="244" t="s">
        <v>1311</v>
      </c>
      <c r="G375" s="42"/>
      <c r="H375" s="42"/>
      <c r="I375" s="245"/>
      <c r="J375" s="42"/>
      <c r="K375" s="42"/>
      <c r="L375" s="46"/>
      <c r="M375" s="246"/>
      <c r="N375" s="247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8" t="s">
        <v>224</v>
      </c>
      <c r="AU375" s="18" t="s">
        <v>90</v>
      </c>
    </row>
    <row r="376" s="2" customFormat="1" ht="24.15" customHeight="1">
      <c r="A376" s="40"/>
      <c r="B376" s="41"/>
      <c r="C376" s="230" t="s">
        <v>1312</v>
      </c>
      <c r="D376" s="316" t="s">
        <v>217</v>
      </c>
      <c r="E376" s="231" t="s">
        <v>1313</v>
      </c>
      <c r="F376" s="232" t="s">
        <v>1314</v>
      </c>
      <c r="G376" s="233" t="s">
        <v>998</v>
      </c>
      <c r="H376" s="234">
        <v>1</v>
      </c>
      <c r="I376" s="235"/>
      <c r="J376" s="236">
        <f>ROUND(I376*H376,2)</f>
        <v>0</v>
      </c>
      <c r="K376" s="232" t="s">
        <v>1</v>
      </c>
      <c r="L376" s="46"/>
      <c r="M376" s="237" t="s">
        <v>1</v>
      </c>
      <c r="N376" s="238" t="s">
        <v>48</v>
      </c>
      <c r="O376" s="93"/>
      <c r="P376" s="239">
        <f>O376*H376</f>
        <v>0</v>
      </c>
      <c r="Q376" s="239">
        <v>0</v>
      </c>
      <c r="R376" s="239">
        <f>Q376*H376</f>
        <v>0</v>
      </c>
      <c r="S376" s="239">
        <v>0</v>
      </c>
      <c r="T376" s="240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41" t="s">
        <v>222</v>
      </c>
      <c r="AT376" s="241" t="s">
        <v>217</v>
      </c>
      <c r="AU376" s="241" t="s">
        <v>90</v>
      </c>
      <c r="AY376" s="18" t="s">
        <v>215</v>
      </c>
      <c r="BE376" s="242">
        <f>IF(N376="základní",J376,0)</f>
        <v>0</v>
      </c>
      <c r="BF376" s="242">
        <f>IF(N376="snížená",J376,0)</f>
        <v>0</v>
      </c>
      <c r="BG376" s="242">
        <f>IF(N376="zákl. přenesená",J376,0)</f>
        <v>0</v>
      </c>
      <c r="BH376" s="242">
        <f>IF(N376="sníž. přenesená",J376,0)</f>
        <v>0</v>
      </c>
      <c r="BI376" s="242">
        <f>IF(N376="nulová",J376,0)</f>
        <v>0</v>
      </c>
      <c r="BJ376" s="18" t="s">
        <v>90</v>
      </c>
      <c r="BK376" s="242">
        <f>ROUND(I376*H376,2)</f>
        <v>0</v>
      </c>
      <c r="BL376" s="18" t="s">
        <v>222</v>
      </c>
      <c r="BM376" s="241" t="s">
        <v>1315</v>
      </c>
    </row>
    <row r="377" s="2" customFormat="1">
      <c r="A377" s="40"/>
      <c r="B377" s="41"/>
      <c r="C377" s="42"/>
      <c r="D377" s="243" t="s">
        <v>224</v>
      </c>
      <c r="E377" s="42"/>
      <c r="F377" s="244" t="s">
        <v>1316</v>
      </c>
      <c r="G377" s="42"/>
      <c r="H377" s="42"/>
      <c r="I377" s="245"/>
      <c r="J377" s="42"/>
      <c r="K377" s="42"/>
      <c r="L377" s="46"/>
      <c r="M377" s="246"/>
      <c r="N377" s="247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8" t="s">
        <v>224</v>
      </c>
      <c r="AU377" s="18" t="s">
        <v>90</v>
      </c>
    </row>
    <row r="378" s="2" customFormat="1" ht="24.15" customHeight="1">
      <c r="A378" s="40"/>
      <c r="B378" s="41"/>
      <c r="C378" s="291" t="s">
        <v>1317</v>
      </c>
      <c r="D378" s="315" t="s">
        <v>311</v>
      </c>
      <c r="E378" s="292" t="s">
        <v>1318</v>
      </c>
      <c r="F378" s="293" t="s">
        <v>1319</v>
      </c>
      <c r="G378" s="294" t="s">
        <v>998</v>
      </c>
      <c r="H378" s="295">
        <v>1</v>
      </c>
      <c r="I378" s="296"/>
      <c r="J378" s="297">
        <f>ROUND(I378*H378,2)</f>
        <v>0</v>
      </c>
      <c r="K378" s="293" t="s">
        <v>1</v>
      </c>
      <c r="L378" s="298"/>
      <c r="M378" s="299" t="s">
        <v>1</v>
      </c>
      <c r="N378" s="300" t="s">
        <v>48</v>
      </c>
      <c r="O378" s="93"/>
      <c r="P378" s="239">
        <f>O378*H378</f>
        <v>0</v>
      </c>
      <c r="Q378" s="239">
        <v>0</v>
      </c>
      <c r="R378" s="239">
        <f>Q378*H378</f>
        <v>0</v>
      </c>
      <c r="S378" s="239">
        <v>0</v>
      </c>
      <c r="T378" s="240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41" t="s">
        <v>270</v>
      </c>
      <c r="AT378" s="241" t="s">
        <v>311</v>
      </c>
      <c r="AU378" s="241" t="s">
        <v>90</v>
      </c>
      <c r="AY378" s="18" t="s">
        <v>215</v>
      </c>
      <c r="BE378" s="242">
        <f>IF(N378="základní",J378,0)</f>
        <v>0</v>
      </c>
      <c r="BF378" s="242">
        <f>IF(N378="snížená",J378,0)</f>
        <v>0</v>
      </c>
      <c r="BG378" s="242">
        <f>IF(N378="zákl. přenesená",J378,0)</f>
        <v>0</v>
      </c>
      <c r="BH378" s="242">
        <f>IF(N378="sníž. přenesená",J378,0)</f>
        <v>0</v>
      </c>
      <c r="BI378" s="242">
        <f>IF(N378="nulová",J378,0)</f>
        <v>0</v>
      </c>
      <c r="BJ378" s="18" t="s">
        <v>90</v>
      </c>
      <c r="BK378" s="242">
        <f>ROUND(I378*H378,2)</f>
        <v>0</v>
      </c>
      <c r="BL378" s="18" t="s">
        <v>222</v>
      </c>
      <c r="BM378" s="241" t="s">
        <v>1320</v>
      </c>
    </row>
    <row r="379" s="2" customFormat="1">
      <c r="A379" s="40"/>
      <c r="B379" s="41"/>
      <c r="C379" s="42"/>
      <c r="D379" s="243" t="s">
        <v>224</v>
      </c>
      <c r="E379" s="42"/>
      <c r="F379" s="244" t="s">
        <v>1321</v>
      </c>
      <c r="G379" s="42"/>
      <c r="H379" s="42"/>
      <c r="I379" s="245"/>
      <c r="J379" s="42"/>
      <c r="K379" s="42"/>
      <c r="L379" s="46"/>
      <c r="M379" s="246"/>
      <c r="N379" s="247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8" t="s">
        <v>224</v>
      </c>
      <c r="AU379" s="18" t="s">
        <v>90</v>
      </c>
    </row>
    <row r="380" s="2" customFormat="1" ht="24.15" customHeight="1">
      <c r="A380" s="40"/>
      <c r="B380" s="41"/>
      <c r="C380" s="230" t="s">
        <v>1322</v>
      </c>
      <c r="D380" s="316" t="s">
        <v>217</v>
      </c>
      <c r="E380" s="231" t="s">
        <v>1323</v>
      </c>
      <c r="F380" s="232" t="s">
        <v>1324</v>
      </c>
      <c r="G380" s="233" t="s">
        <v>998</v>
      </c>
      <c r="H380" s="234">
        <v>1</v>
      </c>
      <c r="I380" s="235"/>
      <c r="J380" s="236">
        <f>ROUND(I380*H380,2)</f>
        <v>0</v>
      </c>
      <c r="K380" s="232" t="s">
        <v>1</v>
      </c>
      <c r="L380" s="46"/>
      <c r="M380" s="237" t="s">
        <v>1</v>
      </c>
      <c r="N380" s="238" t="s">
        <v>48</v>
      </c>
      <c r="O380" s="93"/>
      <c r="P380" s="239">
        <f>O380*H380</f>
        <v>0</v>
      </c>
      <c r="Q380" s="239">
        <v>0</v>
      </c>
      <c r="R380" s="239">
        <f>Q380*H380</f>
        <v>0</v>
      </c>
      <c r="S380" s="239">
        <v>0</v>
      </c>
      <c r="T380" s="240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41" t="s">
        <v>222</v>
      </c>
      <c r="AT380" s="241" t="s">
        <v>217</v>
      </c>
      <c r="AU380" s="241" t="s">
        <v>90</v>
      </c>
      <c r="AY380" s="18" t="s">
        <v>215</v>
      </c>
      <c r="BE380" s="242">
        <f>IF(N380="základní",J380,0)</f>
        <v>0</v>
      </c>
      <c r="BF380" s="242">
        <f>IF(N380="snížená",J380,0)</f>
        <v>0</v>
      </c>
      <c r="BG380" s="242">
        <f>IF(N380="zákl. přenesená",J380,0)</f>
        <v>0</v>
      </c>
      <c r="BH380" s="242">
        <f>IF(N380="sníž. přenesená",J380,0)</f>
        <v>0</v>
      </c>
      <c r="BI380" s="242">
        <f>IF(N380="nulová",J380,0)</f>
        <v>0</v>
      </c>
      <c r="BJ380" s="18" t="s">
        <v>90</v>
      </c>
      <c r="BK380" s="242">
        <f>ROUND(I380*H380,2)</f>
        <v>0</v>
      </c>
      <c r="BL380" s="18" t="s">
        <v>222</v>
      </c>
      <c r="BM380" s="241" t="s">
        <v>1325</v>
      </c>
    </row>
    <row r="381" s="2" customFormat="1">
      <c r="A381" s="40"/>
      <c r="B381" s="41"/>
      <c r="C381" s="42"/>
      <c r="D381" s="243" t="s">
        <v>224</v>
      </c>
      <c r="E381" s="42"/>
      <c r="F381" s="244" t="s">
        <v>1326</v>
      </c>
      <c r="G381" s="42"/>
      <c r="H381" s="42"/>
      <c r="I381" s="245"/>
      <c r="J381" s="42"/>
      <c r="K381" s="42"/>
      <c r="L381" s="46"/>
      <c r="M381" s="305"/>
      <c r="N381" s="306"/>
      <c r="O381" s="307"/>
      <c r="P381" s="307"/>
      <c r="Q381" s="307"/>
      <c r="R381" s="307"/>
      <c r="S381" s="307"/>
      <c r="T381" s="308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8" t="s">
        <v>224</v>
      </c>
      <c r="AU381" s="18" t="s">
        <v>90</v>
      </c>
    </row>
    <row r="382" s="2" customFormat="1" ht="6.96" customHeight="1">
      <c r="A382" s="40"/>
      <c r="B382" s="68"/>
      <c r="C382" s="69"/>
      <c r="D382" s="69"/>
      <c r="E382" s="69"/>
      <c r="F382" s="69"/>
      <c r="G382" s="69"/>
      <c r="H382" s="69"/>
      <c r="I382" s="69"/>
      <c r="J382" s="69"/>
      <c r="K382" s="69"/>
      <c r="L382" s="46"/>
      <c r="M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</row>
  </sheetData>
  <sheetProtection sheet="1" autoFilter="0" formatColumns="0" formatRows="0" objects="1" scenarios="1" spinCount="100000" saltValue="9l7JBBB7VzDbND7pesr073c+xNXlgA8gUcFKx9qz/dnmFxxM+dtl0mdaMRvf0UrMMqOueHW8iTIFMgKXRroQVg==" hashValue="tSA332GLKiBkL78KGzwLpRlx/v0Qn9YmXGlaCYTFgL/16uh0SR0PUpH2lh5etM2yIHbzJ+9GGwgAev2w6TYxIg==" algorithmName="SHA-512" password="CC35"/>
  <autoFilter ref="C134:K3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1327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ROUND((SUM(BE135:BE381)),  2)</f>
        <v>0</v>
      </c>
      <c r="G37" s="40"/>
      <c r="H37" s="40"/>
      <c r="I37" s="167">
        <v>0.20999999999999999</v>
      </c>
      <c r="J37" s="166">
        <f>ROUND(((SUM(BE135:BE381))*I37),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ROUND((SUM(BF135:BF381)),  2)</f>
        <v>0</v>
      </c>
      <c r="G38" s="40"/>
      <c r="H38" s="40"/>
      <c r="I38" s="167">
        <v>0.12</v>
      </c>
      <c r="J38" s="166">
        <f>ROUND(((SUM(BF135:BF381))*I38),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ROUND((SUM(BG135:BG381)),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ROUND((SUM(BH135:BH381)),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ROUND((SUM(BI135:BI381)),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430-11-01.09 - PZS P4481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J137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194</v>
      </c>
      <c r="E103" s="200"/>
      <c r="F103" s="200"/>
      <c r="G103" s="200"/>
      <c r="H103" s="200"/>
      <c r="I103" s="200"/>
      <c r="J103" s="201">
        <f>J148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956</v>
      </c>
      <c r="E104" s="200"/>
      <c r="F104" s="200"/>
      <c r="G104" s="200"/>
      <c r="H104" s="200"/>
      <c r="I104" s="200"/>
      <c r="J104" s="201">
        <f>J152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957</v>
      </c>
      <c r="E105" s="200"/>
      <c r="F105" s="200"/>
      <c r="G105" s="200"/>
      <c r="H105" s="200"/>
      <c r="I105" s="200"/>
      <c r="J105" s="201">
        <f>J163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958</v>
      </c>
      <c r="E106" s="200"/>
      <c r="F106" s="200"/>
      <c r="G106" s="200"/>
      <c r="H106" s="200"/>
      <c r="I106" s="200"/>
      <c r="J106" s="201">
        <f>J206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959</v>
      </c>
      <c r="E107" s="200"/>
      <c r="F107" s="200"/>
      <c r="G107" s="200"/>
      <c r="H107" s="200"/>
      <c r="I107" s="200"/>
      <c r="J107" s="201">
        <f>J227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8"/>
      <c r="C108" s="134"/>
      <c r="D108" s="199" t="s">
        <v>960</v>
      </c>
      <c r="E108" s="200"/>
      <c r="F108" s="200"/>
      <c r="G108" s="200"/>
      <c r="H108" s="200"/>
      <c r="I108" s="200"/>
      <c r="J108" s="201">
        <f>J318</f>
        <v>0</v>
      </c>
      <c r="K108" s="134"/>
      <c r="L108" s="20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8"/>
      <c r="C109" s="134"/>
      <c r="D109" s="199" t="s">
        <v>961</v>
      </c>
      <c r="E109" s="200"/>
      <c r="F109" s="200"/>
      <c r="G109" s="200"/>
      <c r="H109" s="200"/>
      <c r="I109" s="200"/>
      <c r="J109" s="201">
        <f>J342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2"/>
      <c r="C110" s="193"/>
      <c r="D110" s="194" t="s">
        <v>681</v>
      </c>
      <c r="E110" s="195"/>
      <c r="F110" s="195"/>
      <c r="G110" s="195"/>
      <c r="H110" s="195"/>
      <c r="I110" s="195"/>
      <c r="J110" s="196">
        <f>J365</f>
        <v>0</v>
      </c>
      <c r="K110" s="193"/>
      <c r="L110" s="197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2"/>
      <c r="C111" s="193"/>
      <c r="D111" s="194" t="s">
        <v>962</v>
      </c>
      <c r="E111" s="195"/>
      <c r="F111" s="195"/>
      <c r="G111" s="195"/>
      <c r="H111" s="195"/>
      <c r="I111" s="195"/>
      <c r="J111" s="196">
        <f>J373</f>
        <v>0</v>
      </c>
      <c r="K111" s="193"/>
      <c r="L111" s="19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4" t="s">
        <v>200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86" t="str">
        <f>E7</f>
        <v>Prostá rekonstrukce trati v úseku Lázně Bělohrad - Nová Paka_Z2</v>
      </c>
      <c r="F121" s="33"/>
      <c r="G121" s="33"/>
      <c r="H121" s="33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1" customFormat="1" ht="12" customHeight="1">
      <c r="B122" s="22"/>
      <c r="C122" s="33" t="s">
        <v>178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1" customFormat="1" ht="16.5" customHeight="1">
      <c r="B123" s="22"/>
      <c r="C123" s="23"/>
      <c r="D123" s="23"/>
      <c r="E123" s="186" t="s">
        <v>677</v>
      </c>
      <c r="F123" s="23"/>
      <c r="G123" s="23"/>
      <c r="H123" s="23"/>
      <c r="I123" s="23"/>
      <c r="J123" s="23"/>
      <c r="K123" s="23"/>
      <c r="L123" s="21"/>
    </row>
    <row r="124" s="1" customFormat="1" ht="12" customHeight="1">
      <c r="B124" s="22"/>
      <c r="C124" s="33" t="s">
        <v>180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6.5" customHeight="1">
      <c r="A125" s="40"/>
      <c r="B125" s="41"/>
      <c r="C125" s="42"/>
      <c r="D125" s="42"/>
      <c r="E125" s="187" t="s">
        <v>678</v>
      </c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2" customHeight="1">
      <c r="A126" s="40"/>
      <c r="B126" s="41"/>
      <c r="C126" s="33" t="s">
        <v>182</v>
      </c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6.5" customHeight="1">
      <c r="A127" s="40"/>
      <c r="B127" s="41"/>
      <c r="C127" s="42"/>
      <c r="D127" s="42"/>
      <c r="E127" s="78" t="str">
        <f>E13</f>
        <v>PS 430-11-01.09 - PZS P4481 (ÚOŽI)</v>
      </c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6.96" customHeight="1">
      <c r="A128" s="40"/>
      <c r="B128" s="41"/>
      <c r="C128" s="42"/>
      <c r="D128" s="42"/>
      <c r="E128" s="42"/>
      <c r="F128" s="42"/>
      <c r="G128" s="42"/>
      <c r="H128" s="42"/>
      <c r="I128" s="42"/>
      <c r="J128" s="42"/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2" customHeight="1">
      <c r="A129" s="40"/>
      <c r="B129" s="41"/>
      <c r="C129" s="33" t="s">
        <v>22</v>
      </c>
      <c r="D129" s="42"/>
      <c r="E129" s="42"/>
      <c r="F129" s="28" t="str">
        <f>F16</f>
        <v>traťový úsek Lázně Bělohrad - Stará Paka</v>
      </c>
      <c r="G129" s="42"/>
      <c r="H129" s="42"/>
      <c r="I129" s="33" t="s">
        <v>24</v>
      </c>
      <c r="J129" s="81" t="str">
        <f>IF(J16="","",J16)</f>
        <v>13. 8. 2026</v>
      </c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6.96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30</v>
      </c>
      <c r="D131" s="42"/>
      <c r="E131" s="42"/>
      <c r="F131" s="28" t="str">
        <f>E19</f>
        <v>Správa Železnic, s.o.</v>
      </c>
      <c r="G131" s="42"/>
      <c r="H131" s="42"/>
      <c r="I131" s="33" t="s">
        <v>36</v>
      </c>
      <c r="J131" s="38" t="str">
        <f>E25</f>
        <v>PRODIN a.s.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5.15" customHeight="1">
      <c r="A132" s="40"/>
      <c r="B132" s="41"/>
      <c r="C132" s="33" t="s">
        <v>34</v>
      </c>
      <c r="D132" s="42"/>
      <c r="E132" s="42"/>
      <c r="F132" s="28" t="str">
        <f>IF(E22="","",E22)</f>
        <v>Vyplň údaj</v>
      </c>
      <c r="G132" s="42"/>
      <c r="H132" s="42"/>
      <c r="I132" s="33" t="s">
        <v>40</v>
      </c>
      <c r="J132" s="38" t="str">
        <f>E28</f>
        <v>Michal Kadlec</v>
      </c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2" customFormat="1" ht="10.32" customHeight="1">
      <c r="A133" s="40"/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65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  <row r="134" s="11" customFormat="1" ht="29.28" customHeight="1">
      <c r="A134" s="203"/>
      <c r="B134" s="204"/>
      <c r="C134" s="205" t="s">
        <v>201</v>
      </c>
      <c r="D134" s="206" t="s">
        <v>68</v>
      </c>
      <c r="E134" s="206" t="s">
        <v>64</v>
      </c>
      <c r="F134" s="206" t="s">
        <v>65</v>
      </c>
      <c r="G134" s="206" t="s">
        <v>202</v>
      </c>
      <c r="H134" s="206" t="s">
        <v>203</v>
      </c>
      <c r="I134" s="206" t="s">
        <v>204</v>
      </c>
      <c r="J134" s="206" t="s">
        <v>187</v>
      </c>
      <c r="K134" s="207" t="s">
        <v>205</v>
      </c>
      <c r="L134" s="208"/>
      <c r="M134" s="102" t="s">
        <v>1</v>
      </c>
      <c r="N134" s="103" t="s">
        <v>47</v>
      </c>
      <c r="O134" s="103" t="s">
        <v>206</v>
      </c>
      <c r="P134" s="103" t="s">
        <v>207</v>
      </c>
      <c r="Q134" s="103" t="s">
        <v>208</v>
      </c>
      <c r="R134" s="103" t="s">
        <v>209</v>
      </c>
      <c r="S134" s="103" t="s">
        <v>210</v>
      </c>
      <c r="T134" s="104" t="s">
        <v>211</v>
      </c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</row>
    <row r="135" s="2" customFormat="1" ht="22.8" customHeight="1">
      <c r="A135" s="40"/>
      <c r="B135" s="41"/>
      <c r="C135" s="109" t="s">
        <v>212</v>
      </c>
      <c r="D135" s="42"/>
      <c r="E135" s="42"/>
      <c r="F135" s="42"/>
      <c r="G135" s="42"/>
      <c r="H135" s="42"/>
      <c r="I135" s="42"/>
      <c r="J135" s="209">
        <f>BK135</f>
        <v>0</v>
      </c>
      <c r="K135" s="42"/>
      <c r="L135" s="46"/>
      <c r="M135" s="105"/>
      <c r="N135" s="210"/>
      <c r="O135" s="106"/>
      <c r="P135" s="211">
        <f>P136+P365+P373</f>
        <v>0</v>
      </c>
      <c r="Q135" s="106"/>
      <c r="R135" s="211">
        <f>R136+R365+R373</f>
        <v>0</v>
      </c>
      <c r="S135" s="106"/>
      <c r="T135" s="212">
        <f>T136+T365+T373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8" t="s">
        <v>82</v>
      </c>
      <c r="AU135" s="18" t="s">
        <v>189</v>
      </c>
      <c r="BK135" s="213">
        <f>BK136+BK365+BK373</f>
        <v>0</v>
      </c>
    </row>
    <row r="136" s="12" customFormat="1" ht="25.92" customHeight="1">
      <c r="A136" s="12"/>
      <c r="B136" s="214"/>
      <c r="C136" s="215"/>
      <c r="D136" s="216" t="s">
        <v>82</v>
      </c>
      <c r="E136" s="217" t="s">
        <v>213</v>
      </c>
      <c r="F136" s="217" t="s">
        <v>213</v>
      </c>
      <c r="G136" s="215"/>
      <c r="H136" s="215"/>
      <c r="I136" s="218"/>
      <c r="J136" s="219">
        <f>BK136</f>
        <v>0</v>
      </c>
      <c r="K136" s="215"/>
      <c r="L136" s="220"/>
      <c r="M136" s="221"/>
      <c r="N136" s="222"/>
      <c r="O136" s="222"/>
      <c r="P136" s="223">
        <f>P137+P148+P152+P163+P206+P227+P318+P342</f>
        <v>0</v>
      </c>
      <c r="Q136" s="222"/>
      <c r="R136" s="223">
        <f>R137+R148+R152+R163+R206+R227+R318+R342</f>
        <v>0</v>
      </c>
      <c r="S136" s="222"/>
      <c r="T136" s="224">
        <f>T137+T148+T152+T163+T206+T227+T318+T342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83</v>
      </c>
      <c r="AY136" s="225" t="s">
        <v>215</v>
      </c>
      <c r="BK136" s="227">
        <f>BK137+BK148+BK152+BK163+BK206+BK227+BK318+BK342</f>
        <v>0</v>
      </c>
    </row>
    <row r="137" s="12" customFormat="1" ht="22.8" customHeight="1">
      <c r="A137" s="12"/>
      <c r="B137" s="214"/>
      <c r="C137" s="215"/>
      <c r="D137" s="216" t="s">
        <v>82</v>
      </c>
      <c r="E137" s="228" t="s">
        <v>90</v>
      </c>
      <c r="F137" s="228" t="s">
        <v>216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SUM(P138:P147)</f>
        <v>0</v>
      </c>
      <c r="Q137" s="222"/>
      <c r="R137" s="223">
        <f>SUM(R138:R147)</f>
        <v>0</v>
      </c>
      <c r="S137" s="222"/>
      <c r="T137" s="224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90</v>
      </c>
      <c r="AT137" s="226" t="s">
        <v>82</v>
      </c>
      <c r="AU137" s="226" t="s">
        <v>90</v>
      </c>
      <c r="AY137" s="225" t="s">
        <v>215</v>
      </c>
      <c r="BK137" s="227">
        <f>SUM(BK138:BK147)</f>
        <v>0</v>
      </c>
    </row>
    <row r="138" s="2" customFormat="1" ht="24.15" customHeight="1">
      <c r="A138" s="40"/>
      <c r="B138" s="41"/>
      <c r="C138" s="230" t="s">
        <v>90</v>
      </c>
      <c r="D138" s="230" t="s">
        <v>217</v>
      </c>
      <c r="E138" s="231" t="s">
        <v>527</v>
      </c>
      <c r="F138" s="232" t="s">
        <v>528</v>
      </c>
      <c r="G138" s="233" t="s">
        <v>232</v>
      </c>
      <c r="H138" s="234">
        <v>54</v>
      </c>
      <c r="I138" s="235"/>
      <c r="J138" s="236">
        <f>ROUND(I138*H138,2)</f>
        <v>0</v>
      </c>
      <c r="K138" s="232" t="s">
        <v>529</v>
      </c>
      <c r="L138" s="46"/>
      <c r="M138" s="237" t="s">
        <v>1</v>
      </c>
      <c r="N138" s="238" t="s">
        <v>48</v>
      </c>
      <c r="O138" s="93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222</v>
      </c>
      <c r="AT138" s="241" t="s">
        <v>217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222</v>
      </c>
      <c r="BM138" s="241" t="s">
        <v>1328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531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1329</v>
      </c>
      <c r="G140" s="249"/>
      <c r="H140" s="252">
        <v>48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1330</v>
      </c>
      <c r="G141" s="249"/>
      <c r="H141" s="252">
        <v>6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92</v>
      </c>
      <c r="AV141" s="13" t="s">
        <v>92</v>
      </c>
      <c r="AW141" s="13" t="s">
        <v>39</v>
      </c>
      <c r="AX141" s="13" t="s">
        <v>83</v>
      </c>
      <c r="AY141" s="258" t="s">
        <v>215</v>
      </c>
    </row>
    <row r="142" s="14" customFormat="1">
      <c r="A142" s="14"/>
      <c r="B142" s="259"/>
      <c r="C142" s="260"/>
      <c r="D142" s="243" t="s">
        <v>226</v>
      </c>
      <c r="E142" s="261" t="s">
        <v>1</v>
      </c>
      <c r="F142" s="262" t="s">
        <v>229</v>
      </c>
      <c r="G142" s="260"/>
      <c r="H142" s="263">
        <v>54</v>
      </c>
      <c r="I142" s="264"/>
      <c r="J142" s="260"/>
      <c r="K142" s="260"/>
      <c r="L142" s="265"/>
      <c r="M142" s="266"/>
      <c r="N142" s="267"/>
      <c r="O142" s="267"/>
      <c r="P142" s="267"/>
      <c r="Q142" s="267"/>
      <c r="R142" s="267"/>
      <c r="S142" s="267"/>
      <c r="T142" s="26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9" t="s">
        <v>226</v>
      </c>
      <c r="AU142" s="269" t="s">
        <v>92</v>
      </c>
      <c r="AV142" s="14" t="s">
        <v>222</v>
      </c>
      <c r="AW142" s="14" t="s">
        <v>39</v>
      </c>
      <c r="AX142" s="14" t="s">
        <v>90</v>
      </c>
      <c r="AY142" s="269" t="s">
        <v>215</v>
      </c>
    </row>
    <row r="143" s="2" customFormat="1" ht="24.15" customHeight="1">
      <c r="A143" s="40"/>
      <c r="B143" s="41"/>
      <c r="C143" s="230" t="s">
        <v>92</v>
      </c>
      <c r="D143" s="230" t="s">
        <v>217</v>
      </c>
      <c r="E143" s="231" t="s">
        <v>747</v>
      </c>
      <c r="F143" s="232" t="s">
        <v>748</v>
      </c>
      <c r="G143" s="233" t="s">
        <v>232</v>
      </c>
      <c r="H143" s="234">
        <v>54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222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222</v>
      </c>
      <c r="BM143" s="241" t="s">
        <v>1331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750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1332</v>
      </c>
      <c r="G145" s="249"/>
      <c r="H145" s="252">
        <v>48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83</v>
      </c>
      <c r="AY145" s="258" t="s">
        <v>215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1333</v>
      </c>
      <c r="G146" s="249"/>
      <c r="H146" s="252">
        <v>6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83</v>
      </c>
      <c r="AY146" s="258" t="s">
        <v>215</v>
      </c>
    </row>
    <row r="147" s="14" customFormat="1">
      <c r="A147" s="14"/>
      <c r="B147" s="259"/>
      <c r="C147" s="260"/>
      <c r="D147" s="243" t="s">
        <v>226</v>
      </c>
      <c r="E147" s="261" t="s">
        <v>1</v>
      </c>
      <c r="F147" s="262" t="s">
        <v>229</v>
      </c>
      <c r="G147" s="260"/>
      <c r="H147" s="263">
        <v>54</v>
      </c>
      <c r="I147" s="264"/>
      <c r="J147" s="260"/>
      <c r="K147" s="260"/>
      <c r="L147" s="265"/>
      <c r="M147" s="266"/>
      <c r="N147" s="267"/>
      <c r="O147" s="267"/>
      <c r="P147" s="267"/>
      <c r="Q147" s="267"/>
      <c r="R147" s="267"/>
      <c r="S147" s="267"/>
      <c r="T147" s="26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9" t="s">
        <v>226</v>
      </c>
      <c r="AU147" s="269" t="s">
        <v>92</v>
      </c>
      <c r="AV147" s="14" t="s">
        <v>222</v>
      </c>
      <c r="AW147" s="14" t="s">
        <v>39</v>
      </c>
      <c r="AX147" s="14" t="s">
        <v>90</v>
      </c>
      <c r="AY147" s="269" t="s">
        <v>215</v>
      </c>
    </row>
    <row r="148" s="12" customFormat="1" ht="22.8" customHeight="1">
      <c r="A148" s="12"/>
      <c r="B148" s="214"/>
      <c r="C148" s="215"/>
      <c r="D148" s="216" t="s">
        <v>82</v>
      </c>
      <c r="E148" s="228" t="s">
        <v>247</v>
      </c>
      <c r="F148" s="228" t="s">
        <v>376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SUM(P149:P151)</f>
        <v>0</v>
      </c>
      <c r="Q148" s="222"/>
      <c r="R148" s="223">
        <f>SUM(R149:R151)</f>
        <v>0</v>
      </c>
      <c r="S148" s="222"/>
      <c r="T148" s="224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90</v>
      </c>
      <c r="AT148" s="226" t="s">
        <v>82</v>
      </c>
      <c r="AU148" s="226" t="s">
        <v>90</v>
      </c>
      <c r="AY148" s="225" t="s">
        <v>215</v>
      </c>
      <c r="BK148" s="227">
        <f>SUM(BK149:BK151)</f>
        <v>0</v>
      </c>
    </row>
    <row r="149" s="2" customFormat="1" ht="16.5" customHeight="1">
      <c r="A149" s="40"/>
      <c r="B149" s="41"/>
      <c r="C149" s="230" t="s">
        <v>100</v>
      </c>
      <c r="D149" s="230" t="s">
        <v>217</v>
      </c>
      <c r="E149" s="231" t="s">
        <v>969</v>
      </c>
      <c r="F149" s="232" t="s">
        <v>684</v>
      </c>
      <c r="G149" s="233" t="s">
        <v>232</v>
      </c>
      <c r="H149" s="234">
        <v>0.29999999999999999</v>
      </c>
      <c r="I149" s="235"/>
      <c r="J149" s="236">
        <f>ROUND(I149*H149,2)</f>
        <v>0</v>
      </c>
      <c r="K149" s="232" t="s">
        <v>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222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222</v>
      </c>
      <c r="BM149" s="241" t="s">
        <v>1334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971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972</v>
      </c>
      <c r="G151" s="249"/>
      <c r="H151" s="252">
        <v>0.29999999999999999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12" customFormat="1" ht="22.8" customHeight="1">
      <c r="A152" s="12"/>
      <c r="B152" s="214"/>
      <c r="C152" s="215"/>
      <c r="D152" s="216" t="s">
        <v>82</v>
      </c>
      <c r="E152" s="228" t="s">
        <v>973</v>
      </c>
      <c r="F152" s="228" t="s">
        <v>974</v>
      </c>
      <c r="G152" s="215"/>
      <c r="H152" s="215"/>
      <c r="I152" s="218"/>
      <c r="J152" s="229">
        <f>BK152</f>
        <v>0</v>
      </c>
      <c r="K152" s="215"/>
      <c r="L152" s="220"/>
      <c r="M152" s="221"/>
      <c r="N152" s="222"/>
      <c r="O152" s="222"/>
      <c r="P152" s="223">
        <f>SUM(P153:P162)</f>
        <v>0</v>
      </c>
      <c r="Q152" s="222"/>
      <c r="R152" s="223">
        <f>SUM(R153:R162)</f>
        <v>0</v>
      </c>
      <c r="S152" s="222"/>
      <c r="T152" s="224">
        <f>SUM(T153:T162)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5" t="s">
        <v>90</v>
      </c>
      <c r="AT152" s="226" t="s">
        <v>82</v>
      </c>
      <c r="AU152" s="226" t="s">
        <v>90</v>
      </c>
      <c r="AY152" s="225" t="s">
        <v>215</v>
      </c>
      <c r="BK152" s="227">
        <f>SUM(BK153:BK162)</f>
        <v>0</v>
      </c>
    </row>
    <row r="153" s="2" customFormat="1" ht="55.5" customHeight="1">
      <c r="A153" s="40"/>
      <c r="B153" s="41"/>
      <c r="C153" s="291" t="s">
        <v>222</v>
      </c>
      <c r="D153" s="291" t="s">
        <v>311</v>
      </c>
      <c r="E153" s="292" t="s">
        <v>975</v>
      </c>
      <c r="F153" s="293" t="s">
        <v>976</v>
      </c>
      <c r="G153" s="294" t="s">
        <v>325</v>
      </c>
      <c r="H153" s="295">
        <v>1</v>
      </c>
      <c r="I153" s="296"/>
      <c r="J153" s="297">
        <f>ROUND(I153*H153,2)</f>
        <v>0</v>
      </c>
      <c r="K153" s="293" t="s">
        <v>529</v>
      </c>
      <c r="L153" s="298"/>
      <c r="M153" s="299" t="s">
        <v>1</v>
      </c>
      <c r="N153" s="300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426</v>
      </c>
      <c r="AT153" s="241" t="s">
        <v>311</v>
      </c>
      <c r="AU153" s="241" t="s">
        <v>92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426</v>
      </c>
      <c r="BM153" s="241" t="s">
        <v>1335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976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92</v>
      </c>
    </row>
    <row r="155" s="2" customFormat="1" ht="24.15" customHeight="1">
      <c r="A155" s="40"/>
      <c r="B155" s="41"/>
      <c r="C155" s="291" t="s">
        <v>247</v>
      </c>
      <c r="D155" s="291" t="s">
        <v>311</v>
      </c>
      <c r="E155" s="292" t="s">
        <v>978</v>
      </c>
      <c r="F155" s="293" t="s">
        <v>979</v>
      </c>
      <c r="G155" s="294" t="s">
        <v>980</v>
      </c>
      <c r="H155" s="295">
        <v>1</v>
      </c>
      <c r="I155" s="296"/>
      <c r="J155" s="297">
        <f>ROUND(I155*H155,2)</f>
        <v>0</v>
      </c>
      <c r="K155" s="293" t="s">
        <v>529</v>
      </c>
      <c r="L155" s="298"/>
      <c r="M155" s="299" t="s">
        <v>1</v>
      </c>
      <c r="N155" s="300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426</v>
      </c>
      <c r="AT155" s="241" t="s">
        <v>311</v>
      </c>
      <c r="AU155" s="241" t="s">
        <v>92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426</v>
      </c>
      <c r="BM155" s="241" t="s">
        <v>1336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979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92</v>
      </c>
    </row>
    <row r="157" s="2" customFormat="1" ht="24.15" customHeight="1">
      <c r="A157" s="40"/>
      <c r="B157" s="41"/>
      <c r="C157" s="291" t="s">
        <v>259</v>
      </c>
      <c r="D157" s="291" t="s">
        <v>311</v>
      </c>
      <c r="E157" s="292" t="s">
        <v>982</v>
      </c>
      <c r="F157" s="293" t="s">
        <v>983</v>
      </c>
      <c r="G157" s="294" t="s">
        <v>325</v>
      </c>
      <c r="H157" s="295">
        <v>1</v>
      </c>
      <c r="I157" s="296"/>
      <c r="J157" s="297">
        <f>ROUND(I157*H157,2)</f>
        <v>0</v>
      </c>
      <c r="K157" s="293" t="s">
        <v>529</v>
      </c>
      <c r="L157" s="298"/>
      <c r="M157" s="299" t="s">
        <v>1</v>
      </c>
      <c r="N157" s="300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548</v>
      </c>
      <c r="AT157" s="241" t="s">
        <v>311</v>
      </c>
      <c r="AU157" s="241" t="s">
        <v>92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418</v>
      </c>
      <c r="BM157" s="241" t="s">
        <v>1337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983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92</v>
      </c>
    </row>
    <row r="159" s="2" customFormat="1" ht="16.5" customHeight="1">
      <c r="A159" s="40"/>
      <c r="B159" s="41"/>
      <c r="C159" s="230" t="s">
        <v>264</v>
      </c>
      <c r="D159" s="230" t="s">
        <v>217</v>
      </c>
      <c r="E159" s="231" t="s">
        <v>985</v>
      </c>
      <c r="F159" s="232" t="s">
        <v>986</v>
      </c>
      <c r="G159" s="233" t="s">
        <v>325</v>
      </c>
      <c r="H159" s="234">
        <v>1</v>
      </c>
      <c r="I159" s="235"/>
      <c r="J159" s="236">
        <f>ROUND(I159*H159,2)</f>
        <v>0</v>
      </c>
      <c r="K159" s="232" t="s">
        <v>529</v>
      </c>
      <c r="L159" s="46"/>
      <c r="M159" s="237" t="s">
        <v>1</v>
      </c>
      <c r="N159" s="238" t="s">
        <v>48</v>
      </c>
      <c r="O159" s="93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41" t="s">
        <v>222</v>
      </c>
      <c r="AT159" s="241" t="s">
        <v>217</v>
      </c>
      <c r="AU159" s="241" t="s">
        <v>92</v>
      </c>
      <c r="AY159" s="18" t="s">
        <v>215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8" t="s">
        <v>90</v>
      </c>
      <c r="BK159" s="242">
        <f>ROUND(I159*H159,2)</f>
        <v>0</v>
      </c>
      <c r="BL159" s="18" t="s">
        <v>222</v>
      </c>
      <c r="BM159" s="241" t="s">
        <v>1338</v>
      </c>
    </row>
    <row r="160" s="2" customFormat="1">
      <c r="A160" s="40"/>
      <c r="B160" s="41"/>
      <c r="C160" s="42"/>
      <c r="D160" s="243" t="s">
        <v>224</v>
      </c>
      <c r="E160" s="42"/>
      <c r="F160" s="244" t="s">
        <v>988</v>
      </c>
      <c r="G160" s="42"/>
      <c r="H160" s="42"/>
      <c r="I160" s="245"/>
      <c r="J160" s="42"/>
      <c r="K160" s="42"/>
      <c r="L160" s="46"/>
      <c r="M160" s="246"/>
      <c r="N160" s="247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8" t="s">
        <v>224</v>
      </c>
      <c r="AU160" s="18" t="s">
        <v>92</v>
      </c>
    </row>
    <row r="161" s="2" customFormat="1" ht="24.15" customHeight="1">
      <c r="A161" s="40"/>
      <c r="B161" s="41"/>
      <c r="C161" s="291" t="s">
        <v>270</v>
      </c>
      <c r="D161" s="291" t="s">
        <v>311</v>
      </c>
      <c r="E161" s="292" t="s">
        <v>828</v>
      </c>
      <c r="F161" s="293" t="s">
        <v>829</v>
      </c>
      <c r="G161" s="294" t="s">
        <v>325</v>
      </c>
      <c r="H161" s="295">
        <v>1</v>
      </c>
      <c r="I161" s="296"/>
      <c r="J161" s="297">
        <f>ROUND(I161*H161,2)</f>
        <v>0</v>
      </c>
      <c r="K161" s="293" t="s">
        <v>529</v>
      </c>
      <c r="L161" s="298"/>
      <c r="M161" s="299" t="s">
        <v>1</v>
      </c>
      <c r="N161" s="300" t="s">
        <v>48</v>
      </c>
      <c r="O161" s="93"/>
      <c r="P161" s="239">
        <f>O161*H161</f>
        <v>0</v>
      </c>
      <c r="Q161" s="239">
        <v>0</v>
      </c>
      <c r="R161" s="239">
        <f>Q161*H161</f>
        <v>0</v>
      </c>
      <c r="S161" s="239">
        <v>0</v>
      </c>
      <c r="T161" s="24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1" t="s">
        <v>548</v>
      </c>
      <c r="AT161" s="241" t="s">
        <v>311</v>
      </c>
      <c r="AU161" s="241" t="s">
        <v>92</v>
      </c>
      <c r="AY161" s="18" t="s">
        <v>215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90</v>
      </c>
      <c r="BK161" s="242">
        <f>ROUND(I161*H161,2)</f>
        <v>0</v>
      </c>
      <c r="BL161" s="18" t="s">
        <v>418</v>
      </c>
      <c r="BM161" s="241" t="s">
        <v>1339</v>
      </c>
    </row>
    <row r="162" s="2" customFormat="1">
      <c r="A162" s="40"/>
      <c r="B162" s="41"/>
      <c r="C162" s="42"/>
      <c r="D162" s="243" t="s">
        <v>224</v>
      </c>
      <c r="E162" s="42"/>
      <c r="F162" s="244" t="s">
        <v>829</v>
      </c>
      <c r="G162" s="42"/>
      <c r="H162" s="42"/>
      <c r="I162" s="245"/>
      <c r="J162" s="42"/>
      <c r="K162" s="42"/>
      <c r="L162" s="46"/>
      <c r="M162" s="246"/>
      <c r="N162" s="247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224</v>
      </c>
      <c r="AU162" s="18" t="s">
        <v>92</v>
      </c>
    </row>
    <row r="163" s="12" customFormat="1" ht="22.8" customHeight="1">
      <c r="A163" s="12"/>
      <c r="B163" s="214"/>
      <c r="C163" s="215"/>
      <c r="D163" s="216" t="s">
        <v>82</v>
      </c>
      <c r="E163" s="228" t="s">
        <v>990</v>
      </c>
      <c r="F163" s="228" t="s">
        <v>991</v>
      </c>
      <c r="G163" s="215"/>
      <c r="H163" s="215"/>
      <c r="I163" s="218"/>
      <c r="J163" s="229">
        <f>BK163</f>
        <v>0</v>
      </c>
      <c r="K163" s="215"/>
      <c r="L163" s="220"/>
      <c r="M163" s="221"/>
      <c r="N163" s="222"/>
      <c r="O163" s="222"/>
      <c r="P163" s="223">
        <f>SUM(P164:P205)</f>
        <v>0</v>
      </c>
      <c r="Q163" s="222"/>
      <c r="R163" s="223">
        <f>SUM(R164:R205)</f>
        <v>0</v>
      </c>
      <c r="S163" s="222"/>
      <c r="T163" s="224">
        <f>SUM(T164:T205)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5" t="s">
        <v>90</v>
      </c>
      <c r="AT163" s="226" t="s">
        <v>82</v>
      </c>
      <c r="AU163" s="226" t="s">
        <v>90</v>
      </c>
      <c r="AY163" s="225" t="s">
        <v>215</v>
      </c>
      <c r="BK163" s="227">
        <f>SUM(BK164:BK205)</f>
        <v>0</v>
      </c>
    </row>
    <row r="164" s="2" customFormat="1" ht="24.15" customHeight="1">
      <c r="A164" s="40"/>
      <c r="B164" s="41"/>
      <c r="C164" s="291" t="s">
        <v>276</v>
      </c>
      <c r="D164" s="291" t="s">
        <v>311</v>
      </c>
      <c r="E164" s="292" t="s">
        <v>992</v>
      </c>
      <c r="F164" s="293" t="s">
        <v>993</v>
      </c>
      <c r="G164" s="294" t="s">
        <v>325</v>
      </c>
      <c r="H164" s="295">
        <v>1</v>
      </c>
      <c r="I164" s="296"/>
      <c r="J164" s="297">
        <f>ROUND(I164*H164,2)</f>
        <v>0</v>
      </c>
      <c r="K164" s="293" t="s">
        <v>529</v>
      </c>
      <c r="L164" s="298"/>
      <c r="M164" s="299" t="s">
        <v>1</v>
      </c>
      <c r="N164" s="300" t="s">
        <v>48</v>
      </c>
      <c r="O164" s="93"/>
      <c r="P164" s="239">
        <f>O164*H164</f>
        <v>0</v>
      </c>
      <c r="Q164" s="239">
        <v>0</v>
      </c>
      <c r="R164" s="239">
        <f>Q164*H164</f>
        <v>0</v>
      </c>
      <c r="S164" s="239">
        <v>0</v>
      </c>
      <c r="T164" s="24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41" t="s">
        <v>426</v>
      </c>
      <c r="AT164" s="241" t="s">
        <v>311</v>
      </c>
      <c r="AU164" s="241" t="s">
        <v>92</v>
      </c>
      <c r="AY164" s="18" t="s">
        <v>215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8" t="s">
        <v>90</v>
      </c>
      <c r="BK164" s="242">
        <f>ROUND(I164*H164,2)</f>
        <v>0</v>
      </c>
      <c r="BL164" s="18" t="s">
        <v>426</v>
      </c>
      <c r="BM164" s="241" t="s">
        <v>1340</v>
      </c>
    </row>
    <row r="165" s="2" customFormat="1">
      <c r="A165" s="40"/>
      <c r="B165" s="41"/>
      <c r="C165" s="42"/>
      <c r="D165" s="243" t="s">
        <v>224</v>
      </c>
      <c r="E165" s="42"/>
      <c r="F165" s="244" t="s">
        <v>995</v>
      </c>
      <c r="G165" s="42"/>
      <c r="H165" s="42"/>
      <c r="I165" s="245"/>
      <c r="J165" s="42"/>
      <c r="K165" s="42"/>
      <c r="L165" s="46"/>
      <c r="M165" s="246"/>
      <c r="N165" s="247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8" t="s">
        <v>224</v>
      </c>
      <c r="AU165" s="18" t="s">
        <v>92</v>
      </c>
    </row>
    <row r="166" s="2" customFormat="1" ht="44.25" customHeight="1">
      <c r="A166" s="40"/>
      <c r="B166" s="41"/>
      <c r="C166" s="291" t="s">
        <v>284</v>
      </c>
      <c r="D166" s="291" t="s">
        <v>311</v>
      </c>
      <c r="E166" s="292" t="s">
        <v>996</v>
      </c>
      <c r="F166" s="293" t="s">
        <v>997</v>
      </c>
      <c r="G166" s="294" t="s">
        <v>998</v>
      </c>
      <c r="H166" s="295">
        <v>1</v>
      </c>
      <c r="I166" s="296"/>
      <c r="J166" s="297">
        <f>ROUND(I166*H166,2)</f>
        <v>0</v>
      </c>
      <c r="K166" s="293" t="s">
        <v>529</v>
      </c>
      <c r="L166" s="298"/>
      <c r="M166" s="299" t="s">
        <v>1</v>
      </c>
      <c r="N166" s="300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426</v>
      </c>
      <c r="AT166" s="241" t="s">
        <v>311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426</v>
      </c>
      <c r="BM166" s="241" t="s">
        <v>1341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997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2" customFormat="1" ht="24.15" customHeight="1">
      <c r="A168" s="40"/>
      <c r="B168" s="41"/>
      <c r="C168" s="291" t="s">
        <v>289</v>
      </c>
      <c r="D168" s="291" t="s">
        <v>311</v>
      </c>
      <c r="E168" s="292" t="s">
        <v>1000</v>
      </c>
      <c r="F168" s="293" t="s">
        <v>1001</v>
      </c>
      <c r="G168" s="294" t="s">
        <v>325</v>
      </c>
      <c r="H168" s="295">
        <v>2</v>
      </c>
      <c r="I168" s="296"/>
      <c r="J168" s="297">
        <f>ROUND(I168*H168,2)</f>
        <v>0</v>
      </c>
      <c r="K168" s="293" t="s">
        <v>529</v>
      </c>
      <c r="L168" s="298"/>
      <c r="M168" s="299" t="s">
        <v>1</v>
      </c>
      <c r="N168" s="300" t="s">
        <v>48</v>
      </c>
      <c r="O168" s="93"/>
      <c r="P168" s="239">
        <f>O168*H168</f>
        <v>0</v>
      </c>
      <c r="Q168" s="239">
        <v>0</v>
      </c>
      <c r="R168" s="239">
        <f>Q168*H168</f>
        <v>0</v>
      </c>
      <c r="S168" s="239">
        <v>0</v>
      </c>
      <c r="T168" s="24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41" t="s">
        <v>548</v>
      </c>
      <c r="AT168" s="241" t="s">
        <v>311</v>
      </c>
      <c r="AU168" s="241" t="s">
        <v>92</v>
      </c>
      <c r="AY168" s="18" t="s">
        <v>215</v>
      </c>
      <c r="BE168" s="242">
        <f>IF(N168="základní",J168,0)</f>
        <v>0</v>
      </c>
      <c r="BF168" s="242">
        <f>IF(N168="snížená",J168,0)</f>
        <v>0</v>
      </c>
      <c r="BG168" s="242">
        <f>IF(N168="zákl. přenesená",J168,0)</f>
        <v>0</v>
      </c>
      <c r="BH168" s="242">
        <f>IF(N168="sníž. přenesená",J168,0)</f>
        <v>0</v>
      </c>
      <c r="BI168" s="242">
        <f>IF(N168="nulová",J168,0)</f>
        <v>0</v>
      </c>
      <c r="BJ168" s="18" t="s">
        <v>90</v>
      </c>
      <c r="BK168" s="242">
        <f>ROUND(I168*H168,2)</f>
        <v>0</v>
      </c>
      <c r="BL168" s="18" t="s">
        <v>418</v>
      </c>
      <c r="BM168" s="241" t="s">
        <v>1342</v>
      </c>
    </row>
    <row r="169" s="2" customFormat="1">
      <c r="A169" s="40"/>
      <c r="B169" s="41"/>
      <c r="C169" s="42"/>
      <c r="D169" s="243" t="s">
        <v>224</v>
      </c>
      <c r="E169" s="42"/>
      <c r="F169" s="244" t="s">
        <v>1001</v>
      </c>
      <c r="G169" s="42"/>
      <c r="H169" s="42"/>
      <c r="I169" s="245"/>
      <c r="J169" s="42"/>
      <c r="K169" s="42"/>
      <c r="L169" s="46"/>
      <c r="M169" s="246"/>
      <c r="N169" s="247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8" t="s">
        <v>224</v>
      </c>
      <c r="AU169" s="18" t="s">
        <v>92</v>
      </c>
    </row>
    <row r="170" s="2" customFormat="1" ht="21.75" customHeight="1">
      <c r="A170" s="40"/>
      <c r="B170" s="41"/>
      <c r="C170" s="291" t="s">
        <v>8</v>
      </c>
      <c r="D170" s="291" t="s">
        <v>311</v>
      </c>
      <c r="E170" s="292" t="s">
        <v>1003</v>
      </c>
      <c r="F170" s="293" t="s">
        <v>1004</v>
      </c>
      <c r="G170" s="294" t="s">
        <v>325</v>
      </c>
      <c r="H170" s="295">
        <v>1</v>
      </c>
      <c r="I170" s="296"/>
      <c r="J170" s="297">
        <f>ROUND(I170*H170,2)</f>
        <v>0</v>
      </c>
      <c r="K170" s="293" t="s">
        <v>529</v>
      </c>
      <c r="L170" s="298"/>
      <c r="M170" s="299" t="s">
        <v>1</v>
      </c>
      <c r="N170" s="300" t="s">
        <v>48</v>
      </c>
      <c r="O170" s="93"/>
      <c r="P170" s="239">
        <f>O170*H170</f>
        <v>0</v>
      </c>
      <c r="Q170" s="239">
        <v>0</v>
      </c>
      <c r="R170" s="239">
        <f>Q170*H170</f>
        <v>0</v>
      </c>
      <c r="S170" s="239">
        <v>0</v>
      </c>
      <c r="T170" s="24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1" t="s">
        <v>548</v>
      </c>
      <c r="AT170" s="241" t="s">
        <v>311</v>
      </c>
      <c r="AU170" s="241" t="s">
        <v>92</v>
      </c>
      <c r="AY170" s="18" t="s">
        <v>215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8" t="s">
        <v>90</v>
      </c>
      <c r="BK170" s="242">
        <f>ROUND(I170*H170,2)</f>
        <v>0</v>
      </c>
      <c r="BL170" s="18" t="s">
        <v>418</v>
      </c>
      <c r="BM170" s="241" t="s">
        <v>1343</v>
      </c>
    </row>
    <row r="171" s="2" customFormat="1">
      <c r="A171" s="40"/>
      <c r="B171" s="41"/>
      <c r="C171" s="42"/>
      <c r="D171" s="243" t="s">
        <v>224</v>
      </c>
      <c r="E171" s="42"/>
      <c r="F171" s="244" t="s">
        <v>1004</v>
      </c>
      <c r="G171" s="42"/>
      <c r="H171" s="42"/>
      <c r="I171" s="245"/>
      <c r="J171" s="42"/>
      <c r="K171" s="42"/>
      <c r="L171" s="46"/>
      <c r="M171" s="246"/>
      <c r="N171" s="247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8" t="s">
        <v>224</v>
      </c>
      <c r="AU171" s="18" t="s">
        <v>92</v>
      </c>
    </row>
    <row r="172" s="2" customFormat="1" ht="44.25" customHeight="1">
      <c r="A172" s="40"/>
      <c r="B172" s="41"/>
      <c r="C172" s="291" t="s">
        <v>303</v>
      </c>
      <c r="D172" s="291" t="s">
        <v>311</v>
      </c>
      <c r="E172" s="292" t="s">
        <v>1006</v>
      </c>
      <c r="F172" s="293" t="s">
        <v>1007</v>
      </c>
      <c r="G172" s="294" t="s">
        <v>325</v>
      </c>
      <c r="H172" s="295">
        <v>20</v>
      </c>
      <c r="I172" s="296"/>
      <c r="J172" s="297">
        <f>ROUND(I172*H172,2)</f>
        <v>0</v>
      </c>
      <c r="K172" s="293" t="s">
        <v>529</v>
      </c>
      <c r="L172" s="298"/>
      <c r="M172" s="299" t="s">
        <v>1</v>
      </c>
      <c r="N172" s="300" t="s">
        <v>48</v>
      </c>
      <c r="O172" s="93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1" t="s">
        <v>426</v>
      </c>
      <c r="AT172" s="241" t="s">
        <v>311</v>
      </c>
      <c r="AU172" s="241" t="s">
        <v>92</v>
      </c>
      <c r="AY172" s="18" t="s">
        <v>215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90</v>
      </c>
      <c r="BK172" s="242">
        <f>ROUND(I172*H172,2)</f>
        <v>0</v>
      </c>
      <c r="BL172" s="18" t="s">
        <v>426</v>
      </c>
      <c r="BM172" s="241" t="s">
        <v>1344</v>
      </c>
    </row>
    <row r="173" s="2" customFormat="1">
      <c r="A173" s="40"/>
      <c r="B173" s="41"/>
      <c r="C173" s="42"/>
      <c r="D173" s="243" t="s">
        <v>224</v>
      </c>
      <c r="E173" s="42"/>
      <c r="F173" s="244" t="s">
        <v>1007</v>
      </c>
      <c r="G173" s="42"/>
      <c r="H173" s="42"/>
      <c r="I173" s="245"/>
      <c r="J173" s="42"/>
      <c r="K173" s="42"/>
      <c r="L173" s="46"/>
      <c r="M173" s="246"/>
      <c r="N173" s="247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8" t="s">
        <v>224</v>
      </c>
      <c r="AU173" s="18" t="s">
        <v>92</v>
      </c>
    </row>
    <row r="174" s="2" customFormat="1" ht="16.5" customHeight="1">
      <c r="A174" s="40"/>
      <c r="B174" s="41"/>
      <c r="C174" s="291" t="s">
        <v>310</v>
      </c>
      <c r="D174" s="291" t="s">
        <v>311</v>
      </c>
      <c r="E174" s="292" t="s">
        <v>1009</v>
      </c>
      <c r="F174" s="293" t="s">
        <v>1010</v>
      </c>
      <c r="G174" s="294" t="s">
        <v>325</v>
      </c>
      <c r="H174" s="295">
        <v>1</v>
      </c>
      <c r="I174" s="296"/>
      <c r="J174" s="297">
        <f>ROUND(I174*H174,2)</f>
        <v>0</v>
      </c>
      <c r="K174" s="293" t="s">
        <v>529</v>
      </c>
      <c r="L174" s="298"/>
      <c r="M174" s="299" t="s">
        <v>1</v>
      </c>
      <c r="N174" s="300" t="s">
        <v>48</v>
      </c>
      <c r="O174" s="93"/>
      <c r="P174" s="239">
        <f>O174*H174</f>
        <v>0</v>
      </c>
      <c r="Q174" s="239">
        <v>0</v>
      </c>
      <c r="R174" s="239">
        <f>Q174*H174</f>
        <v>0</v>
      </c>
      <c r="S174" s="239">
        <v>0</v>
      </c>
      <c r="T174" s="24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41" t="s">
        <v>548</v>
      </c>
      <c r="AT174" s="241" t="s">
        <v>311</v>
      </c>
      <c r="AU174" s="241" t="s">
        <v>92</v>
      </c>
      <c r="AY174" s="18" t="s">
        <v>215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8" t="s">
        <v>90</v>
      </c>
      <c r="BK174" s="242">
        <f>ROUND(I174*H174,2)</f>
        <v>0</v>
      </c>
      <c r="BL174" s="18" t="s">
        <v>418</v>
      </c>
      <c r="BM174" s="241" t="s">
        <v>1345</v>
      </c>
    </row>
    <row r="175" s="2" customFormat="1">
      <c r="A175" s="40"/>
      <c r="B175" s="41"/>
      <c r="C175" s="42"/>
      <c r="D175" s="243" t="s">
        <v>224</v>
      </c>
      <c r="E175" s="42"/>
      <c r="F175" s="244" t="s">
        <v>1010</v>
      </c>
      <c r="G175" s="42"/>
      <c r="H175" s="42"/>
      <c r="I175" s="245"/>
      <c r="J175" s="42"/>
      <c r="K175" s="42"/>
      <c r="L175" s="46"/>
      <c r="M175" s="246"/>
      <c r="N175" s="247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8" t="s">
        <v>224</v>
      </c>
      <c r="AU175" s="18" t="s">
        <v>92</v>
      </c>
    </row>
    <row r="176" s="2" customFormat="1" ht="49.05" customHeight="1">
      <c r="A176" s="40"/>
      <c r="B176" s="41"/>
      <c r="C176" s="291" t="s">
        <v>316</v>
      </c>
      <c r="D176" s="291" t="s">
        <v>311</v>
      </c>
      <c r="E176" s="292" t="s">
        <v>1012</v>
      </c>
      <c r="F176" s="293" t="s">
        <v>1013</v>
      </c>
      <c r="G176" s="294" t="s">
        <v>325</v>
      </c>
      <c r="H176" s="295">
        <v>2</v>
      </c>
      <c r="I176" s="296"/>
      <c r="J176" s="297">
        <f>ROUND(I176*H176,2)</f>
        <v>0</v>
      </c>
      <c r="K176" s="293" t="s">
        <v>529</v>
      </c>
      <c r="L176" s="298"/>
      <c r="M176" s="299" t="s">
        <v>1</v>
      </c>
      <c r="N176" s="300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426</v>
      </c>
      <c r="AT176" s="241" t="s">
        <v>311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426</v>
      </c>
      <c r="BM176" s="241" t="s">
        <v>1346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1015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2" customFormat="1" ht="16.5" customHeight="1">
      <c r="A178" s="40"/>
      <c r="B178" s="41"/>
      <c r="C178" s="291" t="s">
        <v>322</v>
      </c>
      <c r="D178" s="291" t="s">
        <v>311</v>
      </c>
      <c r="E178" s="292" t="s">
        <v>1016</v>
      </c>
      <c r="F178" s="293" t="s">
        <v>1017</v>
      </c>
      <c r="G178" s="294" t="s">
        <v>325</v>
      </c>
      <c r="H178" s="295">
        <v>1</v>
      </c>
      <c r="I178" s="296"/>
      <c r="J178" s="297">
        <f>ROUND(I178*H178,2)</f>
        <v>0</v>
      </c>
      <c r="K178" s="293" t="s">
        <v>529</v>
      </c>
      <c r="L178" s="298"/>
      <c r="M178" s="299" t="s">
        <v>1</v>
      </c>
      <c r="N178" s="300" t="s">
        <v>48</v>
      </c>
      <c r="O178" s="93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41" t="s">
        <v>426</v>
      </c>
      <c r="AT178" s="241" t="s">
        <v>311</v>
      </c>
      <c r="AU178" s="241" t="s">
        <v>92</v>
      </c>
      <c r="AY178" s="18" t="s">
        <v>215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8" t="s">
        <v>90</v>
      </c>
      <c r="BK178" s="242">
        <f>ROUND(I178*H178,2)</f>
        <v>0</v>
      </c>
      <c r="BL178" s="18" t="s">
        <v>426</v>
      </c>
      <c r="BM178" s="241" t="s">
        <v>1347</v>
      </c>
    </row>
    <row r="179" s="2" customFormat="1">
      <c r="A179" s="40"/>
      <c r="B179" s="41"/>
      <c r="C179" s="42"/>
      <c r="D179" s="243" t="s">
        <v>224</v>
      </c>
      <c r="E179" s="42"/>
      <c r="F179" s="244" t="s">
        <v>1017</v>
      </c>
      <c r="G179" s="42"/>
      <c r="H179" s="42"/>
      <c r="I179" s="245"/>
      <c r="J179" s="42"/>
      <c r="K179" s="42"/>
      <c r="L179" s="46"/>
      <c r="M179" s="246"/>
      <c r="N179" s="247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8" t="s">
        <v>224</v>
      </c>
      <c r="AU179" s="18" t="s">
        <v>92</v>
      </c>
    </row>
    <row r="180" s="2" customFormat="1" ht="24.15" customHeight="1">
      <c r="A180" s="40"/>
      <c r="B180" s="41"/>
      <c r="C180" s="291" t="s">
        <v>331</v>
      </c>
      <c r="D180" s="291" t="s">
        <v>311</v>
      </c>
      <c r="E180" s="292" t="s">
        <v>1019</v>
      </c>
      <c r="F180" s="293" t="s">
        <v>1020</v>
      </c>
      <c r="G180" s="294" t="s">
        <v>325</v>
      </c>
      <c r="H180" s="295">
        <v>1</v>
      </c>
      <c r="I180" s="296"/>
      <c r="J180" s="297">
        <f>ROUND(I180*H180,2)</f>
        <v>0</v>
      </c>
      <c r="K180" s="293" t="s">
        <v>529</v>
      </c>
      <c r="L180" s="298"/>
      <c r="M180" s="299" t="s">
        <v>1</v>
      </c>
      <c r="N180" s="300" t="s">
        <v>48</v>
      </c>
      <c r="O180" s="93"/>
      <c r="P180" s="239">
        <f>O180*H180</f>
        <v>0</v>
      </c>
      <c r="Q180" s="239">
        <v>0</v>
      </c>
      <c r="R180" s="239">
        <f>Q180*H180</f>
        <v>0</v>
      </c>
      <c r="S180" s="239">
        <v>0</v>
      </c>
      <c r="T180" s="24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41" t="s">
        <v>426</v>
      </c>
      <c r="AT180" s="241" t="s">
        <v>311</v>
      </c>
      <c r="AU180" s="241" t="s">
        <v>92</v>
      </c>
      <c r="AY180" s="18" t="s">
        <v>215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8" t="s">
        <v>90</v>
      </c>
      <c r="BK180" s="242">
        <f>ROUND(I180*H180,2)</f>
        <v>0</v>
      </c>
      <c r="BL180" s="18" t="s">
        <v>426</v>
      </c>
      <c r="BM180" s="241" t="s">
        <v>1348</v>
      </c>
    </row>
    <row r="181" s="2" customFormat="1">
      <c r="A181" s="40"/>
      <c r="B181" s="41"/>
      <c r="C181" s="42"/>
      <c r="D181" s="243" t="s">
        <v>224</v>
      </c>
      <c r="E181" s="42"/>
      <c r="F181" s="244" t="s">
        <v>1020</v>
      </c>
      <c r="G181" s="42"/>
      <c r="H181" s="42"/>
      <c r="I181" s="245"/>
      <c r="J181" s="42"/>
      <c r="K181" s="42"/>
      <c r="L181" s="46"/>
      <c r="M181" s="246"/>
      <c r="N181" s="247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8" t="s">
        <v>224</v>
      </c>
      <c r="AU181" s="18" t="s">
        <v>92</v>
      </c>
    </row>
    <row r="182" s="2" customFormat="1" ht="24.15" customHeight="1">
      <c r="A182" s="40"/>
      <c r="B182" s="41"/>
      <c r="C182" s="291" t="s">
        <v>339</v>
      </c>
      <c r="D182" s="291" t="s">
        <v>311</v>
      </c>
      <c r="E182" s="292" t="s">
        <v>1022</v>
      </c>
      <c r="F182" s="293" t="s">
        <v>1023</v>
      </c>
      <c r="G182" s="294" t="s">
        <v>325</v>
      </c>
      <c r="H182" s="295">
        <v>1</v>
      </c>
      <c r="I182" s="296"/>
      <c r="J182" s="297">
        <f>ROUND(I182*H182,2)</f>
        <v>0</v>
      </c>
      <c r="K182" s="293" t="s">
        <v>529</v>
      </c>
      <c r="L182" s="298"/>
      <c r="M182" s="299" t="s">
        <v>1</v>
      </c>
      <c r="N182" s="300" t="s">
        <v>48</v>
      </c>
      <c r="O182" s="93"/>
      <c r="P182" s="239">
        <f>O182*H182</f>
        <v>0</v>
      </c>
      <c r="Q182" s="239">
        <v>0</v>
      </c>
      <c r="R182" s="239">
        <f>Q182*H182</f>
        <v>0</v>
      </c>
      <c r="S182" s="239">
        <v>0</v>
      </c>
      <c r="T182" s="24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41" t="s">
        <v>426</v>
      </c>
      <c r="AT182" s="241" t="s">
        <v>311</v>
      </c>
      <c r="AU182" s="241" t="s">
        <v>92</v>
      </c>
      <c r="AY182" s="18" t="s">
        <v>215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8" t="s">
        <v>90</v>
      </c>
      <c r="BK182" s="242">
        <f>ROUND(I182*H182,2)</f>
        <v>0</v>
      </c>
      <c r="BL182" s="18" t="s">
        <v>426</v>
      </c>
      <c r="BM182" s="241" t="s">
        <v>1349</v>
      </c>
    </row>
    <row r="183" s="2" customFormat="1">
      <c r="A183" s="40"/>
      <c r="B183" s="41"/>
      <c r="C183" s="42"/>
      <c r="D183" s="243" t="s">
        <v>224</v>
      </c>
      <c r="E183" s="42"/>
      <c r="F183" s="244" t="s">
        <v>1023</v>
      </c>
      <c r="G183" s="42"/>
      <c r="H183" s="42"/>
      <c r="I183" s="245"/>
      <c r="J183" s="42"/>
      <c r="K183" s="42"/>
      <c r="L183" s="46"/>
      <c r="M183" s="246"/>
      <c r="N183" s="247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8" t="s">
        <v>224</v>
      </c>
      <c r="AU183" s="18" t="s">
        <v>92</v>
      </c>
    </row>
    <row r="184" s="2" customFormat="1" ht="16.5" customHeight="1">
      <c r="A184" s="40"/>
      <c r="B184" s="41"/>
      <c r="C184" s="230" t="s">
        <v>346</v>
      </c>
      <c r="D184" s="230" t="s">
        <v>217</v>
      </c>
      <c r="E184" s="231" t="s">
        <v>1025</v>
      </c>
      <c r="F184" s="232" t="s">
        <v>1026</v>
      </c>
      <c r="G184" s="233" t="s">
        <v>325</v>
      </c>
      <c r="H184" s="234">
        <v>1</v>
      </c>
      <c r="I184" s="235"/>
      <c r="J184" s="236">
        <f>ROUND(I184*H184,2)</f>
        <v>0</v>
      </c>
      <c r="K184" s="232" t="s">
        <v>529</v>
      </c>
      <c r="L184" s="46"/>
      <c r="M184" s="237" t="s">
        <v>1</v>
      </c>
      <c r="N184" s="238" t="s">
        <v>48</v>
      </c>
      <c r="O184" s="93"/>
      <c r="P184" s="239">
        <f>O184*H184</f>
        <v>0</v>
      </c>
      <c r="Q184" s="239">
        <v>0</v>
      </c>
      <c r="R184" s="239">
        <f>Q184*H184</f>
        <v>0</v>
      </c>
      <c r="S184" s="239">
        <v>0</v>
      </c>
      <c r="T184" s="240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41" t="s">
        <v>222</v>
      </c>
      <c r="AT184" s="241" t="s">
        <v>217</v>
      </c>
      <c r="AU184" s="241" t="s">
        <v>92</v>
      </c>
      <c r="AY184" s="18" t="s">
        <v>215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8" t="s">
        <v>90</v>
      </c>
      <c r="BK184" s="242">
        <f>ROUND(I184*H184,2)</f>
        <v>0</v>
      </c>
      <c r="BL184" s="18" t="s">
        <v>222</v>
      </c>
      <c r="BM184" s="241" t="s">
        <v>1350</v>
      </c>
    </row>
    <row r="185" s="2" customFormat="1">
      <c r="A185" s="40"/>
      <c r="B185" s="41"/>
      <c r="C185" s="42"/>
      <c r="D185" s="243" t="s">
        <v>224</v>
      </c>
      <c r="E185" s="42"/>
      <c r="F185" s="244" t="s">
        <v>1028</v>
      </c>
      <c r="G185" s="42"/>
      <c r="H185" s="42"/>
      <c r="I185" s="245"/>
      <c r="J185" s="42"/>
      <c r="K185" s="42"/>
      <c r="L185" s="46"/>
      <c r="M185" s="246"/>
      <c r="N185" s="247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8" t="s">
        <v>224</v>
      </c>
      <c r="AU185" s="18" t="s">
        <v>92</v>
      </c>
    </row>
    <row r="186" s="2" customFormat="1" ht="16.5" customHeight="1">
      <c r="A186" s="40"/>
      <c r="B186" s="41"/>
      <c r="C186" s="230" t="s">
        <v>352</v>
      </c>
      <c r="D186" s="230" t="s">
        <v>217</v>
      </c>
      <c r="E186" s="231" t="s">
        <v>1029</v>
      </c>
      <c r="F186" s="232" t="s">
        <v>1030</v>
      </c>
      <c r="G186" s="233" t="s">
        <v>325</v>
      </c>
      <c r="H186" s="234">
        <v>1</v>
      </c>
      <c r="I186" s="235"/>
      <c r="J186" s="236">
        <f>ROUND(I186*H186,2)</f>
        <v>0</v>
      </c>
      <c r="K186" s="232" t="s">
        <v>529</v>
      </c>
      <c r="L186" s="46"/>
      <c r="M186" s="237" t="s">
        <v>1</v>
      </c>
      <c r="N186" s="238" t="s">
        <v>48</v>
      </c>
      <c r="O186" s="93"/>
      <c r="P186" s="239">
        <f>O186*H186</f>
        <v>0</v>
      </c>
      <c r="Q186" s="239">
        <v>0</v>
      </c>
      <c r="R186" s="239">
        <f>Q186*H186</f>
        <v>0</v>
      </c>
      <c r="S186" s="239">
        <v>0</v>
      </c>
      <c r="T186" s="24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1" t="s">
        <v>222</v>
      </c>
      <c r="AT186" s="241" t="s">
        <v>217</v>
      </c>
      <c r="AU186" s="241" t="s">
        <v>92</v>
      </c>
      <c r="AY186" s="18" t="s">
        <v>215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90</v>
      </c>
      <c r="BK186" s="242">
        <f>ROUND(I186*H186,2)</f>
        <v>0</v>
      </c>
      <c r="BL186" s="18" t="s">
        <v>222</v>
      </c>
      <c r="BM186" s="241" t="s">
        <v>1351</v>
      </c>
    </row>
    <row r="187" s="2" customFormat="1">
      <c r="A187" s="40"/>
      <c r="B187" s="41"/>
      <c r="C187" s="42"/>
      <c r="D187" s="243" t="s">
        <v>224</v>
      </c>
      <c r="E187" s="42"/>
      <c r="F187" s="244" t="s">
        <v>1032</v>
      </c>
      <c r="G187" s="42"/>
      <c r="H187" s="42"/>
      <c r="I187" s="245"/>
      <c r="J187" s="42"/>
      <c r="K187" s="42"/>
      <c r="L187" s="46"/>
      <c r="M187" s="246"/>
      <c r="N187" s="247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8" t="s">
        <v>224</v>
      </c>
      <c r="AU187" s="18" t="s">
        <v>92</v>
      </c>
    </row>
    <row r="188" s="2" customFormat="1" ht="21.75" customHeight="1">
      <c r="A188" s="40"/>
      <c r="B188" s="41"/>
      <c r="C188" s="230" t="s">
        <v>7</v>
      </c>
      <c r="D188" s="230" t="s">
        <v>217</v>
      </c>
      <c r="E188" s="231" t="s">
        <v>1033</v>
      </c>
      <c r="F188" s="232" t="s">
        <v>1034</v>
      </c>
      <c r="G188" s="233" t="s">
        <v>325</v>
      </c>
      <c r="H188" s="234">
        <v>1</v>
      </c>
      <c r="I188" s="235"/>
      <c r="J188" s="236">
        <f>ROUND(I188*H188,2)</f>
        <v>0</v>
      </c>
      <c r="K188" s="232" t="s">
        <v>529</v>
      </c>
      <c r="L188" s="46"/>
      <c r="M188" s="237" t="s">
        <v>1</v>
      </c>
      <c r="N188" s="238" t="s">
        <v>48</v>
      </c>
      <c r="O188" s="93"/>
      <c r="P188" s="239">
        <f>O188*H188</f>
        <v>0</v>
      </c>
      <c r="Q188" s="239">
        <v>0</v>
      </c>
      <c r="R188" s="239">
        <f>Q188*H188</f>
        <v>0</v>
      </c>
      <c r="S188" s="239">
        <v>0</v>
      </c>
      <c r="T188" s="24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41" t="s">
        <v>222</v>
      </c>
      <c r="AT188" s="241" t="s">
        <v>217</v>
      </c>
      <c r="AU188" s="241" t="s">
        <v>92</v>
      </c>
      <c r="AY188" s="18" t="s">
        <v>215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8" t="s">
        <v>90</v>
      </c>
      <c r="BK188" s="242">
        <f>ROUND(I188*H188,2)</f>
        <v>0</v>
      </c>
      <c r="BL188" s="18" t="s">
        <v>222</v>
      </c>
      <c r="BM188" s="241" t="s">
        <v>1352</v>
      </c>
    </row>
    <row r="189" s="2" customFormat="1">
      <c r="A189" s="40"/>
      <c r="B189" s="41"/>
      <c r="C189" s="42"/>
      <c r="D189" s="243" t="s">
        <v>224</v>
      </c>
      <c r="E189" s="42"/>
      <c r="F189" s="244" t="s">
        <v>1036</v>
      </c>
      <c r="G189" s="42"/>
      <c r="H189" s="42"/>
      <c r="I189" s="245"/>
      <c r="J189" s="42"/>
      <c r="K189" s="42"/>
      <c r="L189" s="46"/>
      <c r="M189" s="246"/>
      <c r="N189" s="247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8" t="s">
        <v>224</v>
      </c>
      <c r="AU189" s="18" t="s">
        <v>92</v>
      </c>
    </row>
    <row r="190" s="2" customFormat="1" ht="21.75" customHeight="1">
      <c r="A190" s="40"/>
      <c r="B190" s="41"/>
      <c r="C190" s="230" t="s">
        <v>365</v>
      </c>
      <c r="D190" s="230" t="s">
        <v>217</v>
      </c>
      <c r="E190" s="231" t="s">
        <v>1037</v>
      </c>
      <c r="F190" s="232" t="s">
        <v>1038</v>
      </c>
      <c r="G190" s="233" t="s">
        <v>325</v>
      </c>
      <c r="H190" s="234">
        <v>20</v>
      </c>
      <c r="I190" s="235"/>
      <c r="J190" s="236">
        <f>ROUND(I190*H190,2)</f>
        <v>0</v>
      </c>
      <c r="K190" s="232" t="s">
        <v>529</v>
      </c>
      <c r="L190" s="46"/>
      <c r="M190" s="237" t="s">
        <v>1</v>
      </c>
      <c r="N190" s="238" t="s">
        <v>48</v>
      </c>
      <c r="O190" s="93"/>
      <c r="P190" s="239">
        <f>O190*H190</f>
        <v>0</v>
      </c>
      <c r="Q190" s="239">
        <v>0</v>
      </c>
      <c r="R190" s="239">
        <f>Q190*H190</f>
        <v>0</v>
      </c>
      <c r="S190" s="239">
        <v>0</v>
      </c>
      <c r="T190" s="240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41" t="s">
        <v>222</v>
      </c>
      <c r="AT190" s="241" t="s">
        <v>217</v>
      </c>
      <c r="AU190" s="241" t="s">
        <v>92</v>
      </c>
      <c r="AY190" s="18" t="s">
        <v>215</v>
      </c>
      <c r="BE190" s="242">
        <f>IF(N190="základní",J190,0)</f>
        <v>0</v>
      </c>
      <c r="BF190" s="242">
        <f>IF(N190="snížená",J190,0)</f>
        <v>0</v>
      </c>
      <c r="BG190" s="242">
        <f>IF(N190="zákl. přenesená",J190,0)</f>
        <v>0</v>
      </c>
      <c r="BH190" s="242">
        <f>IF(N190="sníž. přenesená",J190,0)</f>
        <v>0</v>
      </c>
      <c r="BI190" s="242">
        <f>IF(N190="nulová",J190,0)</f>
        <v>0</v>
      </c>
      <c r="BJ190" s="18" t="s">
        <v>90</v>
      </c>
      <c r="BK190" s="242">
        <f>ROUND(I190*H190,2)</f>
        <v>0</v>
      </c>
      <c r="BL190" s="18" t="s">
        <v>222</v>
      </c>
      <c r="BM190" s="241" t="s">
        <v>1353</v>
      </c>
    </row>
    <row r="191" s="2" customFormat="1">
      <c r="A191" s="40"/>
      <c r="B191" s="41"/>
      <c r="C191" s="42"/>
      <c r="D191" s="243" t="s">
        <v>224</v>
      </c>
      <c r="E191" s="42"/>
      <c r="F191" s="244" t="s">
        <v>1040</v>
      </c>
      <c r="G191" s="42"/>
      <c r="H191" s="42"/>
      <c r="I191" s="245"/>
      <c r="J191" s="42"/>
      <c r="K191" s="42"/>
      <c r="L191" s="46"/>
      <c r="M191" s="246"/>
      <c r="N191" s="247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8" t="s">
        <v>224</v>
      </c>
      <c r="AU191" s="18" t="s">
        <v>92</v>
      </c>
    </row>
    <row r="192" s="2" customFormat="1" ht="24.15" customHeight="1">
      <c r="A192" s="40"/>
      <c r="B192" s="41"/>
      <c r="C192" s="230" t="s">
        <v>371</v>
      </c>
      <c r="D192" s="230" t="s">
        <v>217</v>
      </c>
      <c r="E192" s="231" t="s">
        <v>1041</v>
      </c>
      <c r="F192" s="232" t="s">
        <v>1042</v>
      </c>
      <c r="G192" s="233" t="s">
        <v>325</v>
      </c>
      <c r="H192" s="234">
        <v>2</v>
      </c>
      <c r="I192" s="235"/>
      <c r="J192" s="236">
        <f>ROUND(I192*H192,2)</f>
        <v>0</v>
      </c>
      <c r="K192" s="232" t="s">
        <v>529</v>
      </c>
      <c r="L192" s="46"/>
      <c r="M192" s="237" t="s">
        <v>1</v>
      </c>
      <c r="N192" s="238" t="s">
        <v>48</v>
      </c>
      <c r="O192" s="93"/>
      <c r="P192" s="239">
        <f>O192*H192</f>
        <v>0</v>
      </c>
      <c r="Q192" s="239">
        <v>0</v>
      </c>
      <c r="R192" s="239">
        <f>Q192*H192</f>
        <v>0</v>
      </c>
      <c r="S192" s="239">
        <v>0</v>
      </c>
      <c r="T192" s="240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41" t="s">
        <v>222</v>
      </c>
      <c r="AT192" s="241" t="s">
        <v>217</v>
      </c>
      <c r="AU192" s="241" t="s">
        <v>92</v>
      </c>
      <c r="AY192" s="18" t="s">
        <v>215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8" t="s">
        <v>90</v>
      </c>
      <c r="BK192" s="242">
        <f>ROUND(I192*H192,2)</f>
        <v>0</v>
      </c>
      <c r="BL192" s="18" t="s">
        <v>222</v>
      </c>
      <c r="BM192" s="241" t="s">
        <v>1354</v>
      </c>
    </row>
    <row r="193" s="2" customFormat="1">
      <c r="A193" s="40"/>
      <c r="B193" s="41"/>
      <c r="C193" s="42"/>
      <c r="D193" s="243" t="s">
        <v>224</v>
      </c>
      <c r="E193" s="42"/>
      <c r="F193" s="244" t="s">
        <v>1044</v>
      </c>
      <c r="G193" s="42"/>
      <c r="H193" s="42"/>
      <c r="I193" s="245"/>
      <c r="J193" s="42"/>
      <c r="K193" s="42"/>
      <c r="L193" s="46"/>
      <c r="M193" s="246"/>
      <c r="N193" s="247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8" t="s">
        <v>224</v>
      </c>
      <c r="AU193" s="18" t="s">
        <v>92</v>
      </c>
    </row>
    <row r="194" s="2" customFormat="1" ht="16.5" customHeight="1">
      <c r="A194" s="40"/>
      <c r="B194" s="41"/>
      <c r="C194" s="230" t="s">
        <v>377</v>
      </c>
      <c r="D194" s="230" t="s">
        <v>217</v>
      </c>
      <c r="E194" s="231" t="s">
        <v>1045</v>
      </c>
      <c r="F194" s="232" t="s">
        <v>1046</v>
      </c>
      <c r="G194" s="233" t="s">
        <v>325</v>
      </c>
      <c r="H194" s="234">
        <v>1</v>
      </c>
      <c r="I194" s="235"/>
      <c r="J194" s="236">
        <f>ROUND(I194*H194,2)</f>
        <v>0</v>
      </c>
      <c r="K194" s="232" t="s">
        <v>529</v>
      </c>
      <c r="L194" s="46"/>
      <c r="M194" s="237" t="s">
        <v>1</v>
      </c>
      <c r="N194" s="238" t="s">
        <v>48</v>
      </c>
      <c r="O194" s="93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41" t="s">
        <v>222</v>
      </c>
      <c r="AT194" s="241" t="s">
        <v>217</v>
      </c>
      <c r="AU194" s="241" t="s">
        <v>92</v>
      </c>
      <c r="AY194" s="18" t="s">
        <v>215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8" t="s">
        <v>90</v>
      </c>
      <c r="BK194" s="242">
        <f>ROUND(I194*H194,2)</f>
        <v>0</v>
      </c>
      <c r="BL194" s="18" t="s">
        <v>222</v>
      </c>
      <c r="BM194" s="241" t="s">
        <v>1355</v>
      </c>
    </row>
    <row r="195" s="2" customFormat="1">
      <c r="A195" s="40"/>
      <c r="B195" s="41"/>
      <c r="C195" s="42"/>
      <c r="D195" s="243" t="s">
        <v>224</v>
      </c>
      <c r="E195" s="42"/>
      <c r="F195" s="244" t="s">
        <v>1048</v>
      </c>
      <c r="G195" s="42"/>
      <c r="H195" s="42"/>
      <c r="I195" s="245"/>
      <c r="J195" s="42"/>
      <c r="K195" s="42"/>
      <c r="L195" s="46"/>
      <c r="M195" s="246"/>
      <c r="N195" s="247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8" t="s">
        <v>224</v>
      </c>
      <c r="AU195" s="18" t="s">
        <v>92</v>
      </c>
    </row>
    <row r="196" s="2" customFormat="1" ht="16.5" customHeight="1">
      <c r="A196" s="40"/>
      <c r="B196" s="41"/>
      <c r="C196" s="230" t="s">
        <v>383</v>
      </c>
      <c r="D196" s="230" t="s">
        <v>217</v>
      </c>
      <c r="E196" s="231" t="s">
        <v>1049</v>
      </c>
      <c r="F196" s="232" t="s">
        <v>1050</v>
      </c>
      <c r="G196" s="233" t="s">
        <v>325</v>
      </c>
      <c r="H196" s="234">
        <v>1</v>
      </c>
      <c r="I196" s="235"/>
      <c r="J196" s="236">
        <f>ROUND(I196*H196,2)</f>
        <v>0</v>
      </c>
      <c r="K196" s="232" t="s">
        <v>529</v>
      </c>
      <c r="L196" s="46"/>
      <c r="M196" s="237" t="s">
        <v>1</v>
      </c>
      <c r="N196" s="238" t="s">
        <v>48</v>
      </c>
      <c r="O196" s="93"/>
      <c r="P196" s="239">
        <f>O196*H196</f>
        <v>0</v>
      </c>
      <c r="Q196" s="239">
        <v>0</v>
      </c>
      <c r="R196" s="239">
        <f>Q196*H196</f>
        <v>0</v>
      </c>
      <c r="S196" s="239">
        <v>0</v>
      </c>
      <c r="T196" s="240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41" t="s">
        <v>222</v>
      </c>
      <c r="AT196" s="241" t="s">
        <v>217</v>
      </c>
      <c r="AU196" s="241" t="s">
        <v>92</v>
      </c>
      <c r="AY196" s="18" t="s">
        <v>215</v>
      </c>
      <c r="BE196" s="242">
        <f>IF(N196="základní",J196,0)</f>
        <v>0</v>
      </c>
      <c r="BF196" s="242">
        <f>IF(N196="snížená",J196,0)</f>
        <v>0</v>
      </c>
      <c r="BG196" s="242">
        <f>IF(N196="zákl. přenesená",J196,0)</f>
        <v>0</v>
      </c>
      <c r="BH196" s="242">
        <f>IF(N196="sníž. přenesená",J196,0)</f>
        <v>0</v>
      </c>
      <c r="BI196" s="242">
        <f>IF(N196="nulová",J196,0)</f>
        <v>0</v>
      </c>
      <c r="BJ196" s="18" t="s">
        <v>90</v>
      </c>
      <c r="BK196" s="242">
        <f>ROUND(I196*H196,2)</f>
        <v>0</v>
      </c>
      <c r="BL196" s="18" t="s">
        <v>222</v>
      </c>
      <c r="BM196" s="241" t="s">
        <v>1356</v>
      </c>
    </row>
    <row r="197" s="2" customFormat="1">
      <c r="A197" s="40"/>
      <c r="B197" s="41"/>
      <c r="C197" s="42"/>
      <c r="D197" s="243" t="s">
        <v>224</v>
      </c>
      <c r="E197" s="42"/>
      <c r="F197" s="244" t="s">
        <v>1052</v>
      </c>
      <c r="G197" s="42"/>
      <c r="H197" s="42"/>
      <c r="I197" s="245"/>
      <c r="J197" s="42"/>
      <c r="K197" s="42"/>
      <c r="L197" s="46"/>
      <c r="M197" s="246"/>
      <c r="N197" s="247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8" t="s">
        <v>224</v>
      </c>
      <c r="AU197" s="18" t="s">
        <v>92</v>
      </c>
    </row>
    <row r="198" s="2" customFormat="1" ht="16.5" customHeight="1">
      <c r="A198" s="40"/>
      <c r="B198" s="41"/>
      <c r="C198" s="230" t="s">
        <v>389</v>
      </c>
      <c r="D198" s="230" t="s">
        <v>217</v>
      </c>
      <c r="E198" s="231" t="s">
        <v>1053</v>
      </c>
      <c r="F198" s="232" t="s">
        <v>1054</v>
      </c>
      <c r="G198" s="233" t="s">
        <v>325</v>
      </c>
      <c r="H198" s="234">
        <v>1</v>
      </c>
      <c r="I198" s="235"/>
      <c r="J198" s="236">
        <f>ROUND(I198*H198,2)</f>
        <v>0</v>
      </c>
      <c r="K198" s="232" t="s">
        <v>529</v>
      </c>
      <c r="L198" s="46"/>
      <c r="M198" s="237" t="s">
        <v>1</v>
      </c>
      <c r="N198" s="238" t="s">
        <v>48</v>
      </c>
      <c r="O198" s="93"/>
      <c r="P198" s="239">
        <f>O198*H198</f>
        <v>0</v>
      </c>
      <c r="Q198" s="239">
        <v>0</v>
      </c>
      <c r="R198" s="239">
        <f>Q198*H198</f>
        <v>0</v>
      </c>
      <c r="S198" s="239">
        <v>0</v>
      </c>
      <c r="T198" s="24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41" t="s">
        <v>222</v>
      </c>
      <c r="AT198" s="241" t="s">
        <v>217</v>
      </c>
      <c r="AU198" s="241" t="s">
        <v>92</v>
      </c>
      <c r="AY198" s="18" t="s">
        <v>215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8" t="s">
        <v>90</v>
      </c>
      <c r="BK198" s="242">
        <f>ROUND(I198*H198,2)</f>
        <v>0</v>
      </c>
      <c r="BL198" s="18" t="s">
        <v>222</v>
      </c>
      <c r="BM198" s="241" t="s">
        <v>1357</v>
      </c>
    </row>
    <row r="199" s="2" customFormat="1">
      <c r="A199" s="40"/>
      <c r="B199" s="41"/>
      <c r="C199" s="42"/>
      <c r="D199" s="243" t="s">
        <v>224</v>
      </c>
      <c r="E199" s="42"/>
      <c r="F199" s="244" t="s">
        <v>1056</v>
      </c>
      <c r="G199" s="42"/>
      <c r="H199" s="42"/>
      <c r="I199" s="245"/>
      <c r="J199" s="42"/>
      <c r="K199" s="42"/>
      <c r="L199" s="46"/>
      <c r="M199" s="246"/>
      <c r="N199" s="247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8" t="s">
        <v>224</v>
      </c>
      <c r="AU199" s="18" t="s">
        <v>92</v>
      </c>
    </row>
    <row r="200" s="2" customFormat="1" ht="24.15" customHeight="1">
      <c r="A200" s="40"/>
      <c r="B200" s="41"/>
      <c r="C200" s="230" t="s">
        <v>394</v>
      </c>
      <c r="D200" s="230" t="s">
        <v>217</v>
      </c>
      <c r="E200" s="231" t="s">
        <v>1057</v>
      </c>
      <c r="F200" s="232" t="s">
        <v>1058</v>
      </c>
      <c r="G200" s="233" t="s">
        <v>325</v>
      </c>
      <c r="H200" s="234">
        <v>1</v>
      </c>
      <c r="I200" s="235"/>
      <c r="J200" s="236">
        <f>ROUND(I200*H200,2)</f>
        <v>0</v>
      </c>
      <c r="K200" s="232" t="s">
        <v>529</v>
      </c>
      <c r="L200" s="46"/>
      <c r="M200" s="237" t="s">
        <v>1</v>
      </c>
      <c r="N200" s="238" t="s">
        <v>48</v>
      </c>
      <c r="O200" s="93"/>
      <c r="P200" s="239">
        <f>O200*H200</f>
        <v>0</v>
      </c>
      <c r="Q200" s="239">
        <v>0</v>
      </c>
      <c r="R200" s="239">
        <f>Q200*H200</f>
        <v>0</v>
      </c>
      <c r="S200" s="239">
        <v>0</v>
      </c>
      <c r="T200" s="240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41" t="s">
        <v>222</v>
      </c>
      <c r="AT200" s="241" t="s">
        <v>217</v>
      </c>
      <c r="AU200" s="241" t="s">
        <v>92</v>
      </c>
      <c r="AY200" s="18" t="s">
        <v>215</v>
      </c>
      <c r="BE200" s="242">
        <f>IF(N200="základní",J200,0)</f>
        <v>0</v>
      </c>
      <c r="BF200" s="242">
        <f>IF(N200="snížená",J200,0)</f>
        <v>0</v>
      </c>
      <c r="BG200" s="242">
        <f>IF(N200="zákl. přenesená",J200,0)</f>
        <v>0</v>
      </c>
      <c r="BH200" s="242">
        <f>IF(N200="sníž. přenesená",J200,0)</f>
        <v>0</v>
      </c>
      <c r="BI200" s="242">
        <f>IF(N200="nulová",J200,0)</f>
        <v>0</v>
      </c>
      <c r="BJ200" s="18" t="s">
        <v>90</v>
      </c>
      <c r="BK200" s="242">
        <f>ROUND(I200*H200,2)</f>
        <v>0</v>
      </c>
      <c r="BL200" s="18" t="s">
        <v>222</v>
      </c>
      <c r="BM200" s="241" t="s">
        <v>1358</v>
      </c>
    </row>
    <row r="201" s="2" customFormat="1">
      <c r="A201" s="40"/>
      <c r="B201" s="41"/>
      <c r="C201" s="42"/>
      <c r="D201" s="243" t="s">
        <v>224</v>
      </c>
      <c r="E201" s="42"/>
      <c r="F201" s="244" t="s">
        <v>1060</v>
      </c>
      <c r="G201" s="42"/>
      <c r="H201" s="42"/>
      <c r="I201" s="245"/>
      <c r="J201" s="42"/>
      <c r="K201" s="42"/>
      <c r="L201" s="46"/>
      <c r="M201" s="246"/>
      <c r="N201" s="247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8" t="s">
        <v>224</v>
      </c>
      <c r="AU201" s="18" t="s">
        <v>92</v>
      </c>
    </row>
    <row r="202" s="2" customFormat="1" ht="24.15" customHeight="1">
      <c r="A202" s="40"/>
      <c r="B202" s="41"/>
      <c r="C202" s="230" t="s">
        <v>400</v>
      </c>
      <c r="D202" s="230" t="s">
        <v>217</v>
      </c>
      <c r="E202" s="231" t="s">
        <v>1061</v>
      </c>
      <c r="F202" s="232" t="s">
        <v>1062</v>
      </c>
      <c r="G202" s="233" t="s">
        <v>325</v>
      </c>
      <c r="H202" s="234">
        <v>1</v>
      </c>
      <c r="I202" s="235"/>
      <c r="J202" s="236">
        <f>ROUND(I202*H202,2)</f>
        <v>0</v>
      </c>
      <c r="K202" s="232" t="s">
        <v>529</v>
      </c>
      <c r="L202" s="46"/>
      <c r="M202" s="237" t="s">
        <v>1</v>
      </c>
      <c r="N202" s="238" t="s">
        <v>48</v>
      </c>
      <c r="O202" s="93"/>
      <c r="P202" s="239">
        <f>O202*H202</f>
        <v>0</v>
      </c>
      <c r="Q202" s="239">
        <v>0</v>
      </c>
      <c r="R202" s="239">
        <f>Q202*H202</f>
        <v>0</v>
      </c>
      <c r="S202" s="239">
        <v>0</v>
      </c>
      <c r="T202" s="24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1" t="s">
        <v>541</v>
      </c>
      <c r="AT202" s="241" t="s">
        <v>217</v>
      </c>
      <c r="AU202" s="241" t="s">
        <v>92</v>
      </c>
      <c r="AY202" s="18" t="s">
        <v>215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8" t="s">
        <v>90</v>
      </c>
      <c r="BK202" s="242">
        <f>ROUND(I202*H202,2)</f>
        <v>0</v>
      </c>
      <c r="BL202" s="18" t="s">
        <v>541</v>
      </c>
      <c r="BM202" s="241" t="s">
        <v>1359</v>
      </c>
    </row>
    <row r="203" s="2" customFormat="1">
      <c r="A203" s="40"/>
      <c r="B203" s="41"/>
      <c r="C203" s="42"/>
      <c r="D203" s="243" t="s">
        <v>224</v>
      </c>
      <c r="E203" s="42"/>
      <c r="F203" s="244" t="s">
        <v>1062</v>
      </c>
      <c r="G203" s="42"/>
      <c r="H203" s="42"/>
      <c r="I203" s="245"/>
      <c r="J203" s="42"/>
      <c r="K203" s="42"/>
      <c r="L203" s="46"/>
      <c r="M203" s="246"/>
      <c r="N203" s="247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8" t="s">
        <v>224</v>
      </c>
      <c r="AU203" s="18" t="s">
        <v>92</v>
      </c>
    </row>
    <row r="204" s="2" customFormat="1" ht="24.15" customHeight="1">
      <c r="A204" s="40"/>
      <c r="B204" s="41"/>
      <c r="C204" s="230" t="s">
        <v>407</v>
      </c>
      <c r="D204" s="230" t="s">
        <v>217</v>
      </c>
      <c r="E204" s="231" t="s">
        <v>1064</v>
      </c>
      <c r="F204" s="232" t="s">
        <v>1065</v>
      </c>
      <c r="G204" s="233" t="s">
        <v>325</v>
      </c>
      <c r="H204" s="234">
        <v>1</v>
      </c>
      <c r="I204" s="235"/>
      <c r="J204" s="236">
        <f>ROUND(I204*H204,2)</f>
        <v>0</v>
      </c>
      <c r="K204" s="232" t="s">
        <v>529</v>
      </c>
      <c r="L204" s="46"/>
      <c r="M204" s="237" t="s">
        <v>1</v>
      </c>
      <c r="N204" s="238" t="s">
        <v>48</v>
      </c>
      <c r="O204" s="93"/>
      <c r="P204" s="239">
        <f>O204*H204</f>
        <v>0</v>
      </c>
      <c r="Q204" s="239">
        <v>0</v>
      </c>
      <c r="R204" s="239">
        <f>Q204*H204</f>
        <v>0</v>
      </c>
      <c r="S204" s="239">
        <v>0</v>
      </c>
      <c r="T204" s="24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41" t="s">
        <v>541</v>
      </c>
      <c r="AT204" s="241" t="s">
        <v>217</v>
      </c>
      <c r="AU204" s="241" t="s">
        <v>92</v>
      </c>
      <c r="AY204" s="18" t="s">
        <v>215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8" t="s">
        <v>90</v>
      </c>
      <c r="BK204" s="242">
        <f>ROUND(I204*H204,2)</f>
        <v>0</v>
      </c>
      <c r="BL204" s="18" t="s">
        <v>541</v>
      </c>
      <c r="BM204" s="241" t="s">
        <v>1360</v>
      </c>
    </row>
    <row r="205" s="2" customFormat="1">
      <c r="A205" s="40"/>
      <c r="B205" s="41"/>
      <c r="C205" s="42"/>
      <c r="D205" s="243" t="s">
        <v>224</v>
      </c>
      <c r="E205" s="42"/>
      <c r="F205" s="244" t="s">
        <v>1065</v>
      </c>
      <c r="G205" s="42"/>
      <c r="H205" s="42"/>
      <c r="I205" s="245"/>
      <c r="J205" s="42"/>
      <c r="K205" s="42"/>
      <c r="L205" s="46"/>
      <c r="M205" s="246"/>
      <c r="N205" s="247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8" t="s">
        <v>224</v>
      </c>
      <c r="AU205" s="18" t="s">
        <v>92</v>
      </c>
    </row>
    <row r="206" s="12" customFormat="1" ht="22.8" customHeight="1">
      <c r="A206" s="12"/>
      <c r="B206" s="214"/>
      <c r="C206" s="215"/>
      <c r="D206" s="216" t="s">
        <v>82</v>
      </c>
      <c r="E206" s="228" t="s">
        <v>1067</v>
      </c>
      <c r="F206" s="228" t="s">
        <v>1068</v>
      </c>
      <c r="G206" s="215"/>
      <c r="H206" s="215"/>
      <c r="I206" s="218"/>
      <c r="J206" s="229">
        <f>BK206</f>
        <v>0</v>
      </c>
      <c r="K206" s="215"/>
      <c r="L206" s="220"/>
      <c r="M206" s="221"/>
      <c r="N206" s="222"/>
      <c r="O206" s="222"/>
      <c r="P206" s="223">
        <f>SUM(P207:P226)</f>
        <v>0</v>
      </c>
      <c r="Q206" s="222"/>
      <c r="R206" s="223">
        <f>SUM(R207:R226)</f>
        <v>0</v>
      </c>
      <c r="S206" s="222"/>
      <c r="T206" s="224">
        <f>SUM(T207:T226)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5" t="s">
        <v>90</v>
      </c>
      <c r="AT206" s="226" t="s">
        <v>82</v>
      </c>
      <c r="AU206" s="226" t="s">
        <v>90</v>
      </c>
      <c r="AY206" s="225" t="s">
        <v>215</v>
      </c>
      <c r="BK206" s="227">
        <f>SUM(BK207:BK226)</f>
        <v>0</v>
      </c>
    </row>
    <row r="207" s="2" customFormat="1" ht="16.5" customHeight="1">
      <c r="A207" s="40"/>
      <c r="B207" s="41"/>
      <c r="C207" s="291" t="s">
        <v>415</v>
      </c>
      <c r="D207" s="291" t="s">
        <v>311</v>
      </c>
      <c r="E207" s="292" t="s">
        <v>1069</v>
      </c>
      <c r="F207" s="293" t="s">
        <v>1070</v>
      </c>
      <c r="G207" s="294" t="s">
        <v>325</v>
      </c>
      <c r="H207" s="295">
        <v>1</v>
      </c>
      <c r="I207" s="296"/>
      <c r="J207" s="297">
        <f>ROUND(I207*H207,2)</f>
        <v>0</v>
      </c>
      <c r="K207" s="293" t="s">
        <v>529</v>
      </c>
      <c r="L207" s="298"/>
      <c r="M207" s="299" t="s">
        <v>1</v>
      </c>
      <c r="N207" s="300" t="s">
        <v>48</v>
      </c>
      <c r="O207" s="93"/>
      <c r="P207" s="239">
        <f>O207*H207</f>
        <v>0</v>
      </c>
      <c r="Q207" s="239">
        <v>0</v>
      </c>
      <c r="R207" s="239">
        <f>Q207*H207</f>
        <v>0</v>
      </c>
      <c r="S207" s="239">
        <v>0</v>
      </c>
      <c r="T207" s="24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41" t="s">
        <v>426</v>
      </c>
      <c r="AT207" s="241" t="s">
        <v>311</v>
      </c>
      <c r="AU207" s="241" t="s">
        <v>92</v>
      </c>
      <c r="AY207" s="18" t="s">
        <v>215</v>
      </c>
      <c r="BE207" s="242">
        <f>IF(N207="základní",J207,0)</f>
        <v>0</v>
      </c>
      <c r="BF207" s="242">
        <f>IF(N207="snížená",J207,0)</f>
        <v>0</v>
      </c>
      <c r="BG207" s="242">
        <f>IF(N207="zákl. přenesená",J207,0)</f>
        <v>0</v>
      </c>
      <c r="BH207" s="242">
        <f>IF(N207="sníž. přenesená",J207,0)</f>
        <v>0</v>
      </c>
      <c r="BI207" s="242">
        <f>IF(N207="nulová",J207,0)</f>
        <v>0</v>
      </c>
      <c r="BJ207" s="18" t="s">
        <v>90</v>
      </c>
      <c r="BK207" s="242">
        <f>ROUND(I207*H207,2)</f>
        <v>0</v>
      </c>
      <c r="BL207" s="18" t="s">
        <v>426</v>
      </c>
      <c r="BM207" s="241" t="s">
        <v>1361</v>
      </c>
    </row>
    <row r="208" s="2" customFormat="1">
      <c r="A208" s="40"/>
      <c r="B208" s="41"/>
      <c r="C208" s="42"/>
      <c r="D208" s="243" t="s">
        <v>224</v>
      </c>
      <c r="E208" s="42"/>
      <c r="F208" s="244" t="s">
        <v>1070</v>
      </c>
      <c r="G208" s="42"/>
      <c r="H208" s="42"/>
      <c r="I208" s="245"/>
      <c r="J208" s="42"/>
      <c r="K208" s="42"/>
      <c r="L208" s="46"/>
      <c r="M208" s="246"/>
      <c r="N208" s="247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8" t="s">
        <v>224</v>
      </c>
      <c r="AU208" s="18" t="s">
        <v>92</v>
      </c>
    </row>
    <row r="209" s="2" customFormat="1" ht="37.8" customHeight="1">
      <c r="A209" s="40"/>
      <c r="B209" s="41"/>
      <c r="C209" s="291" t="s">
        <v>422</v>
      </c>
      <c r="D209" s="291" t="s">
        <v>311</v>
      </c>
      <c r="E209" s="292" t="s">
        <v>1072</v>
      </c>
      <c r="F209" s="293" t="s">
        <v>1073</v>
      </c>
      <c r="G209" s="294" t="s">
        <v>325</v>
      </c>
      <c r="H209" s="295">
        <v>1</v>
      </c>
      <c r="I209" s="296"/>
      <c r="J209" s="297">
        <f>ROUND(I209*H209,2)</f>
        <v>0</v>
      </c>
      <c r="K209" s="293" t="s">
        <v>529</v>
      </c>
      <c r="L209" s="298"/>
      <c r="M209" s="299" t="s">
        <v>1</v>
      </c>
      <c r="N209" s="300" t="s">
        <v>48</v>
      </c>
      <c r="O209" s="93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41" t="s">
        <v>426</v>
      </c>
      <c r="AT209" s="241" t="s">
        <v>311</v>
      </c>
      <c r="AU209" s="241" t="s">
        <v>92</v>
      </c>
      <c r="AY209" s="18" t="s">
        <v>215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8" t="s">
        <v>90</v>
      </c>
      <c r="BK209" s="242">
        <f>ROUND(I209*H209,2)</f>
        <v>0</v>
      </c>
      <c r="BL209" s="18" t="s">
        <v>426</v>
      </c>
      <c r="BM209" s="241" t="s">
        <v>1362</v>
      </c>
    </row>
    <row r="210" s="2" customFormat="1">
      <c r="A210" s="40"/>
      <c r="B210" s="41"/>
      <c r="C210" s="42"/>
      <c r="D210" s="243" t="s">
        <v>224</v>
      </c>
      <c r="E210" s="42"/>
      <c r="F210" s="244" t="s">
        <v>1073</v>
      </c>
      <c r="G210" s="42"/>
      <c r="H210" s="42"/>
      <c r="I210" s="245"/>
      <c r="J210" s="42"/>
      <c r="K210" s="42"/>
      <c r="L210" s="46"/>
      <c r="M210" s="246"/>
      <c r="N210" s="247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8" t="s">
        <v>224</v>
      </c>
      <c r="AU210" s="18" t="s">
        <v>92</v>
      </c>
    </row>
    <row r="211" s="2" customFormat="1" ht="16.5" customHeight="1">
      <c r="A211" s="40"/>
      <c r="B211" s="41"/>
      <c r="C211" s="291" t="s">
        <v>429</v>
      </c>
      <c r="D211" s="291" t="s">
        <v>311</v>
      </c>
      <c r="E211" s="292" t="s">
        <v>1075</v>
      </c>
      <c r="F211" s="293" t="s">
        <v>1076</v>
      </c>
      <c r="G211" s="294" t="s">
        <v>325</v>
      </c>
      <c r="H211" s="295">
        <v>1</v>
      </c>
      <c r="I211" s="296"/>
      <c r="J211" s="297">
        <f>ROUND(I211*H211,2)</f>
        <v>0</v>
      </c>
      <c r="K211" s="293" t="s">
        <v>529</v>
      </c>
      <c r="L211" s="298"/>
      <c r="M211" s="299" t="s">
        <v>1</v>
      </c>
      <c r="N211" s="300" t="s">
        <v>48</v>
      </c>
      <c r="O211" s="93"/>
      <c r="P211" s="239">
        <f>O211*H211</f>
        <v>0</v>
      </c>
      <c r="Q211" s="239">
        <v>0</v>
      </c>
      <c r="R211" s="239">
        <f>Q211*H211</f>
        <v>0</v>
      </c>
      <c r="S211" s="239">
        <v>0</v>
      </c>
      <c r="T211" s="24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1" t="s">
        <v>548</v>
      </c>
      <c r="AT211" s="241" t="s">
        <v>311</v>
      </c>
      <c r="AU211" s="241" t="s">
        <v>92</v>
      </c>
      <c r="AY211" s="18" t="s">
        <v>215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8" t="s">
        <v>90</v>
      </c>
      <c r="BK211" s="242">
        <f>ROUND(I211*H211,2)</f>
        <v>0</v>
      </c>
      <c r="BL211" s="18" t="s">
        <v>418</v>
      </c>
      <c r="BM211" s="241" t="s">
        <v>1363</v>
      </c>
    </row>
    <row r="212" s="2" customFormat="1">
      <c r="A212" s="40"/>
      <c r="B212" s="41"/>
      <c r="C212" s="42"/>
      <c r="D212" s="243" t="s">
        <v>224</v>
      </c>
      <c r="E212" s="42"/>
      <c r="F212" s="244" t="s">
        <v>1076</v>
      </c>
      <c r="G212" s="42"/>
      <c r="H212" s="42"/>
      <c r="I212" s="245"/>
      <c r="J212" s="42"/>
      <c r="K212" s="42"/>
      <c r="L212" s="46"/>
      <c r="M212" s="246"/>
      <c r="N212" s="247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224</v>
      </c>
      <c r="AU212" s="18" t="s">
        <v>92</v>
      </c>
    </row>
    <row r="213" s="2" customFormat="1" ht="24.15" customHeight="1">
      <c r="A213" s="40"/>
      <c r="B213" s="41"/>
      <c r="C213" s="291" t="s">
        <v>435</v>
      </c>
      <c r="D213" s="291" t="s">
        <v>311</v>
      </c>
      <c r="E213" s="292" t="s">
        <v>1078</v>
      </c>
      <c r="F213" s="293" t="s">
        <v>1079</v>
      </c>
      <c r="G213" s="294" t="s">
        <v>325</v>
      </c>
      <c r="H213" s="295">
        <v>1</v>
      </c>
      <c r="I213" s="296"/>
      <c r="J213" s="297">
        <f>ROUND(I213*H213,2)</f>
        <v>0</v>
      </c>
      <c r="K213" s="293" t="s">
        <v>529</v>
      </c>
      <c r="L213" s="298"/>
      <c r="M213" s="299" t="s">
        <v>1</v>
      </c>
      <c r="N213" s="300" t="s">
        <v>48</v>
      </c>
      <c r="O213" s="93"/>
      <c r="P213" s="239">
        <f>O213*H213</f>
        <v>0</v>
      </c>
      <c r="Q213" s="239">
        <v>0</v>
      </c>
      <c r="R213" s="239">
        <f>Q213*H213</f>
        <v>0</v>
      </c>
      <c r="S213" s="239">
        <v>0</v>
      </c>
      <c r="T213" s="24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41" t="s">
        <v>548</v>
      </c>
      <c r="AT213" s="241" t="s">
        <v>311</v>
      </c>
      <c r="AU213" s="241" t="s">
        <v>92</v>
      </c>
      <c r="AY213" s="18" t="s">
        <v>215</v>
      </c>
      <c r="BE213" s="242">
        <f>IF(N213="základní",J213,0)</f>
        <v>0</v>
      </c>
      <c r="BF213" s="242">
        <f>IF(N213="snížená",J213,0)</f>
        <v>0</v>
      </c>
      <c r="BG213" s="242">
        <f>IF(N213="zákl. přenesená",J213,0)</f>
        <v>0</v>
      </c>
      <c r="BH213" s="242">
        <f>IF(N213="sníž. přenesená",J213,0)</f>
        <v>0</v>
      </c>
      <c r="BI213" s="242">
        <f>IF(N213="nulová",J213,0)</f>
        <v>0</v>
      </c>
      <c r="BJ213" s="18" t="s">
        <v>90</v>
      </c>
      <c r="BK213" s="242">
        <f>ROUND(I213*H213,2)</f>
        <v>0</v>
      </c>
      <c r="BL213" s="18" t="s">
        <v>418</v>
      </c>
      <c r="BM213" s="241" t="s">
        <v>1364</v>
      </c>
    </row>
    <row r="214" s="2" customFormat="1">
      <c r="A214" s="40"/>
      <c r="B214" s="41"/>
      <c r="C214" s="42"/>
      <c r="D214" s="243" t="s">
        <v>224</v>
      </c>
      <c r="E214" s="42"/>
      <c r="F214" s="244" t="s">
        <v>1079</v>
      </c>
      <c r="G214" s="42"/>
      <c r="H214" s="42"/>
      <c r="I214" s="245"/>
      <c r="J214" s="42"/>
      <c r="K214" s="42"/>
      <c r="L214" s="46"/>
      <c r="M214" s="246"/>
      <c r="N214" s="247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8" t="s">
        <v>224</v>
      </c>
      <c r="AU214" s="18" t="s">
        <v>92</v>
      </c>
    </row>
    <row r="215" s="2" customFormat="1" ht="44.25" customHeight="1">
      <c r="A215" s="40"/>
      <c r="B215" s="41"/>
      <c r="C215" s="291" t="s">
        <v>440</v>
      </c>
      <c r="D215" s="291" t="s">
        <v>311</v>
      </c>
      <c r="E215" s="292" t="s">
        <v>1081</v>
      </c>
      <c r="F215" s="293" t="s">
        <v>1082</v>
      </c>
      <c r="G215" s="294" t="s">
        <v>325</v>
      </c>
      <c r="H215" s="295">
        <v>1</v>
      </c>
      <c r="I215" s="296"/>
      <c r="J215" s="297">
        <f>ROUND(I215*H215,2)</f>
        <v>0</v>
      </c>
      <c r="K215" s="293" t="s">
        <v>529</v>
      </c>
      <c r="L215" s="298"/>
      <c r="M215" s="299" t="s">
        <v>1</v>
      </c>
      <c r="N215" s="300" t="s">
        <v>48</v>
      </c>
      <c r="O215" s="93"/>
      <c r="P215" s="239">
        <f>O215*H215</f>
        <v>0</v>
      </c>
      <c r="Q215" s="239">
        <v>0</v>
      </c>
      <c r="R215" s="239">
        <f>Q215*H215</f>
        <v>0</v>
      </c>
      <c r="S215" s="239">
        <v>0</v>
      </c>
      <c r="T215" s="24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41" t="s">
        <v>548</v>
      </c>
      <c r="AT215" s="241" t="s">
        <v>311</v>
      </c>
      <c r="AU215" s="241" t="s">
        <v>92</v>
      </c>
      <c r="AY215" s="18" t="s">
        <v>215</v>
      </c>
      <c r="BE215" s="242">
        <f>IF(N215="základní",J215,0)</f>
        <v>0</v>
      </c>
      <c r="BF215" s="242">
        <f>IF(N215="snížená",J215,0)</f>
        <v>0</v>
      </c>
      <c r="BG215" s="242">
        <f>IF(N215="zákl. přenesená",J215,0)</f>
        <v>0</v>
      </c>
      <c r="BH215" s="242">
        <f>IF(N215="sníž. přenesená",J215,0)</f>
        <v>0</v>
      </c>
      <c r="BI215" s="242">
        <f>IF(N215="nulová",J215,0)</f>
        <v>0</v>
      </c>
      <c r="BJ215" s="18" t="s">
        <v>90</v>
      </c>
      <c r="BK215" s="242">
        <f>ROUND(I215*H215,2)</f>
        <v>0</v>
      </c>
      <c r="BL215" s="18" t="s">
        <v>418</v>
      </c>
      <c r="BM215" s="241" t="s">
        <v>1365</v>
      </c>
    </row>
    <row r="216" s="2" customFormat="1">
      <c r="A216" s="40"/>
      <c r="B216" s="41"/>
      <c r="C216" s="42"/>
      <c r="D216" s="243" t="s">
        <v>224</v>
      </c>
      <c r="E216" s="42"/>
      <c r="F216" s="244" t="s">
        <v>1082</v>
      </c>
      <c r="G216" s="42"/>
      <c r="H216" s="42"/>
      <c r="I216" s="245"/>
      <c r="J216" s="42"/>
      <c r="K216" s="42"/>
      <c r="L216" s="46"/>
      <c r="M216" s="246"/>
      <c r="N216" s="247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8" t="s">
        <v>224</v>
      </c>
      <c r="AU216" s="18" t="s">
        <v>92</v>
      </c>
    </row>
    <row r="217" s="2" customFormat="1" ht="16.5" customHeight="1">
      <c r="A217" s="40"/>
      <c r="B217" s="41"/>
      <c r="C217" s="230" t="s">
        <v>448</v>
      </c>
      <c r="D217" s="230" t="s">
        <v>217</v>
      </c>
      <c r="E217" s="231" t="s">
        <v>1084</v>
      </c>
      <c r="F217" s="232" t="s">
        <v>1085</v>
      </c>
      <c r="G217" s="233" t="s">
        <v>1086</v>
      </c>
      <c r="H217" s="234">
        <v>15</v>
      </c>
      <c r="I217" s="235"/>
      <c r="J217" s="236">
        <f>ROUND(I217*H217,2)</f>
        <v>0</v>
      </c>
      <c r="K217" s="232" t="s">
        <v>529</v>
      </c>
      <c r="L217" s="46"/>
      <c r="M217" s="237" t="s">
        <v>1</v>
      </c>
      <c r="N217" s="238" t="s">
        <v>48</v>
      </c>
      <c r="O217" s="93"/>
      <c r="P217" s="239">
        <f>O217*H217</f>
        <v>0</v>
      </c>
      <c r="Q217" s="239">
        <v>0</v>
      </c>
      <c r="R217" s="239">
        <f>Q217*H217</f>
        <v>0</v>
      </c>
      <c r="S217" s="239">
        <v>0</v>
      </c>
      <c r="T217" s="24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1" t="s">
        <v>541</v>
      </c>
      <c r="AT217" s="241" t="s">
        <v>217</v>
      </c>
      <c r="AU217" s="241" t="s">
        <v>92</v>
      </c>
      <c r="AY217" s="18" t="s">
        <v>215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8" t="s">
        <v>90</v>
      </c>
      <c r="BK217" s="242">
        <f>ROUND(I217*H217,2)</f>
        <v>0</v>
      </c>
      <c r="BL217" s="18" t="s">
        <v>541</v>
      </c>
      <c r="BM217" s="241" t="s">
        <v>1366</v>
      </c>
    </row>
    <row r="218" s="2" customFormat="1">
      <c r="A218" s="40"/>
      <c r="B218" s="41"/>
      <c r="C218" s="42"/>
      <c r="D218" s="243" t="s">
        <v>224</v>
      </c>
      <c r="E218" s="42"/>
      <c r="F218" s="244" t="s">
        <v>1085</v>
      </c>
      <c r="G218" s="42"/>
      <c r="H218" s="42"/>
      <c r="I218" s="245"/>
      <c r="J218" s="42"/>
      <c r="K218" s="42"/>
      <c r="L218" s="46"/>
      <c r="M218" s="246"/>
      <c r="N218" s="247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8" t="s">
        <v>224</v>
      </c>
      <c r="AU218" s="18" t="s">
        <v>92</v>
      </c>
    </row>
    <row r="219" s="2" customFormat="1" ht="16.5" customHeight="1">
      <c r="A219" s="40"/>
      <c r="B219" s="41"/>
      <c r="C219" s="230" t="s">
        <v>452</v>
      </c>
      <c r="D219" s="230" t="s">
        <v>217</v>
      </c>
      <c r="E219" s="231" t="s">
        <v>1088</v>
      </c>
      <c r="F219" s="232" t="s">
        <v>1089</v>
      </c>
      <c r="G219" s="233" t="s">
        <v>325</v>
      </c>
      <c r="H219" s="234">
        <v>1</v>
      </c>
      <c r="I219" s="235"/>
      <c r="J219" s="236">
        <f>ROUND(I219*H219,2)</f>
        <v>0</v>
      </c>
      <c r="K219" s="232" t="s">
        <v>529</v>
      </c>
      <c r="L219" s="46"/>
      <c r="M219" s="237" t="s">
        <v>1</v>
      </c>
      <c r="N219" s="238" t="s">
        <v>48</v>
      </c>
      <c r="O219" s="93"/>
      <c r="P219" s="239">
        <f>O219*H219</f>
        <v>0</v>
      </c>
      <c r="Q219" s="239">
        <v>0</v>
      </c>
      <c r="R219" s="239">
        <f>Q219*H219</f>
        <v>0</v>
      </c>
      <c r="S219" s="239">
        <v>0</v>
      </c>
      <c r="T219" s="24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41" t="s">
        <v>222</v>
      </c>
      <c r="AT219" s="241" t="s">
        <v>217</v>
      </c>
      <c r="AU219" s="241" t="s">
        <v>92</v>
      </c>
      <c r="AY219" s="18" t="s">
        <v>215</v>
      </c>
      <c r="BE219" s="242">
        <f>IF(N219="základní",J219,0)</f>
        <v>0</v>
      </c>
      <c r="BF219" s="242">
        <f>IF(N219="snížená",J219,0)</f>
        <v>0</v>
      </c>
      <c r="BG219" s="242">
        <f>IF(N219="zákl. přenesená",J219,0)</f>
        <v>0</v>
      </c>
      <c r="BH219" s="242">
        <f>IF(N219="sníž. přenesená",J219,0)</f>
        <v>0</v>
      </c>
      <c r="BI219" s="242">
        <f>IF(N219="nulová",J219,0)</f>
        <v>0</v>
      </c>
      <c r="BJ219" s="18" t="s">
        <v>90</v>
      </c>
      <c r="BK219" s="242">
        <f>ROUND(I219*H219,2)</f>
        <v>0</v>
      </c>
      <c r="BL219" s="18" t="s">
        <v>222</v>
      </c>
      <c r="BM219" s="241" t="s">
        <v>1367</v>
      </c>
    </row>
    <row r="220" s="2" customFormat="1">
      <c r="A220" s="40"/>
      <c r="B220" s="41"/>
      <c r="C220" s="42"/>
      <c r="D220" s="243" t="s">
        <v>224</v>
      </c>
      <c r="E220" s="42"/>
      <c r="F220" s="244" t="s">
        <v>1089</v>
      </c>
      <c r="G220" s="42"/>
      <c r="H220" s="42"/>
      <c r="I220" s="245"/>
      <c r="J220" s="42"/>
      <c r="K220" s="42"/>
      <c r="L220" s="46"/>
      <c r="M220" s="246"/>
      <c r="N220" s="247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8" t="s">
        <v>224</v>
      </c>
      <c r="AU220" s="18" t="s">
        <v>92</v>
      </c>
    </row>
    <row r="221" s="2" customFormat="1" ht="16.5" customHeight="1">
      <c r="A221" s="40"/>
      <c r="B221" s="41"/>
      <c r="C221" s="230" t="s">
        <v>456</v>
      </c>
      <c r="D221" s="230" t="s">
        <v>217</v>
      </c>
      <c r="E221" s="231" t="s">
        <v>1091</v>
      </c>
      <c r="F221" s="232" t="s">
        <v>1092</v>
      </c>
      <c r="G221" s="233" t="s">
        <v>325</v>
      </c>
      <c r="H221" s="234">
        <v>1</v>
      </c>
      <c r="I221" s="235"/>
      <c r="J221" s="236">
        <f>ROUND(I221*H221,2)</f>
        <v>0</v>
      </c>
      <c r="K221" s="232" t="s">
        <v>529</v>
      </c>
      <c r="L221" s="46"/>
      <c r="M221" s="237" t="s">
        <v>1</v>
      </c>
      <c r="N221" s="238" t="s">
        <v>48</v>
      </c>
      <c r="O221" s="93"/>
      <c r="P221" s="239">
        <f>O221*H221</f>
        <v>0</v>
      </c>
      <c r="Q221" s="239">
        <v>0</v>
      </c>
      <c r="R221" s="239">
        <f>Q221*H221</f>
        <v>0</v>
      </c>
      <c r="S221" s="239">
        <v>0</v>
      </c>
      <c r="T221" s="24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41" t="s">
        <v>222</v>
      </c>
      <c r="AT221" s="241" t="s">
        <v>217</v>
      </c>
      <c r="AU221" s="241" t="s">
        <v>92</v>
      </c>
      <c r="AY221" s="18" t="s">
        <v>215</v>
      </c>
      <c r="BE221" s="242">
        <f>IF(N221="základní",J221,0)</f>
        <v>0</v>
      </c>
      <c r="BF221" s="242">
        <f>IF(N221="snížená",J221,0)</f>
        <v>0</v>
      </c>
      <c r="BG221" s="242">
        <f>IF(N221="zákl. přenesená",J221,0)</f>
        <v>0</v>
      </c>
      <c r="BH221" s="242">
        <f>IF(N221="sníž. přenesená",J221,0)</f>
        <v>0</v>
      </c>
      <c r="BI221" s="242">
        <f>IF(N221="nulová",J221,0)</f>
        <v>0</v>
      </c>
      <c r="BJ221" s="18" t="s">
        <v>90</v>
      </c>
      <c r="BK221" s="242">
        <f>ROUND(I221*H221,2)</f>
        <v>0</v>
      </c>
      <c r="BL221" s="18" t="s">
        <v>222</v>
      </c>
      <c r="BM221" s="241" t="s">
        <v>1368</v>
      </c>
    </row>
    <row r="222" s="2" customFormat="1">
      <c r="A222" s="40"/>
      <c r="B222" s="41"/>
      <c r="C222" s="42"/>
      <c r="D222" s="243" t="s">
        <v>224</v>
      </c>
      <c r="E222" s="42"/>
      <c r="F222" s="244" t="s">
        <v>1092</v>
      </c>
      <c r="G222" s="42"/>
      <c r="H222" s="42"/>
      <c r="I222" s="245"/>
      <c r="J222" s="42"/>
      <c r="K222" s="42"/>
      <c r="L222" s="46"/>
      <c r="M222" s="246"/>
      <c r="N222" s="247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8" t="s">
        <v>224</v>
      </c>
      <c r="AU222" s="18" t="s">
        <v>92</v>
      </c>
    </row>
    <row r="223" s="2" customFormat="1" ht="16.5" customHeight="1">
      <c r="A223" s="40"/>
      <c r="B223" s="41"/>
      <c r="C223" s="230" t="s">
        <v>460</v>
      </c>
      <c r="D223" s="230" t="s">
        <v>217</v>
      </c>
      <c r="E223" s="231" t="s">
        <v>1094</v>
      </c>
      <c r="F223" s="232" t="s">
        <v>1095</v>
      </c>
      <c r="G223" s="233" t="s">
        <v>325</v>
      </c>
      <c r="H223" s="234">
        <v>1</v>
      </c>
      <c r="I223" s="235"/>
      <c r="J223" s="236">
        <f>ROUND(I223*H223,2)</f>
        <v>0</v>
      </c>
      <c r="K223" s="232" t="s">
        <v>529</v>
      </c>
      <c r="L223" s="46"/>
      <c r="M223" s="237" t="s">
        <v>1</v>
      </c>
      <c r="N223" s="238" t="s">
        <v>48</v>
      </c>
      <c r="O223" s="93"/>
      <c r="P223" s="239">
        <f>O223*H223</f>
        <v>0</v>
      </c>
      <c r="Q223" s="239">
        <v>0</v>
      </c>
      <c r="R223" s="239">
        <f>Q223*H223</f>
        <v>0</v>
      </c>
      <c r="S223" s="239">
        <v>0</v>
      </c>
      <c r="T223" s="24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1" t="s">
        <v>541</v>
      </c>
      <c r="AT223" s="241" t="s">
        <v>217</v>
      </c>
      <c r="AU223" s="241" t="s">
        <v>92</v>
      </c>
      <c r="AY223" s="18" t="s">
        <v>215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8" t="s">
        <v>90</v>
      </c>
      <c r="BK223" s="242">
        <f>ROUND(I223*H223,2)</f>
        <v>0</v>
      </c>
      <c r="BL223" s="18" t="s">
        <v>541</v>
      </c>
      <c r="BM223" s="241" t="s">
        <v>1369</v>
      </c>
    </row>
    <row r="224" s="2" customFormat="1">
      <c r="A224" s="40"/>
      <c r="B224" s="41"/>
      <c r="C224" s="42"/>
      <c r="D224" s="243" t="s">
        <v>224</v>
      </c>
      <c r="E224" s="42"/>
      <c r="F224" s="244" t="s">
        <v>1097</v>
      </c>
      <c r="G224" s="42"/>
      <c r="H224" s="42"/>
      <c r="I224" s="245"/>
      <c r="J224" s="42"/>
      <c r="K224" s="42"/>
      <c r="L224" s="46"/>
      <c r="M224" s="246"/>
      <c r="N224" s="247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8" t="s">
        <v>224</v>
      </c>
      <c r="AU224" s="18" t="s">
        <v>92</v>
      </c>
    </row>
    <row r="225" s="2" customFormat="1" ht="21.75" customHeight="1">
      <c r="A225" s="40"/>
      <c r="B225" s="41"/>
      <c r="C225" s="230" t="s">
        <v>465</v>
      </c>
      <c r="D225" s="230" t="s">
        <v>217</v>
      </c>
      <c r="E225" s="231" t="s">
        <v>1098</v>
      </c>
      <c r="F225" s="232" t="s">
        <v>1099</v>
      </c>
      <c r="G225" s="233" t="s">
        <v>325</v>
      </c>
      <c r="H225" s="234">
        <v>1</v>
      </c>
      <c r="I225" s="235"/>
      <c r="J225" s="236">
        <f>ROUND(I225*H225,2)</f>
        <v>0</v>
      </c>
      <c r="K225" s="232" t="s">
        <v>529</v>
      </c>
      <c r="L225" s="46"/>
      <c r="M225" s="237" t="s">
        <v>1</v>
      </c>
      <c r="N225" s="238" t="s">
        <v>48</v>
      </c>
      <c r="O225" s="93"/>
      <c r="P225" s="239">
        <f>O225*H225</f>
        <v>0</v>
      </c>
      <c r="Q225" s="239">
        <v>0</v>
      </c>
      <c r="R225" s="239">
        <f>Q225*H225</f>
        <v>0</v>
      </c>
      <c r="S225" s="239">
        <v>0</v>
      </c>
      <c r="T225" s="24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1" t="s">
        <v>541</v>
      </c>
      <c r="AT225" s="241" t="s">
        <v>217</v>
      </c>
      <c r="AU225" s="241" t="s">
        <v>92</v>
      </c>
      <c r="AY225" s="18" t="s">
        <v>215</v>
      </c>
      <c r="BE225" s="242">
        <f>IF(N225="základní",J225,0)</f>
        <v>0</v>
      </c>
      <c r="BF225" s="242">
        <f>IF(N225="snížená",J225,0)</f>
        <v>0</v>
      </c>
      <c r="BG225" s="242">
        <f>IF(N225="zákl. přenesená",J225,0)</f>
        <v>0</v>
      </c>
      <c r="BH225" s="242">
        <f>IF(N225="sníž. přenesená",J225,0)</f>
        <v>0</v>
      </c>
      <c r="BI225" s="242">
        <f>IF(N225="nulová",J225,0)</f>
        <v>0</v>
      </c>
      <c r="BJ225" s="18" t="s">
        <v>90</v>
      </c>
      <c r="BK225" s="242">
        <f>ROUND(I225*H225,2)</f>
        <v>0</v>
      </c>
      <c r="BL225" s="18" t="s">
        <v>541</v>
      </c>
      <c r="BM225" s="241" t="s">
        <v>1370</v>
      </c>
    </row>
    <row r="226" s="2" customFormat="1">
      <c r="A226" s="40"/>
      <c r="B226" s="41"/>
      <c r="C226" s="42"/>
      <c r="D226" s="243" t="s">
        <v>224</v>
      </c>
      <c r="E226" s="42"/>
      <c r="F226" s="244" t="s">
        <v>1101</v>
      </c>
      <c r="G226" s="42"/>
      <c r="H226" s="42"/>
      <c r="I226" s="245"/>
      <c r="J226" s="42"/>
      <c r="K226" s="42"/>
      <c r="L226" s="46"/>
      <c r="M226" s="246"/>
      <c r="N226" s="247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8" t="s">
        <v>224</v>
      </c>
      <c r="AU226" s="18" t="s">
        <v>92</v>
      </c>
    </row>
    <row r="227" s="12" customFormat="1" ht="22.8" customHeight="1">
      <c r="A227" s="12"/>
      <c r="B227" s="214"/>
      <c r="C227" s="215"/>
      <c r="D227" s="216" t="s">
        <v>82</v>
      </c>
      <c r="E227" s="228" t="s">
        <v>1102</v>
      </c>
      <c r="F227" s="228" t="s">
        <v>1103</v>
      </c>
      <c r="G227" s="215"/>
      <c r="H227" s="215"/>
      <c r="I227" s="218"/>
      <c r="J227" s="229">
        <f>BK227</f>
        <v>0</v>
      </c>
      <c r="K227" s="215"/>
      <c r="L227" s="220"/>
      <c r="M227" s="221"/>
      <c r="N227" s="222"/>
      <c r="O227" s="222"/>
      <c r="P227" s="223">
        <f>SUM(P228:P317)</f>
        <v>0</v>
      </c>
      <c r="Q227" s="222"/>
      <c r="R227" s="223">
        <f>SUM(R228:R317)</f>
        <v>0</v>
      </c>
      <c r="S227" s="222"/>
      <c r="T227" s="224">
        <f>SUM(T228:T317)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5" t="s">
        <v>90</v>
      </c>
      <c r="AT227" s="226" t="s">
        <v>82</v>
      </c>
      <c r="AU227" s="226" t="s">
        <v>90</v>
      </c>
      <c r="AY227" s="225" t="s">
        <v>215</v>
      </c>
      <c r="BK227" s="227">
        <f>SUM(BK228:BK317)</f>
        <v>0</v>
      </c>
    </row>
    <row r="228" s="2" customFormat="1" ht="24.15" customHeight="1">
      <c r="A228" s="40"/>
      <c r="B228" s="41"/>
      <c r="C228" s="291" t="s">
        <v>471</v>
      </c>
      <c r="D228" s="291" t="s">
        <v>311</v>
      </c>
      <c r="E228" s="292" t="s">
        <v>831</v>
      </c>
      <c r="F228" s="293" t="s">
        <v>832</v>
      </c>
      <c r="G228" s="294" t="s">
        <v>325</v>
      </c>
      <c r="H228" s="295">
        <v>4</v>
      </c>
      <c r="I228" s="296"/>
      <c r="J228" s="297">
        <f>ROUND(I228*H228,2)</f>
        <v>0</v>
      </c>
      <c r="K228" s="293" t="s">
        <v>529</v>
      </c>
      <c r="L228" s="298"/>
      <c r="M228" s="299" t="s">
        <v>1</v>
      </c>
      <c r="N228" s="300" t="s">
        <v>48</v>
      </c>
      <c r="O228" s="93"/>
      <c r="P228" s="239">
        <f>O228*H228</f>
        <v>0</v>
      </c>
      <c r="Q228" s="239">
        <v>0</v>
      </c>
      <c r="R228" s="239">
        <f>Q228*H228</f>
        <v>0</v>
      </c>
      <c r="S228" s="239">
        <v>0</v>
      </c>
      <c r="T228" s="24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41" t="s">
        <v>548</v>
      </c>
      <c r="AT228" s="241" t="s">
        <v>311</v>
      </c>
      <c r="AU228" s="241" t="s">
        <v>92</v>
      </c>
      <c r="AY228" s="18" t="s">
        <v>215</v>
      </c>
      <c r="BE228" s="242">
        <f>IF(N228="základní",J228,0)</f>
        <v>0</v>
      </c>
      <c r="BF228" s="242">
        <f>IF(N228="snížená",J228,0)</f>
        <v>0</v>
      </c>
      <c r="BG228" s="242">
        <f>IF(N228="zákl. přenesená",J228,0)</f>
        <v>0</v>
      </c>
      <c r="BH228" s="242">
        <f>IF(N228="sníž. přenesená",J228,0)</f>
        <v>0</v>
      </c>
      <c r="BI228" s="242">
        <f>IF(N228="nulová",J228,0)</f>
        <v>0</v>
      </c>
      <c r="BJ228" s="18" t="s">
        <v>90</v>
      </c>
      <c r="BK228" s="242">
        <f>ROUND(I228*H228,2)</f>
        <v>0</v>
      </c>
      <c r="BL228" s="18" t="s">
        <v>418</v>
      </c>
      <c r="BM228" s="241" t="s">
        <v>1371</v>
      </c>
    </row>
    <row r="229" s="2" customFormat="1">
      <c r="A229" s="40"/>
      <c r="B229" s="41"/>
      <c r="C229" s="42"/>
      <c r="D229" s="243" t="s">
        <v>224</v>
      </c>
      <c r="E229" s="42"/>
      <c r="F229" s="244" t="s">
        <v>832</v>
      </c>
      <c r="G229" s="42"/>
      <c r="H229" s="42"/>
      <c r="I229" s="245"/>
      <c r="J229" s="42"/>
      <c r="K229" s="42"/>
      <c r="L229" s="46"/>
      <c r="M229" s="246"/>
      <c r="N229" s="247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8" t="s">
        <v>224</v>
      </c>
      <c r="AU229" s="18" t="s">
        <v>92</v>
      </c>
    </row>
    <row r="230" s="13" customFormat="1">
      <c r="A230" s="13"/>
      <c r="B230" s="248"/>
      <c r="C230" s="249"/>
      <c r="D230" s="243" t="s">
        <v>226</v>
      </c>
      <c r="E230" s="250" t="s">
        <v>1</v>
      </c>
      <c r="F230" s="251" t="s">
        <v>1105</v>
      </c>
      <c r="G230" s="249"/>
      <c r="H230" s="252">
        <v>4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226</v>
      </c>
      <c r="AU230" s="258" t="s">
        <v>92</v>
      </c>
      <c r="AV230" s="13" t="s">
        <v>92</v>
      </c>
      <c r="AW230" s="13" t="s">
        <v>39</v>
      </c>
      <c r="AX230" s="13" t="s">
        <v>90</v>
      </c>
      <c r="AY230" s="258" t="s">
        <v>215</v>
      </c>
    </row>
    <row r="231" s="2" customFormat="1" ht="33" customHeight="1">
      <c r="A231" s="40"/>
      <c r="B231" s="41"/>
      <c r="C231" s="291" t="s">
        <v>477</v>
      </c>
      <c r="D231" s="291" t="s">
        <v>311</v>
      </c>
      <c r="E231" s="292" t="s">
        <v>1106</v>
      </c>
      <c r="F231" s="293" t="s">
        <v>1107</v>
      </c>
      <c r="G231" s="294" t="s">
        <v>325</v>
      </c>
      <c r="H231" s="295">
        <v>2</v>
      </c>
      <c r="I231" s="296"/>
      <c r="J231" s="297">
        <f>ROUND(I231*H231,2)</f>
        <v>0</v>
      </c>
      <c r="K231" s="293" t="s">
        <v>529</v>
      </c>
      <c r="L231" s="298"/>
      <c r="M231" s="299" t="s">
        <v>1</v>
      </c>
      <c r="N231" s="300" t="s">
        <v>48</v>
      </c>
      <c r="O231" s="93"/>
      <c r="P231" s="239">
        <f>O231*H231</f>
        <v>0</v>
      </c>
      <c r="Q231" s="239">
        <v>0</v>
      </c>
      <c r="R231" s="239">
        <f>Q231*H231</f>
        <v>0</v>
      </c>
      <c r="S231" s="239">
        <v>0</v>
      </c>
      <c r="T231" s="24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41" t="s">
        <v>548</v>
      </c>
      <c r="AT231" s="241" t="s">
        <v>311</v>
      </c>
      <c r="AU231" s="241" t="s">
        <v>92</v>
      </c>
      <c r="AY231" s="18" t="s">
        <v>215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8" t="s">
        <v>90</v>
      </c>
      <c r="BK231" s="242">
        <f>ROUND(I231*H231,2)</f>
        <v>0</v>
      </c>
      <c r="BL231" s="18" t="s">
        <v>418</v>
      </c>
      <c r="BM231" s="241" t="s">
        <v>1372</v>
      </c>
    </row>
    <row r="232" s="2" customFormat="1">
      <c r="A232" s="40"/>
      <c r="B232" s="41"/>
      <c r="C232" s="42"/>
      <c r="D232" s="243" t="s">
        <v>224</v>
      </c>
      <c r="E232" s="42"/>
      <c r="F232" s="244" t="s">
        <v>1107</v>
      </c>
      <c r="G232" s="42"/>
      <c r="H232" s="42"/>
      <c r="I232" s="245"/>
      <c r="J232" s="42"/>
      <c r="K232" s="42"/>
      <c r="L232" s="46"/>
      <c r="M232" s="246"/>
      <c r="N232" s="247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8" t="s">
        <v>224</v>
      </c>
      <c r="AU232" s="18" t="s">
        <v>92</v>
      </c>
    </row>
    <row r="233" s="2" customFormat="1" ht="33" customHeight="1">
      <c r="A233" s="40"/>
      <c r="B233" s="41"/>
      <c r="C233" s="230" t="s">
        <v>1109</v>
      </c>
      <c r="D233" s="230" t="s">
        <v>217</v>
      </c>
      <c r="E233" s="231" t="s">
        <v>1110</v>
      </c>
      <c r="F233" s="232" t="s">
        <v>1111</v>
      </c>
      <c r="G233" s="233" t="s">
        <v>325</v>
      </c>
      <c r="H233" s="234">
        <v>2</v>
      </c>
      <c r="I233" s="235"/>
      <c r="J233" s="236">
        <f>ROUND(I233*H233,2)</f>
        <v>0</v>
      </c>
      <c r="K233" s="232" t="s">
        <v>529</v>
      </c>
      <c r="L233" s="46"/>
      <c r="M233" s="237" t="s">
        <v>1</v>
      </c>
      <c r="N233" s="238" t="s">
        <v>48</v>
      </c>
      <c r="O233" s="93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541</v>
      </c>
      <c r="AT233" s="241" t="s">
        <v>217</v>
      </c>
      <c r="AU233" s="241" t="s">
        <v>92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541</v>
      </c>
      <c r="BM233" s="241" t="s">
        <v>1373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1113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92</v>
      </c>
    </row>
    <row r="235" s="2" customFormat="1" ht="24.15" customHeight="1">
      <c r="A235" s="40"/>
      <c r="B235" s="41"/>
      <c r="C235" s="291" t="s">
        <v>1114</v>
      </c>
      <c r="D235" s="291" t="s">
        <v>311</v>
      </c>
      <c r="E235" s="292" t="s">
        <v>1115</v>
      </c>
      <c r="F235" s="293" t="s">
        <v>1116</v>
      </c>
      <c r="G235" s="294" t="s">
        <v>325</v>
      </c>
      <c r="H235" s="295">
        <v>0.5</v>
      </c>
      <c r="I235" s="296"/>
      <c r="J235" s="297">
        <f>ROUND(I235*H235,2)</f>
        <v>0</v>
      </c>
      <c r="K235" s="293" t="s">
        <v>529</v>
      </c>
      <c r="L235" s="298"/>
      <c r="M235" s="299" t="s">
        <v>1</v>
      </c>
      <c r="N235" s="300" t="s">
        <v>48</v>
      </c>
      <c r="O235" s="93"/>
      <c r="P235" s="239">
        <f>O235*H235</f>
        <v>0</v>
      </c>
      <c r="Q235" s="239">
        <v>0</v>
      </c>
      <c r="R235" s="239">
        <f>Q235*H235</f>
        <v>0</v>
      </c>
      <c r="S235" s="239">
        <v>0</v>
      </c>
      <c r="T235" s="24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41" t="s">
        <v>548</v>
      </c>
      <c r="AT235" s="241" t="s">
        <v>311</v>
      </c>
      <c r="AU235" s="241" t="s">
        <v>92</v>
      </c>
      <c r="AY235" s="18" t="s">
        <v>215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8" t="s">
        <v>90</v>
      </c>
      <c r="BK235" s="242">
        <f>ROUND(I235*H235,2)</f>
        <v>0</v>
      </c>
      <c r="BL235" s="18" t="s">
        <v>418</v>
      </c>
      <c r="BM235" s="241" t="s">
        <v>1374</v>
      </c>
    </row>
    <row r="236" s="2" customFormat="1">
      <c r="A236" s="40"/>
      <c r="B236" s="41"/>
      <c r="C236" s="42"/>
      <c r="D236" s="243" t="s">
        <v>224</v>
      </c>
      <c r="E236" s="42"/>
      <c r="F236" s="244" t="s">
        <v>1116</v>
      </c>
      <c r="G236" s="42"/>
      <c r="H236" s="42"/>
      <c r="I236" s="245"/>
      <c r="J236" s="42"/>
      <c r="K236" s="42"/>
      <c r="L236" s="46"/>
      <c r="M236" s="246"/>
      <c r="N236" s="247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8" t="s">
        <v>224</v>
      </c>
      <c r="AU236" s="18" t="s">
        <v>92</v>
      </c>
    </row>
    <row r="237" s="13" customFormat="1">
      <c r="A237" s="13"/>
      <c r="B237" s="248"/>
      <c r="C237" s="249"/>
      <c r="D237" s="243" t="s">
        <v>226</v>
      </c>
      <c r="E237" s="249"/>
      <c r="F237" s="251" t="s">
        <v>1118</v>
      </c>
      <c r="G237" s="249"/>
      <c r="H237" s="252">
        <v>0.5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92</v>
      </c>
      <c r="AV237" s="13" t="s">
        <v>92</v>
      </c>
      <c r="AW237" s="13" t="s">
        <v>4</v>
      </c>
      <c r="AX237" s="13" t="s">
        <v>90</v>
      </c>
      <c r="AY237" s="258" t="s">
        <v>215</v>
      </c>
    </row>
    <row r="238" s="2" customFormat="1" ht="24.15" customHeight="1">
      <c r="A238" s="40"/>
      <c r="B238" s="41"/>
      <c r="C238" s="291" t="s">
        <v>1119</v>
      </c>
      <c r="D238" s="291" t="s">
        <v>311</v>
      </c>
      <c r="E238" s="292" t="s">
        <v>825</v>
      </c>
      <c r="F238" s="293" t="s">
        <v>826</v>
      </c>
      <c r="G238" s="294" t="s">
        <v>325</v>
      </c>
      <c r="H238" s="295">
        <v>2</v>
      </c>
      <c r="I238" s="296"/>
      <c r="J238" s="297">
        <f>ROUND(I238*H238,2)</f>
        <v>0</v>
      </c>
      <c r="K238" s="293" t="s">
        <v>529</v>
      </c>
      <c r="L238" s="298"/>
      <c r="M238" s="299" t="s">
        <v>1</v>
      </c>
      <c r="N238" s="300" t="s">
        <v>48</v>
      </c>
      <c r="O238" s="93"/>
      <c r="P238" s="239">
        <f>O238*H238</f>
        <v>0</v>
      </c>
      <c r="Q238" s="239">
        <v>0</v>
      </c>
      <c r="R238" s="239">
        <f>Q238*H238</f>
        <v>0</v>
      </c>
      <c r="S238" s="239">
        <v>0</v>
      </c>
      <c r="T238" s="240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41" t="s">
        <v>548</v>
      </c>
      <c r="AT238" s="241" t="s">
        <v>311</v>
      </c>
      <c r="AU238" s="241" t="s">
        <v>92</v>
      </c>
      <c r="AY238" s="18" t="s">
        <v>215</v>
      </c>
      <c r="BE238" s="242">
        <f>IF(N238="základní",J238,0)</f>
        <v>0</v>
      </c>
      <c r="BF238" s="242">
        <f>IF(N238="snížená",J238,0)</f>
        <v>0</v>
      </c>
      <c r="BG238" s="242">
        <f>IF(N238="zákl. přenesená",J238,0)</f>
        <v>0</v>
      </c>
      <c r="BH238" s="242">
        <f>IF(N238="sníž. přenesená",J238,0)</f>
        <v>0</v>
      </c>
      <c r="BI238" s="242">
        <f>IF(N238="nulová",J238,0)</f>
        <v>0</v>
      </c>
      <c r="BJ238" s="18" t="s">
        <v>90</v>
      </c>
      <c r="BK238" s="242">
        <f>ROUND(I238*H238,2)</f>
        <v>0</v>
      </c>
      <c r="BL238" s="18" t="s">
        <v>418</v>
      </c>
      <c r="BM238" s="241" t="s">
        <v>1375</v>
      </c>
    </row>
    <row r="239" s="2" customFormat="1">
      <c r="A239" s="40"/>
      <c r="B239" s="41"/>
      <c r="C239" s="42"/>
      <c r="D239" s="243" t="s">
        <v>224</v>
      </c>
      <c r="E239" s="42"/>
      <c r="F239" s="244" t="s">
        <v>826</v>
      </c>
      <c r="G239" s="42"/>
      <c r="H239" s="42"/>
      <c r="I239" s="245"/>
      <c r="J239" s="42"/>
      <c r="K239" s="42"/>
      <c r="L239" s="46"/>
      <c r="M239" s="246"/>
      <c r="N239" s="247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8" t="s">
        <v>224</v>
      </c>
      <c r="AU239" s="18" t="s">
        <v>92</v>
      </c>
    </row>
    <row r="240" s="2" customFormat="1" ht="33" customHeight="1">
      <c r="A240" s="40"/>
      <c r="B240" s="41"/>
      <c r="C240" s="291" t="s">
        <v>1121</v>
      </c>
      <c r="D240" s="291" t="s">
        <v>311</v>
      </c>
      <c r="E240" s="292" t="s">
        <v>834</v>
      </c>
      <c r="F240" s="293" t="s">
        <v>835</v>
      </c>
      <c r="G240" s="294" t="s">
        <v>836</v>
      </c>
      <c r="H240" s="295">
        <v>2</v>
      </c>
      <c r="I240" s="296"/>
      <c r="J240" s="297">
        <f>ROUND(I240*H240,2)</f>
        <v>0</v>
      </c>
      <c r="K240" s="293" t="s">
        <v>529</v>
      </c>
      <c r="L240" s="298"/>
      <c r="M240" s="299" t="s">
        <v>1</v>
      </c>
      <c r="N240" s="300" t="s">
        <v>48</v>
      </c>
      <c r="O240" s="93"/>
      <c r="P240" s="239">
        <f>O240*H240</f>
        <v>0</v>
      </c>
      <c r="Q240" s="239">
        <v>0</v>
      </c>
      <c r="R240" s="239">
        <f>Q240*H240</f>
        <v>0</v>
      </c>
      <c r="S240" s="239">
        <v>0</v>
      </c>
      <c r="T240" s="24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1" t="s">
        <v>548</v>
      </c>
      <c r="AT240" s="241" t="s">
        <v>311</v>
      </c>
      <c r="AU240" s="241" t="s">
        <v>92</v>
      </c>
      <c r="AY240" s="18" t="s">
        <v>215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90</v>
      </c>
      <c r="BK240" s="242">
        <f>ROUND(I240*H240,2)</f>
        <v>0</v>
      </c>
      <c r="BL240" s="18" t="s">
        <v>418</v>
      </c>
      <c r="BM240" s="241" t="s">
        <v>1376</v>
      </c>
    </row>
    <row r="241" s="2" customFormat="1">
      <c r="A241" s="40"/>
      <c r="B241" s="41"/>
      <c r="C241" s="42"/>
      <c r="D241" s="243" t="s">
        <v>224</v>
      </c>
      <c r="E241" s="42"/>
      <c r="F241" s="244" t="s">
        <v>835</v>
      </c>
      <c r="G241" s="42"/>
      <c r="H241" s="42"/>
      <c r="I241" s="245"/>
      <c r="J241" s="42"/>
      <c r="K241" s="42"/>
      <c r="L241" s="46"/>
      <c r="M241" s="246"/>
      <c r="N241" s="247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224</v>
      </c>
      <c r="AU241" s="18" t="s">
        <v>92</v>
      </c>
    </row>
    <row r="242" s="2" customFormat="1" ht="33" customHeight="1">
      <c r="A242" s="40"/>
      <c r="B242" s="41"/>
      <c r="C242" s="291" t="s">
        <v>1123</v>
      </c>
      <c r="D242" s="291" t="s">
        <v>311</v>
      </c>
      <c r="E242" s="292" t="s">
        <v>822</v>
      </c>
      <c r="F242" s="293" t="s">
        <v>823</v>
      </c>
      <c r="G242" s="294" t="s">
        <v>325</v>
      </c>
      <c r="H242" s="295">
        <v>2</v>
      </c>
      <c r="I242" s="296"/>
      <c r="J242" s="297">
        <f>ROUND(I242*H242,2)</f>
        <v>0</v>
      </c>
      <c r="K242" s="293" t="s">
        <v>529</v>
      </c>
      <c r="L242" s="298"/>
      <c r="M242" s="299" t="s">
        <v>1</v>
      </c>
      <c r="N242" s="300" t="s">
        <v>48</v>
      </c>
      <c r="O242" s="93"/>
      <c r="P242" s="239">
        <f>O242*H242</f>
        <v>0</v>
      </c>
      <c r="Q242" s="239">
        <v>0</v>
      </c>
      <c r="R242" s="239">
        <f>Q242*H242</f>
        <v>0</v>
      </c>
      <c r="S242" s="239">
        <v>0</v>
      </c>
      <c r="T242" s="24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41" t="s">
        <v>548</v>
      </c>
      <c r="AT242" s="241" t="s">
        <v>311</v>
      </c>
      <c r="AU242" s="241" t="s">
        <v>92</v>
      </c>
      <c r="AY242" s="18" t="s">
        <v>215</v>
      </c>
      <c r="BE242" s="242">
        <f>IF(N242="základní",J242,0)</f>
        <v>0</v>
      </c>
      <c r="BF242" s="242">
        <f>IF(N242="snížená",J242,0)</f>
        <v>0</v>
      </c>
      <c r="BG242" s="242">
        <f>IF(N242="zákl. přenesená",J242,0)</f>
        <v>0</v>
      </c>
      <c r="BH242" s="242">
        <f>IF(N242="sníž. přenesená",J242,0)</f>
        <v>0</v>
      </c>
      <c r="BI242" s="242">
        <f>IF(N242="nulová",J242,0)</f>
        <v>0</v>
      </c>
      <c r="BJ242" s="18" t="s">
        <v>90</v>
      </c>
      <c r="BK242" s="242">
        <f>ROUND(I242*H242,2)</f>
        <v>0</v>
      </c>
      <c r="BL242" s="18" t="s">
        <v>418</v>
      </c>
      <c r="BM242" s="241" t="s">
        <v>1377</v>
      </c>
    </row>
    <row r="243" s="2" customFormat="1">
      <c r="A243" s="40"/>
      <c r="B243" s="41"/>
      <c r="C243" s="42"/>
      <c r="D243" s="243" t="s">
        <v>224</v>
      </c>
      <c r="E243" s="42"/>
      <c r="F243" s="244" t="s">
        <v>823</v>
      </c>
      <c r="G243" s="42"/>
      <c r="H243" s="42"/>
      <c r="I243" s="245"/>
      <c r="J243" s="42"/>
      <c r="K243" s="42"/>
      <c r="L243" s="46"/>
      <c r="M243" s="246"/>
      <c r="N243" s="247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8" t="s">
        <v>224</v>
      </c>
      <c r="AU243" s="18" t="s">
        <v>92</v>
      </c>
    </row>
    <row r="244" s="2" customFormat="1" ht="24.15" customHeight="1">
      <c r="A244" s="40"/>
      <c r="B244" s="41"/>
      <c r="C244" s="291" t="s">
        <v>1125</v>
      </c>
      <c r="D244" s="291" t="s">
        <v>311</v>
      </c>
      <c r="E244" s="292" t="s">
        <v>838</v>
      </c>
      <c r="F244" s="293" t="s">
        <v>839</v>
      </c>
      <c r="G244" s="294" t="s">
        <v>325</v>
      </c>
      <c r="H244" s="295">
        <v>2</v>
      </c>
      <c r="I244" s="296"/>
      <c r="J244" s="297">
        <f>ROUND(I244*H244,2)</f>
        <v>0</v>
      </c>
      <c r="K244" s="293" t="s">
        <v>529</v>
      </c>
      <c r="L244" s="298"/>
      <c r="M244" s="299" t="s">
        <v>1</v>
      </c>
      <c r="N244" s="300" t="s">
        <v>48</v>
      </c>
      <c r="O244" s="93"/>
      <c r="P244" s="239">
        <f>O244*H244</f>
        <v>0</v>
      </c>
      <c r="Q244" s="239">
        <v>0</v>
      </c>
      <c r="R244" s="239">
        <f>Q244*H244</f>
        <v>0</v>
      </c>
      <c r="S244" s="239">
        <v>0</v>
      </c>
      <c r="T244" s="24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41" t="s">
        <v>548</v>
      </c>
      <c r="AT244" s="241" t="s">
        <v>311</v>
      </c>
      <c r="AU244" s="241" t="s">
        <v>92</v>
      </c>
      <c r="AY244" s="18" t="s">
        <v>215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8" t="s">
        <v>90</v>
      </c>
      <c r="BK244" s="242">
        <f>ROUND(I244*H244,2)</f>
        <v>0</v>
      </c>
      <c r="BL244" s="18" t="s">
        <v>418</v>
      </c>
      <c r="BM244" s="241" t="s">
        <v>1378</v>
      </c>
    </row>
    <row r="245" s="2" customFormat="1">
      <c r="A245" s="40"/>
      <c r="B245" s="41"/>
      <c r="C245" s="42"/>
      <c r="D245" s="243" t="s">
        <v>224</v>
      </c>
      <c r="E245" s="42"/>
      <c r="F245" s="244" t="s">
        <v>839</v>
      </c>
      <c r="G245" s="42"/>
      <c r="H245" s="42"/>
      <c r="I245" s="245"/>
      <c r="J245" s="42"/>
      <c r="K245" s="42"/>
      <c r="L245" s="46"/>
      <c r="M245" s="246"/>
      <c r="N245" s="247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8" t="s">
        <v>224</v>
      </c>
      <c r="AU245" s="18" t="s">
        <v>92</v>
      </c>
    </row>
    <row r="246" s="2" customFormat="1" ht="24.15" customHeight="1">
      <c r="A246" s="40"/>
      <c r="B246" s="41"/>
      <c r="C246" s="291" t="s">
        <v>1127</v>
      </c>
      <c r="D246" s="291" t="s">
        <v>311</v>
      </c>
      <c r="E246" s="292" t="s">
        <v>841</v>
      </c>
      <c r="F246" s="293" t="s">
        <v>842</v>
      </c>
      <c r="G246" s="294" t="s">
        <v>325</v>
      </c>
      <c r="H246" s="295">
        <v>4</v>
      </c>
      <c r="I246" s="296"/>
      <c r="J246" s="297">
        <f>ROUND(I246*H246,2)</f>
        <v>0</v>
      </c>
      <c r="K246" s="293" t="s">
        <v>529</v>
      </c>
      <c r="L246" s="298"/>
      <c r="M246" s="299" t="s">
        <v>1</v>
      </c>
      <c r="N246" s="300" t="s">
        <v>48</v>
      </c>
      <c r="O246" s="93"/>
      <c r="P246" s="239">
        <f>O246*H246</f>
        <v>0</v>
      </c>
      <c r="Q246" s="239">
        <v>0</v>
      </c>
      <c r="R246" s="239">
        <f>Q246*H246</f>
        <v>0</v>
      </c>
      <c r="S246" s="239">
        <v>0</v>
      </c>
      <c r="T246" s="24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41" t="s">
        <v>548</v>
      </c>
      <c r="AT246" s="241" t="s">
        <v>311</v>
      </c>
      <c r="AU246" s="241" t="s">
        <v>92</v>
      </c>
      <c r="AY246" s="18" t="s">
        <v>215</v>
      </c>
      <c r="BE246" s="242">
        <f>IF(N246="základní",J246,0)</f>
        <v>0</v>
      </c>
      <c r="BF246" s="242">
        <f>IF(N246="snížená",J246,0)</f>
        <v>0</v>
      </c>
      <c r="BG246" s="242">
        <f>IF(N246="zákl. přenesená",J246,0)</f>
        <v>0</v>
      </c>
      <c r="BH246" s="242">
        <f>IF(N246="sníž. přenesená",J246,0)</f>
        <v>0</v>
      </c>
      <c r="BI246" s="242">
        <f>IF(N246="nulová",J246,0)</f>
        <v>0</v>
      </c>
      <c r="BJ246" s="18" t="s">
        <v>90</v>
      </c>
      <c r="BK246" s="242">
        <f>ROUND(I246*H246,2)</f>
        <v>0</v>
      </c>
      <c r="BL246" s="18" t="s">
        <v>418</v>
      </c>
      <c r="BM246" s="241" t="s">
        <v>1379</v>
      </c>
    </row>
    <row r="247" s="2" customFormat="1">
      <c r="A247" s="40"/>
      <c r="B247" s="41"/>
      <c r="C247" s="42"/>
      <c r="D247" s="243" t="s">
        <v>224</v>
      </c>
      <c r="E247" s="42"/>
      <c r="F247" s="244" t="s">
        <v>842</v>
      </c>
      <c r="G247" s="42"/>
      <c r="H247" s="42"/>
      <c r="I247" s="245"/>
      <c r="J247" s="42"/>
      <c r="K247" s="42"/>
      <c r="L247" s="46"/>
      <c r="M247" s="246"/>
      <c r="N247" s="247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8" t="s">
        <v>224</v>
      </c>
      <c r="AU247" s="18" t="s">
        <v>92</v>
      </c>
    </row>
    <row r="248" s="2" customFormat="1" ht="24.15" customHeight="1">
      <c r="A248" s="40"/>
      <c r="B248" s="41"/>
      <c r="C248" s="291" t="s">
        <v>1129</v>
      </c>
      <c r="D248" s="291" t="s">
        <v>311</v>
      </c>
      <c r="E248" s="292" t="s">
        <v>844</v>
      </c>
      <c r="F248" s="293" t="s">
        <v>845</v>
      </c>
      <c r="G248" s="294" t="s">
        <v>325</v>
      </c>
      <c r="H248" s="295">
        <v>4</v>
      </c>
      <c r="I248" s="296"/>
      <c r="J248" s="297">
        <f>ROUND(I248*H248,2)</f>
        <v>0</v>
      </c>
      <c r="K248" s="293" t="s">
        <v>529</v>
      </c>
      <c r="L248" s="298"/>
      <c r="M248" s="299" t="s">
        <v>1</v>
      </c>
      <c r="N248" s="300" t="s">
        <v>48</v>
      </c>
      <c r="O248" s="93"/>
      <c r="P248" s="239">
        <f>O248*H248</f>
        <v>0</v>
      </c>
      <c r="Q248" s="239">
        <v>0</v>
      </c>
      <c r="R248" s="239">
        <f>Q248*H248</f>
        <v>0</v>
      </c>
      <c r="S248" s="239">
        <v>0</v>
      </c>
      <c r="T248" s="24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41" t="s">
        <v>548</v>
      </c>
      <c r="AT248" s="241" t="s">
        <v>311</v>
      </c>
      <c r="AU248" s="241" t="s">
        <v>92</v>
      </c>
      <c r="AY248" s="18" t="s">
        <v>215</v>
      </c>
      <c r="BE248" s="242">
        <f>IF(N248="základní",J248,0)</f>
        <v>0</v>
      </c>
      <c r="BF248" s="242">
        <f>IF(N248="snížená",J248,0)</f>
        <v>0</v>
      </c>
      <c r="BG248" s="242">
        <f>IF(N248="zákl. přenesená",J248,0)</f>
        <v>0</v>
      </c>
      <c r="BH248" s="242">
        <f>IF(N248="sníž. přenesená",J248,0)</f>
        <v>0</v>
      </c>
      <c r="BI248" s="242">
        <f>IF(N248="nulová",J248,0)</f>
        <v>0</v>
      </c>
      <c r="BJ248" s="18" t="s">
        <v>90</v>
      </c>
      <c r="BK248" s="242">
        <f>ROUND(I248*H248,2)</f>
        <v>0</v>
      </c>
      <c r="BL248" s="18" t="s">
        <v>418</v>
      </c>
      <c r="BM248" s="241" t="s">
        <v>1380</v>
      </c>
    </row>
    <row r="249" s="2" customFormat="1">
      <c r="A249" s="40"/>
      <c r="B249" s="41"/>
      <c r="C249" s="42"/>
      <c r="D249" s="243" t="s">
        <v>224</v>
      </c>
      <c r="E249" s="42"/>
      <c r="F249" s="244" t="s">
        <v>845</v>
      </c>
      <c r="G249" s="42"/>
      <c r="H249" s="42"/>
      <c r="I249" s="245"/>
      <c r="J249" s="42"/>
      <c r="K249" s="42"/>
      <c r="L249" s="46"/>
      <c r="M249" s="246"/>
      <c r="N249" s="247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8" t="s">
        <v>224</v>
      </c>
      <c r="AU249" s="18" t="s">
        <v>92</v>
      </c>
    </row>
    <row r="250" s="2" customFormat="1" ht="33" customHeight="1">
      <c r="A250" s="40"/>
      <c r="B250" s="41"/>
      <c r="C250" s="230" t="s">
        <v>1131</v>
      </c>
      <c r="D250" s="230" t="s">
        <v>217</v>
      </c>
      <c r="E250" s="231" t="s">
        <v>1132</v>
      </c>
      <c r="F250" s="232" t="s">
        <v>1133</v>
      </c>
      <c r="G250" s="233" t="s">
        <v>325</v>
      </c>
      <c r="H250" s="234">
        <v>4</v>
      </c>
      <c r="I250" s="235"/>
      <c r="J250" s="236">
        <f>ROUND(I250*H250,2)</f>
        <v>0</v>
      </c>
      <c r="K250" s="232" t="s">
        <v>529</v>
      </c>
      <c r="L250" s="46"/>
      <c r="M250" s="237" t="s">
        <v>1</v>
      </c>
      <c r="N250" s="238" t="s">
        <v>48</v>
      </c>
      <c r="O250" s="93"/>
      <c r="P250" s="239">
        <f>O250*H250</f>
        <v>0</v>
      </c>
      <c r="Q250" s="239">
        <v>0</v>
      </c>
      <c r="R250" s="239">
        <f>Q250*H250</f>
        <v>0</v>
      </c>
      <c r="S250" s="239">
        <v>0</v>
      </c>
      <c r="T250" s="24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41" t="s">
        <v>222</v>
      </c>
      <c r="AT250" s="241" t="s">
        <v>217</v>
      </c>
      <c r="AU250" s="241" t="s">
        <v>92</v>
      </c>
      <c r="AY250" s="18" t="s">
        <v>215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8" t="s">
        <v>90</v>
      </c>
      <c r="BK250" s="242">
        <f>ROUND(I250*H250,2)</f>
        <v>0</v>
      </c>
      <c r="BL250" s="18" t="s">
        <v>222</v>
      </c>
      <c r="BM250" s="241" t="s">
        <v>1381</v>
      </c>
    </row>
    <row r="251" s="2" customFormat="1">
      <c r="A251" s="40"/>
      <c r="B251" s="41"/>
      <c r="C251" s="42"/>
      <c r="D251" s="243" t="s">
        <v>224</v>
      </c>
      <c r="E251" s="42"/>
      <c r="F251" s="244" t="s">
        <v>1135</v>
      </c>
      <c r="G251" s="42"/>
      <c r="H251" s="42"/>
      <c r="I251" s="245"/>
      <c r="J251" s="42"/>
      <c r="K251" s="42"/>
      <c r="L251" s="46"/>
      <c r="M251" s="246"/>
      <c r="N251" s="247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8" t="s">
        <v>224</v>
      </c>
      <c r="AU251" s="18" t="s">
        <v>92</v>
      </c>
    </row>
    <row r="252" s="13" customFormat="1">
      <c r="A252" s="13"/>
      <c r="B252" s="248"/>
      <c r="C252" s="249"/>
      <c r="D252" s="243" t="s">
        <v>226</v>
      </c>
      <c r="E252" s="250" t="s">
        <v>1</v>
      </c>
      <c r="F252" s="251" t="s">
        <v>1105</v>
      </c>
      <c r="G252" s="249"/>
      <c r="H252" s="252">
        <v>4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226</v>
      </c>
      <c r="AU252" s="258" t="s">
        <v>92</v>
      </c>
      <c r="AV252" s="13" t="s">
        <v>92</v>
      </c>
      <c r="AW252" s="13" t="s">
        <v>39</v>
      </c>
      <c r="AX252" s="13" t="s">
        <v>90</v>
      </c>
      <c r="AY252" s="258" t="s">
        <v>215</v>
      </c>
    </row>
    <row r="253" s="2" customFormat="1" ht="37.8" customHeight="1">
      <c r="A253" s="40"/>
      <c r="B253" s="41"/>
      <c r="C253" s="230" t="s">
        <v>1136</v>
      </c>
      <c r="D253" s="230" t="s">
        <v>217</v>
      </c>
      <c r="E253" s="231" t="s">
        <v>759</v>
      </c>
      <c r="F253" s="232" t="s">
        <v>760</v>
      </c>
      <c r="G253" s="233" t="s">
        <v>334</v>
      </c>
      <c r="H253" s="234">
        <v>130</v>
      </c>
      <c r="I253" s="235"/>
      <c r="J253" s="236">
        <f>ROUND(I253*H253,2)</f>
        <v>0</v>
      </c>
      <c r="K253" s="232" t="s">
        <v>529</v>
      </c>
      <c r="L253" s="46"/>
      <c r="M253" s="237" t="s">
        <v>1</v>
      </c>
      <c r="N253" s="238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541</v>
      </c>
      <c r="AT253" s="241" t="s">
        <v>217</v>
      </c>
      <c r="AU253" s="241" t="s">
        <v>92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541</v>
      </c>
      <c r="BM253" s="241" t="s">
        <v>1382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762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92</v>
      </c>
    </row>
    <row r="255" s="13" customFormat="1">
      <c r="A255" s="13"/>
      <c r="B255" s="248"/>
      <c r="C255" s="249"/>
      <c r="D255" s="243" t="s">
        <v>226</v>
      </c>
      <c r="E255" s="250" t="s">
        <v>1</v>
      </c>
      <c r="F255" s="251" t="s">
        <v>1383</v>
      </c>
      <c r="G255" s="249"/>
      <c r="H255" s="252">
        <v>50</v>
      </c>
      <c r="I255" s="253"/>
      <c r="J255" s="249"/>
      <c r="K255" s="249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226</v>
      </c>
      <c r="AU255" s="258" t="s">
        <v>92</v>
      </c>
      <c r="AV255" s="13" t="s">
        <v>92</v>
      </c>
      <c r="AW255" s="13" t="s">
        <v>39</v>
      </c>
      <c r="AX255" s="13" t="s">
        <v>83</v>
      </c>
      <c r="AY255" s="258" t="s">
        <v>215</v>
      </c>
    </row>
    <row r="256" s="13" customFormat="1">
      <c r="A256" s="13"/>
      <c r="B256" s="248"/>
      <c r="C256" s="249"/>
      <c r="D256" s="243" t="s">
        <v>226</v>
      </c>
      <c r="E256" s="250" t="s">
        <v>1</v>
      </c>
      <c r="F256" s="251" t="s">
        <v>1384</v>
      </c>
      <c r="G256" s="249"/>
      <c r="H256" s="252">
        <v>20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226</v>
      </c>
      <c r="AU256" s="258" t="s">
        <v>92</v>
      </c>
      <c r="AV256" s="13" t="s">
        <v>92</v>
      </c>
      <c r="AW256" s="13" t="s">
        <v>39</v>
      </c>
      <c r="AX256" s="13" t="s">
        <v>83</v>
      </c>
      <c r="AY256" s="258" t="s">
        <v>215</v>
      </c>
    </row>
    <row r="257" s="13" customFormat="1">
      <c r="A257" s="13"/>
      <c r="B257" s="248"/>
      <c r="C257" s="249"/>
      <c r="D257" s="243" t="s">
        <v>226</v>
      </c>
      <c r="E257" s="250" t="s">
        <v>1</v>
      </c>
      <c r="F257" s="251" t="s">
        <v>1385</v>
      </c>
      <c r="G257" s="249"/>
      <c r="H257" s="252">
        <v>20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226</v>
      </c>
      <c r="AU257" s="258" t="s">
        <v>92</v>
      </c>
      <c r="AV257" s="13" t="s">
        <v>92</v>
      </c>
      <c r="AW257" s="13" t="s">
        <v>39</v>
      </c>
      <c r="AX257" s="13" t="s">
        <v>83</v>
      </c>
      <c r="AY257" s="258" t="s">
        <v>215</v>
      </c>
    </row>
    <row r="258" s="13" customFormat="1">
      <c r="A258" s="13"/>
      <c r="B258" s="248"/>
      <c r="C258" s="249"/>
      <c r="D258" s="243" t="s">
        <v>226</v>
      </c>
      <c r="E258" s="250" t="s">
        <v>1</v>
      </c>
      <c r="F258" s="251" t="s">
        <v>1386</v>
      </c>
      <c r="G258" s="249"/>
      <c r="H258" s="252">
        <v>30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226</v>
      </c>
      <c r="AU258" s="258" t="s">
        <v>92</v>
      </c>
      <c r="AV258" s="13" t="s">
        <v>92</v>
      </c>
      <c r="AW258" s="13" t="s">
        <v>39</v>
      </c>
      <c r="AX258" s="13" t="s">
        <v>83</v>
      </c>
      <c r="AY258" s="258" t="s">
        <v>215</v>
      </c>
    </row>
    <row r="259" s="13" customFormat="1">
      <c r="A259" s="13"/>
      <c r="B259" s="248"/>
      <c r="C259" s="249"/>
      <c r="D259" s="243" t="s">
        <v>226</v>
      </c>
      <c r="E259" s="250" t="s">
        <v>1</v>
      </c>
      <c r="F259" s="251" t="s">
        <v>1387</v>
      </c>
      <c r="G259" s="249"/>
      <c r="H259" s="252">
        <v>10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92</v>
      </c>
      <c r="AV259" s="13" t="s">
        <v>92</v>
      </c>
      <c r="AW259" s="13" t="s">
        <v>39</v>
      </c>
      <c r="AX259" s="13" t="s">
        <v>83</v>
      </c>
      <c r="AY259" s="258" t="s">
        <v>215</v>
      </c>
    </row>
    <row r="260" s="14" customFormat="1">
      <c r="A260" s="14"/>
      <c r="B260" s="259"/>
      <c r="C260" s="260"/>
      <c r="D260" s="243" t="s">
        <v>226</v>
      </c>
      <c r="E260" s="261" t="s">
        <v>1</v>
      </c>
      <c r="F260" s="262" t="s">
        <v>229</v>
      </c>
      <c r="G260" s="260"/>
      <c r="H260" s="263">
        <v>130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9" t="s">
        <v>226</v>
      </c>
      <c r="AU260" s="269" t="s">
        <v>92</v>
      </c>
      <c r="AV260" s="14" t="s">
        <v>222</v>
      </c>
      <c r="AW260" s="14" t="s">
        <v>39</v>
      </c>
      <c r="AX260" s="14" t="s">
        <v>90</v>
      </c>
      <c r="AY260" s="269" t="s">
        <v>215</v>
      </c>
    </row>
    <row r="261" s="2" customFormat="1" ht="33" customHeight="1">
      <c r="A261" s="40"/>
      <c r="B261" s="41"/>
      <c r="C261" s="230" t="s">
        <v>1140</v>
      </c>
      <c r="D261" s="230" t="s">
        <v>217</v>
      </c>
      <c r="E261" s="231" t="s">
        <v>754</v>
      </c>
      <c r="F261" s="232" t="s">
        <v>755</v>
      </c>
      <c r="G261" s="233" t="s">
        <v>325</v>
      </c>
      <c r="H261" s="234">
        <v>4</v>
      </c>
      <c r="I261" s="235"/>
      <c r="J261" s="236">
        <f>ROUND(I261*H261,2)</f>
        <v>0</v>
      </c>
      <c r="K261" s="232" t="s">
        <v>529</v>
      </c>
      <c r="L261" s="46"/>
      <c r="M261" s="237" t="s">
        <v>1</v>
      </c>
      <c r="N261" s="238" t="s">
        <v>48</v>
      </c>
      <c r="O261" s="93"/>
      <c r="P261" s="239">
        <f>O261*H261</f>
        <v>0</v>
      </c>
      <c r="Q261" s="239">
        <v>0</v>
      </c>
      <c r="R261" s="239">
        <f>Q261*H261</f>
        <v>0</v>
      </c>
      <c r="S261" s="239">
        <v>0</v>
      </c>
      <c r="T261" s="24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41" t="s">
        <v>541</v>
      </c>
      <c r="AT261" s="241" t="s">
        <v>217</v>
      </c>
      <c r="AU261" s="241" t="s">
        <v>92</v>
      </c>
      <c r="AY261" s="18" t="s">
        <v>215</v>
      </c>
      <c r="BE261" s="242">
        <f>IF(N261="základní",J261,0)</f>
        <v>0</v>
      </c>
      <c r="BF261" s="242">
        <f>IF(N261="snížená",J261,0)</f>
        <v>0</v>
      </c>
      <c r="BG261" s="242">
        <f>IF(N261="zákl. přenesená",J261,0)</f>
        <v>0</v>
      </c>
      <c r="BH261" s="242">
        <f>IF(N261="sníž. přenesená",J261,0)</f>
        <v>0</v>
      </c>
      <c r="BI261" s="242">
        <f>IF(N261="nulová",J261,0)</f>
        <v>0</v>
      </c>
      <c r="BJ261" s="18" t="s">
        <v>90</v>
      </c>
      <c r="BK261" s="242">
        <f>ROUND(I261*H261,2)</f>
        <v>0</v>
      </c>
      <c r="BL261" s="18" t="s">
        <v>541</v>
      </c>
      <c r="BM261" s="241" t="s">
        <v>1388</v>
      </c>
    </row>
    <row r="262" s="2" customFormat="1">
      <c r="A262" s="40"/>
      <c r="B262" s="41"/>
      <c r="C262" s="42"/>
      <c r="D262" s="243" t="s">
        <v>224</v>
      </c>
      <c r="E262" s="42"/>
      <c r="F262" s="244" t="s">
        <v>757</v>
      </c>
      <c r="G262" s="42"/>
      <c r="H262" s="42"/>
      <c r="I262" s="245"/>
      <c r="J262" s="42"/>
      <c r="K262" s="42"/>
      <c r="L262" s="46"/>
      <c r="M262" s="246"/>
      <c r="N262" s="247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8" t="s">
        <v>224</v>
      </c>
      <c r="AU262" s="18" t="s">
        <v>92</v>
      </c>
    </row>
    <row r="263" s="13" customFormat="1">
      <c r="A263" s="13"/>
      <c r="B263" s="248"/>
      <c r="C263" s="249"/>
      <c r="D263" s="243" t="s">
        <v>226</v>
      </c>
      <c r="E263" s="250" t="s">
        <v>1</v>
      </c>
      <c r="F263" s="251" t="s">
        <v>871</v>
      </c>
      <c r="G263" s="249"/>
      <c r="H263" s="252">
        <v>4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226</v>
      </c>
      <c r="AU263" s="258" t="s">
        <v>92</v>
      </c>
      <c r="AV263" s="13" t="s">
        <v>92</v>
      </c>
      <c r="AW263" s="13" t="s">
        <v>39</v>
      </c>
      <c r="AX263" s="13" t="s">
        <v>90</v>
      </c>
      <c r="AY263" s="258" t="s">
        <v>215</v>
      </c>
    </row>
    <row r="264" s="2" customFormat="1" ht="33" customHeight="1">
      <c r="A264" s="40"/>
      <c r="B264" s="41"/>
      <c r="C264" s="230" t="s">
        <v>1147</v>
      </c>
      <c r="D264" s="230" t="s">
        <v>217</v>
      </c>
      <c r="E264" s="231" t="s">
        <v>773</v>
      </c>
      <c r="F264" s="232" t="s">
        <v>774</v>
      </c>
      <c r="G264" s="233" t="s">
        <v>325</v>
      </c>
      <c r="H264" s="234">
        <v>6</v>
      </c>
      <c r="I264" s="235"/>
      <c r="J264" s="236">
        <f>ROUND(I264*H264,2)</f>
        <v>0</v>
      </c>
      <c r="K264" s="232" t="s">
        <v>529</v>
      </c>
      <c r="L264" s="46"/>
      <c r="M264" s="237" t="s">
        <v>1</v>
      </c>
      <c r="N264" s="238" t="s">
        <v>48</v>
      </c>
      <c r="O264" s="93"/>
      <c r="P264" s="239">
        <f>O264*H264</f>
        <v>0</v>
      </c>
      <c r="Q264" s="239">
        <v>0</v>
      </c>
      <c r="R264" s="239">
        <f>Q264*H264</f>
        <v>0</v>
      </c>
      <c r="S264" s="239">
        <v>0</v>
      </c>
      <c r="T264" s="24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41" t="s">
        <v>541</v>
      </c>
      <c r="AT264" s="241" t="s">
        <v>217</v>
      </c>
      <c r="AU264" s="241" t="s">
        <v>92</v>
      </c>
      <c r="AY264" s="18" t="s">
        <v>215</v>
      </c>
      <c r="BE264" s="242">
        <f>IF(N264="základní",J264,0)</f>
        <v>0</v>
      </c>
      <c r="BF264" s="242">
        <f>IF(N264="snížená",J264,0)</f>
        <v>0</v>
      </c>
      <c r="BG264" s="242">
        <f>IF(N264="zákl. přenesená",J264,0)</f>
        <v>0</v>
      </c>
      <c r="BH264" s="242">
        <f>IF(N264="sníž. přenesená",J264,0)</f>
        <v>0</v>
      </c>
      <c r="BI264" s="242">
        <f>IF(N264="nulová",J264,0)</f>
        <v>0</v>
      </c>
      <c r="BJ264" s="18" t="s">
        <v>90</v>
      </c>
      <c r="BK264" s="242">
        <f>ROUND(I264*H264,2)</f>
        <v>0</v>
      </c>
      <c r="BL264" s="18" t="s">
        <v>541</v>
      </c>
      <c r="BM264" s="241" t="s">
        <v>1389</v>
      </c>
    </row>
    <row r="265" s="2" customFormat="1">
      <c r="A265" s="40"/>
      <c r="B265" s="41"/>
      <c r="C265" s="42"/>
      <c r="D265" s="243" t="s">
        <v>224</v>
      </c>
      <c r="E265" s="42"/>
      <c r="F265" s="244" t="s">
        <v>776</v>
      </c>
      <c r="G265" s="42"/>
      <c r="H265" s="42"/>
      <c r="I265" s="245"/>
      <c r="J265" s="42"/>
      <c r="K265" s="42"/>
      <c r="L265" s="46"/>
      <c r="M265" s="246"/>
      <c r="N265" s="247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8" t="s">
        <v>224</v>
      </c>
      <c r="AU265" s="18" t="s">
        <v>92</v>
      </c>
    </row>
    <row r="266" s="2" customFormat="1" ht="24.15" customHeight="1">
      <c r="A266" s="40"/>
      <c r="B266" s="41"/>
      <c r="C266" s="230" t="s">
        <v>1149</v>
      </c>
      <c r="D266" s="230" t="s">
        <v>217</v>
      </c>
      <c r="E266" s="231" t="s">
        <v>1137</v>
      </c>
      <c r="F266" s="232" t="s">
        <v>1138</v>
      </c>
      <c r="G266" s="233" t="s">
        <v>325</v>
      </c>
      <c r="H266" s="234">
        <v>2</v>
      </c>
      <c r="I266" s="235"/>
      <c r="J266" s="236">
        <f>ROUND(I266*H266,2)</f>
        <v>0</v>
      </c>
      <c r="K266" s="232" t="s">
        <v>529</v>
      </c>
      <c r="L266" s="46"/>
      <c r="M266" s="237" t="s">
        <v>1</v>
      </c>
      <c r="N266" s="238" t="s">
        <v>48</v>
      </c>
      <c r="O266" s="93"/>
      <c r="P266" s="239">
        <f>O266*H266</f>
        <v>0</v>
      </c>
      <c r="Q266" s="239">
        <v>0</v>
      </c>
      <c r="R266" s="239">
        <f>Q266*H266</f>
        <v>0</v>
      </c>
      <c r="S266" s="239">
        <v>0</v>
      </c>
      <c r="T266" s="24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1" t="s">
        <v>541</v>
      </c>
      <c r="AT266" s="241" t="s">
        <v>217</v>
      </c>
      <c r="AU266" s="241" t="s">
        <v>92</v>
      </c>
      <c r="AY266" s="18" t="s">
        <v>215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8" t="s">
        <v>90</v>
      </c>
      <c r="BK266" s="242">
        <f>ROUND(I266*H266,2)</f>
        <v>0</v>
      </c>
      <c r="BL266" s="18" t="s">
        <v>541</v>
      </c>
      <c r="BM266" s="241" t="s">
        <v>1390</v>
      </c>
    </row>
    <row r="267" s="2" customFormat="1">
      <c r="A267" s="40"/>
      <c r="B267" s="41"/>
      <c r="C267" s="42"/>
      <c r="D267" s="243" t="s">
        <v>224</v>
      </c>
      <c r="E267" s="42"/>
      <c r="F267" s="244" t="s">
        <v>1138</v>
      </c>
      <c r="G267" s="42"/>
      <c r="H267" s="42"/>
      <c r="I267" s="245"/>
      <c r="J267" s="42"/>
      <c r="K267" s="42"/>
      <c r="L267" s="46"/>
      <c r="M267" s="246"/>
      <c r="N267" s="247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224</v>
      </c>
      <c r="AU267" s="18" t="s">
        <v>92</v>
      </c>
    </row>
    <row r="268" s="2" customFormat="1" ht="16.5" customHeight="1">
      <c r="A268" s="40"/>
      <c r="B268" s="41"/>
      <c r="C268" s="230" t="s">
        <v>1151</v>
      </c>
      <c r="D268" s="230" t="s">
        <v>217</v>
      </c>
      <c r="E268" s="231" t="s">
        <v>786</v>
      </c>
      <c r="F268" s="232" t="s">
        <v>787</v>
      </c>
      <c r="G268" s="233" t="s">
        <v>325</v>
      </c>
      <c r="H268" s="234">
        <v>2</v>
      </c>
      <c r="I268" s="235"/>
      <c r="J268" s="236">
        <f>ROUND(I268*H268,2)</f>
        <v>0</v>
      </c>
      <c r="K268" s="232" t="s">
        <v>529</v>
      </c>
      <c r="L268" s="46"/>
      <c r="M268" s="237" t="s">
        <v>1</v>
      </c>
      <c r="N268" s="238" t="s">
        <v>48</v>
      </c>
      <c r="O268" s="93"/>
      <c r="P268" s="239">
        <f>O268*H268</f>
        <v>0</v>
      </c>
      <c r="Q268" s="239">
        <v>0</v>
      </c>
      <c r="R268" s="239">
        <f>Q268*H268</f>
        <v>0</v>
      </c>
      <c r="S268" s="239">
        <v>0</v>
      </c>
      <c r="T268" s="24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1" t="s">
        <v>541</v>
      </c>
      <c r="AT268" s="241" t="s">
        <v>217</v>
      </c>
      <c r="AU268" s="241" t="s">
        <v>92</v>
      </c>
      <c r="AY268" s="18" t="s">
        <v>215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8" t="s">
        <v>90</v>
      </c>
      <c r="BK268" s="242">
        <f>ROUND(I268*H268,2)</f>
        <v>0</v>
      </c>
      <c r="BL268" s="18" t="s">
        <v>541</v>
      </c>
      <c r="BM268" s="241" t="s">
        <v>1391</v>
      </c>
    </row>
    <row r="269" s="2" customFormat="1">
      <c r="A269" s="40"/>
      <c r="B269" s="41"/>
      <c r="C269" s="42"/>
      <c r="D269" s="243" t="s">
        <v>224</v>
      </c>
      <c r="E269" s="42"/>
      <c r="F269" s="244" t="s">
        <v>789</v>
      </c>
      <c r="G269" s="42"/>
      <c r="H269" s="42"/>
      <c r="I269" s="245"/>
      <c r="J269" s="42"/>
      <c r="K269" s="42"/>
      <c r="L269" s="46"/>
      <c r="M269" s="246"/>
      <c r="N269" s="247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8" t="s">
        <v>224</v>
      </c>
      <c r="AU269" s="18" t="s">
        <v>92</v>
      </c>
    </row>
    <row r="270" s="2" customFormat="1" ht="24.15" customHeight="1">
      <c r="A270" s="40"/>
      <c r="B270" s="41"/>
      <c r="C270" s="291" t="s">
        <v>1154</v>
      </c>
      <c r="D270" s="291" t="s">
        <v>311</v>
      </c>
      <c r="E270" s="292" t="s">
        <v>1191</v>
      </c>
      <c r="F270" s="293" t="s">
        <v>1192</v>
      </c>
      <c r="G270" s="294" t="s">
        <v>325</v>
      </c>
      <c r="H270" s="295">
        <v>2</v>
      </c>
      <c r="I270" s="296"/>
      <c r="J270" s="297">
        <f>ROUND(I270*H270,2)</f>
        <v>0</v>
      </c>
      <c r="K270" s="293" t="s">
        <v>529</v>
      </c>
      <c r="L270" s="298"/>
      <c r="M270" s="299" t="s">
        <v>1</v>
      </c>
      <c r="N270" s="300" t="s">
        <v>48</v>
      </c>
      <c r="O270" s="93"/>
      <c r="P270" s="239">
        <f>O270*H270</f>
        <v>0</v>
      </c>
      <c r="Q270" s="239">
        <v>0</v>
      </c>
      <c r="R270" s="239">
        <f>Q270*H270</f>
        <v>0</v>
      </c>
      <c r="S270" s="239">
        <v>0</v>
      </c>
      <c r="T270" s="24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41" t="s">
        <v>541</v>
      </c>
      <c r="AT270" s="241" t="s">
        <v>311</v>
      </c>
      <c r="AU270" s="241" t="s">
        <v>92</v>
      </c>
      <c r="AY270" s="18" t="s">
        <v>215</v>
      </c>
      <c r="BE270" s="242">
        <f>IF(N270="základní",J270,0)</f>
        <v>0</v>
      </c>
      <c r="BF270" s="242">
        <f>IF(N270="snížená",J270,0)</f>
        <v>0</v>
      </c>
      <c r="BG270" s="242">
        <f>IF(N270="zákl. přenesená",J270,0)</f>
        <v>0</v>
      </c>
      <c r="BH270" s="242">
        <f>IF(N270="sníž. přenesená",J270,0)</f>
        <v>0</v>
      </c>
      <c r="BI270" s="242">
        <f>IF(N270="nulová",J270,0)</f>
        <v>0</v>
      </c>
      <c r="BJ270" s="18" t="s">
        <v>90</v>
      </c>
      <c r="BK270" s="242">
        <f>ROUND(I270*H270,2)</f>
        <v>0</v>
      </c>
      <c r="BL270" s="18" t="s">
        <v>541</v>
      </c>
      <c r="BM270" s="241" t="s">
        <v>1392</v>
      </c>
    </row>
    <row r="271" s="2" customFormat="1">
      <c r="A271" s="40"/>
      <c r="B271" s="41"/>
      <c r="C271" s="42"/>
      <c r="D271" s="243" t="s">
        <v>224</v>
      </c>
      <c r="E271" s="42"/>
      <c r="F271" s="244" t="s">
        <v>1192</v>
      </c>
      <c r="G271" s="42"/>
      <c r="H271" s="42"/>
      <c r="I271" s="245"/>
      <c r="J271" s="42"/>
      <c r="K271" s="42"/>
      <c r="L271" s="46"/>
      <c r="M271" s="246"/>
      <c r="N271" s="247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8" t="s">
        <v>224</v>
      </c>
      <c r="AU271" s="18" t="s">
        <v>92</v>
      </c>
    </row>
    <row r="272" s="2" customFormat="1" ht="24.15" customHeight="1">
      <c r="A272" s="40"/>
      <c r="B272" s="41"/>
      <c r="C272" s="291" t="s">
        <v>1156</v>
      </c>
      <c r="D272" s="291" t="s">
        <v>311</v>
      </c>
      <c r="E272" s="292" t="s">
        <v>819</v>
      </c>
      <c r="F272" s="293" t="s">
        <v>820</v>
      </c>
      <c r="G272" s="294" t="s">
        <v>325</v>
      </c>
      <c r="H272" s="295">
        <v>2</v>
      </c>
      <c r="I272" s="296"/>
      <c r="J272" s="297">
        <f>ROUND(I272*H272,2)</f>
        <v>0</v>
      </c>
      <c r="K272" s="293" t="s">
        <v>529</v>
      </c>
      <c r="L272" s="298"/>
      <c r="M272" s="299" t="s">
        <v>1</v>
      </c>
      <c r="N272" s="300" t="s">
        <v>48</v>
      </c>
      <c r="O272" s="93"/>
      <c r="P272" s="239">
        <f>O272*H272</f>
        <v>0</v>
      </c>
      <c r="Q272" s="239">
        <v>0</v>
      </c>
      <c r="R272" s="239">
        <f>Q272*H272</f>
        <v>0</v>
      </c>
      <c r="S272" s="239">
        <v>0</v>
      </c>
      <c r="T272" s="24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1" t="s">
        <v>541</v>
      </c>
      <c r="AT272" s="241" t="s">
        <v>311</v>
      </c>
      <c r="AU272" s="241" t="s">
        <v>92</v>
      </c>
      <c r="AY272" s="18" t="s">
        <v>215</v>
      </c>
      <c r="BE272" s="242">
        <f>IF(N272="základní",J272,0)</f>
        <v>0</v>
      </c>
      <c r="BF272" s="242">
        <f>IF(N272="snížená",J272,0)</f>
        <v>0</v>
      </c>
      <c r="BG272" s="242">
        <f>IF(N272="zákl. přenesená",J272,0)</f>
        <v>0</v>
      </c>
      <c r="BH272" s="242">
        <f>IF(N272="sníž. přenesená",J272,0)</f>
        <v>0</v>
      </c>
      <c r="BI272" s="242">
        <f>IF(N272="nulová",J272,0)</f>
        <v>0</v>
      </c>
      <c r="BJ272" s="18" t="s">
        <v>90</v>
      </c>
      <c r="BK272" s="242">
        <f>ROUND(I272*H272,2)</f>
        <v>0</v>
      </c>
      <c r="BL272" s="18" t="s">
        <v>541</v>
      </c>
      <c r="BM272" s="241" t="s">
        <v>1393</v>
      </c>
    </row>
    <row r="273" s="2" customFormat="1">
      <c r="A273" s="40"/>
      <c r="B273" s="41"/>
      <c r="C273" s="42"/>
      <c r="D273" s="243" t="s">
        <v>224</v>
      </c>
      <c r="E273" s="42"/>
      <c r="F273" s="244" t="s">
        <v>820</v>
      </c>
      <c r="G273" s="42"/>
      <c r="H273" s="42"/>
      <c r="I273" s="245"/>
      <c r="J273" s="42"/>
      <c r="K273" s="42"/>
      <c r="L273" s="46"/>
      <c r="M273" s="246"/>
      <c r="N273" s="247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8" t="s">
        <v>224</v>
      </c>
      <c r="AU273" s="18" t="s">
        <v>92</v>
      </c>
    </row>
    <row r="274" s="2" customFormat="1" ht="24.15" customHeight="1">
      <c r="A274" s="40"/>
      <c r="B274" s="41"/>
      <c r="C274" s="291" t="s">
        <v>1159</v>
      </c>
      <c r="D274" s="291" t="s">
        <v>311</v>
      </c>
      <c r="E274" s="292" t="s">
        <v>1197</v>
      </c>
      <c r="F274" s="293" t="s">
        <v>1198</v>
      </c>
      <c r="G274" s="294" t="s">
        <v>325</v>
      </c>
      <c r="H274" s="295">
        <v>10</v>
      </c>
      <c r="I274" s="296"/>
      <c r="J274" s="297">
        <f>ROUND(I274*H274,2)</f>
        <v>0</v>
      </c>
      <c r="K274" s="293" t="s">
        <v>529</v>
      </c>
      <c r="L274" s="298"/>
      <c r="M274" s="299" t="s">
        <v>1</v>
      </c>
      <c r="N274" s="300" t="s">
        <v>48</v>
      </c>
      <c r="O274" s="93"/>
      <c r="P274" s="239">
        <f>O274*H274</f>
        <v>0</v>
      </c>
      <c r="Q274" s="239">
        <v>0</v>
      </c>
      <c r="R274" s="239">
        <f>Q274*H274</f>
        <v>0</v>
      </c>
      <c r="S274" s="239">
        <v>0</v>
      </c>
      <c r="T274" s="24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1" t="s">
        <v>541</v>
      </c>
      <c r="AT274" s="241" t="s">
        <v>311</v>
      </c>
      <c r="AU274" s="241" t="s">
        <v>92</v>
      </c>
      <c r="AY274" s="18" t="s">
        <v>215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90</v>
      </c>
      <c r="BK274" s="242">
        <f>ROUND(I274*H274,2)</f>
        <v>0</v>
      </c>
      <c r="BL274" s="18" t="s">
        <v>541</v>
      </c>
      <c r="BM274" s="241" t="s">
        <v>1394</v>
      </c>
    </row>
    <row r="275" s="2" customFormat="1">
      <c r="A275" s="40"/>
      <c r="B275" s="41"/>
      <c r="C275" s="42"/>
      <c r="D275" s="243" t="s">
        <v>224</v>
      </c>
      <c r="E275" s="42"/>
      <c r="F275" s="244" t="s">
        <v>1198</v>
      </c>
      <c r="G275" s="42"/>
      <c r="H275" s="42"/>
      <c r="I275" s="245"/>
      <c r="J275" s="42"/>
      <c r="K275" s="42"/>
      <c r="L275" s="46"/>
      <c r="M275" s="246"/>
      <c r="N275" s="247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8" t="s">
        <v>224</v>
      </c>
      <c r="AU275" s="18" t="s">
        <v>92</v>
      </c>
    </row>
    <row r="276" s="2" customFormat="1" ht="33" customHeight="1">
      <c r="A276" s="40"/>
      <c r="B276" s="41"/>
      <c r="C276" s="291" t="s">
        <v>1161</v>
      </c>
      <c r="D276" s="291" t="s">
        <v>311</v>
      </c>
      <c r="E276" s="292" t="s">
        <v>1201</v>
      </c>
      <c r="F276" s="293" t="s">
        <v>1202</v>
      </c>
      <c r="G276" s="294" t="s">
        <v>325</v>
      </c>
      <c r="H276" s="295">
        <v>1</v>
      </c>
      <c r="I276" s="296"/>
      <c r="J276" s="297">
        <f>ROUND(I276*H276,2)</f>
        <v>0</v>
      </c>
      <c r="K276" s="293" t="s">
        <v>529</v>
      </c>
      <c r="L276" s="298"/>
      <c r="M276" s="299" t="s">
        <v>1</v>
      </c>
      <c r="N276" s="300" t="s">
        <v>48</v>
      </c>
      <c r="O276" s="93"/>
      <c r="P276" s="239">
        <f>O276*H276</f>
        <v>0</v>
      </c>
      <c r="Q276" s="239">
        <v>0</v>
      </c>
      <c r="R276" s="239">
        <f>Q276*H276</f>
        <v>0</v>
      </c>
      <c r="S276" s="239">
        <v>0</v>
      </c>
      <c r="T276" s="240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41" t="s">
        <v>541</v>
      </c>
      <c r="AT276" s="241" t="s">
        <v>311</v>
      </c>
      <c r="AU276" s="241" t="s">
        <v>92</v>
      </c>
      <c r="AY276" s="18" t="s">
        <v>215</v>
      </c>
      <c r="BE276" s="242">
        <f>IF(N276="základní",J276,0)</f>
        <v>0</v>
      </c>
      <c r="BF276" s="242">
        <f>IF(N276="snížená",J276,0)</f>
        <v>0</v>
      </c>
      <c r="BG276" s="242">
        <f>IF(N276="zákl. přenesená",J276,0)</f>
        <v>0</v>
      </c>
      <c r="BH276" s="242">
        <f>IF(N276="sníž. přenesená",J276,0)</f>
        <v>0</v>
      </c>
      <c r="BI276" s="242">
        <f>IF(N276="nulová",J276,0)</f>
        <v>0</v>
      </c>
      <c r="BJ276" s="18" t="s">
        <v>90</v>
      </c>
      <c r="BK276" s="242">
        <f>ROUND(I276*H276,2)</f>
        <v>0</v>
      </c>
      <c r="BL276" s="18" t="s">
        <v>541</v>
      </c>
      <c r="BM276" s="241" t="s">
        <v>1395</v>
      </c>
    </row>
    <row r="277" s="2" customFormat="1">
      <c r="A277" s="40"/>
      <c r="B277" s="41"/>
      <c r="C277" s="42"/>
      <c r="D277" s="243" t="s">
        <v>224</v>
      </c>
      <c r="E277" s="42"/>
      <c r="F277" s="244" t="s">
        <v>1202</v>
      </c>
      <c r="G277" s="42"/>
      <c r="H277" s="42"/>
      <c r="I277" s="245"/>
      <c r="J277" s="42"/>
      <c r="K277" s="42"/>
      <c r="L277" s="46"/>
      <c r="M277" s="246"/>
      <c r="N277" s="247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8" t="s">
        <v>224</v>
      </c>
      <c r="AU277" s="18" t="s">
        <v>92</v>
      </c>
    </row>
    <row r="278" s="2" customFormat="1" ht="21.75" customHeight="1">
      <c r="A278" s="40"/>
      <c r="B278" s="41"/>
      <c r="C278" s="230" t="s">
        <v>1166</v>
      </c>
      <c r="D278" s="230" t="s">
        <v>217</v>
      </c>
      <c r="E278" s="231" t="s">
        <v>1169</v>
      </c>
      <c r="F278" s="232" t="s">
        <v>1170</v>
      </c>
      <c r="G278" s="233" t="s">
        <v>325</v>
      </c>
      <c r="H278" s="234">
        <v>2</v>
      </c>
      <c r="I278" s="235"/>
      <c r="J278" s="236">
        <f>ROUND(I278*H278,2)</f>
        <v>0</v>
      </c>
      <c r="K278" s="232" t="s">
        <v>529</v>
      </c>
      <c r="L278" s="46"/>
      <c r="M278" s="237" t="s">
        <v>1</v>
      </c>
      <c r="N278" s="238" t="s">
        <v>48</v>
      </c>
      <c r="O278" s="93"/>
      <c r="P278" s="239">
        <f>O278*H278</f>
        <v>0</v>
      </c>
      <c r="Q278" s="239">
        <v>0</v>
      </c>
      <c r="R278" s="239">
        <f>Q278*H278</f>
        <v>0</v>
      </c>
      <c r="S278" s="239">
        <v>0</v>
      </c>
      <c r="T278" s="24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1" t="s">
        <v>541</v>
      </c>
      <c r="AT278" s="241" t="s">
        <v>217</v>
      </c>
      <c r="AU278" s="241" t="s">
        <v>92</v>
      </c>
      <c r="AY278" s="18" t="s">
        <v>215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90</v>
      </c>
      <c r="BK278" s="242">
        <f>ROUND(I278*H278,2)</f>
        <v>0</v>
      </c>
      <c r="BL278" s="18" t="s">
        <v>541</v>
      </c>
      <c r="BM278" s="241" t="s">
        <v>1396</v>
      </c>
    </row>
    <row r="279" s="2" customFormat="1">
      <c r="A279" s="40"/>
      <c r="B279" s="41"/>
      <c r="C279" s="42"/>
      <c r="D279" s="243" t="s">
        <v>224</v>
      </c>
      <c r="E279" s="42"/>
      <c r="F279" s="244" t="s">
        <v>1172</v>
      </c>
      <c r="G279" s="42"/>
      <c r="H279" s="42"/>
      <c r="I279" s="245"/>
      <c r="J279" s="42"/>
      <c r="K279" s="42"/>
      <c r="L279" s="46"/>
      <c r="M279" s="246"/>
      <c r="N279" s="247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8" t="s">
        <v>224</v>
      </c>
      <c r="AU279" s="18" t="s">
        <v>92</v>
      </c>
    </row>
    <row r="280" s="2" customFormat="1" ht="16.5" customHeight="1">
      <c r="A280" s="40"/>
      <c r="B280" s="41"/>
      <c r="C280" s="291" t="s">
        <v>1168</v>
      </c>
      <c r="D280" s="291" t="s">
        <v>311</v>
      </c>
      <c r="E280" s="292" t="s">
        <v>1174</v>
      </c>
      <c r="F280" s="293" t="s">
        <v>1175</v>
      </c>
      <c r="G280" s="294" t="s">
        <v>325</v>
      </c>
      <c r="H280" s="295">
        <v>2</v>
      </c>
      <c r="I280" s="296"/>
      <c r="J280" s="297">
        <f>ROUND(I280*H280,2)</f>
        <v>0</v>
      </c>
      <c r="K280" s="293" t="s">
        <v>529</v>
      </c>
      <c r="L280" s="298"/>
      <c r="M280" s="299" t="s">
        <v>1</v>
      </c>
      <c r="N280" s="300" t="s">
        <v>48</v>
      </c>
      <c r="O280" s="93"/>
      <c r="P280" s="239">
        <f>O280*H280</f>
        <v>0</v>
      </c>
      <c r="Q280" s="239">
        <v>0</v>
      </c>
      <c r="R280" s="239">
        <f>Q280*H280</f>
        <v>0</v>
      </c>
      <c r="S280" s="239">
        <v>0</v>
      </c>
      <c r="T280" s="24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41" t="s">
        <v>270</v>
      </c>
      <c r="AT280" s="241" t="s">
        <v>311</v>
      </c>
      <c r="AU280" s="241" t="s">
        <v>92</v>
      </c>
      <c r="AY280" s="18" t="s">
        <v>215</v>
      </c>
      <c r="BE280" s="242">
        <f>IF(N280="základní",J280,0)</f>
        <v>0</v>
      </c>
      <c r="BF280" s="242">
        <f>IF(N280="snížená",J280,0)</f>
        <v>0</v>
      </c>
      <c r="BG280" s="242">
        <f>IF(N280="zákl. přenesená",J280,0)</f>
        <v>0</v>
      </c>
      <c r="BH280" s="242">
        <f>IF(N280="sníž. přenesená",J280,0)</f>
        <v>0</v>
      </c>
      <c r="BI280" s="242">
        <f>IF(N280="nulová",J280,0)</f>
        <v>0</v>
      </c>
      <c r="BJ280" s="18" t="s">
        <v>90</v>
      </c>
      <c r="BK280" s="242">
        <f>ROUND(I280*H280,2)</f>
        <v>0</v>
      </c>
      <c r="BL280" s="18" t="s">
        <v>222</v>
      </c>
      <c r="BM280" s="241" t="s">
        <v>1397</v>
      </c>
    </row>
    <row r="281" s="2" customFormat="1">
      <c r="A281" s="40"/>
      <c r="B281" s="41"/>
      <c r="C281" s="42"/>
      <c r="D281" s="243" t="s">
        <v>224</v>
      </c>
      <c r="E281" s="42"/>
      <c r="F281" s="244" t="s">
        <v>1175</v>
      </c>
      <c r="G281" s="42"/>
      <c r="H281" s="42"/>
      <c r="I281" s="245"/>
      <c r="J281" s="42"/>
      <c r="K281" s="42"/>
      <c r="L281" s="46"/>
      <c r="M281" s="246"/>
      <c r="N281" s="247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8" t="s">
        <v>224</v>
      </c>
      <c r="AU281" s="18" t="s">
        <v>92</v>
      </c>
    </row>
    <row r="282" s="2" customFormat="1" ht="24.15" customHeight="1">
      <c r="A282" s="40"/>
      <c r="B282" s="41"/>
      <c r="C282" s="291" t="s">
        <v>1173</v>
      </c>
      <c r="D282" s="291" t="s">
        <v>311</v>
      </c>
      <c r="E282" s="292" t="s">
        <v>1178</v>
      </c>
      <c r="F282" s="293" t="s">
        <v>1179</v>
      </c>
      <c r="G282" s="294" t="s">
        <v>325</v>
      </c>
      <c r="H282" s="295">
        <v>2</v>
      </c>
      <c r="I282" s="296"/>
      <c r="J282" s="297">
        <f>ROUND(I282*H282,2)</f>
        <v>0</v>
      </c>
      <c r="K282" s="293" t="s">
        <v>529</v>
      </c>
      <c r="L282" s="298"/>
      <c r="M282" s="299" t="s">
        <v>1</v>
      </c>
      <c r="N282" s="300" t="s">
        <v>48</v>
      </c>
      <c r="O282" s="93"/>
      <c r="P282" s="239">
        <f>O282*H282</f>
        <v>0</v>
      </c>
      <c r="Q282" s="239">
        <v>0</v>
      </c>
      <c r="R282" s="239">
        <f>Q282*H282</f>
        <v>0</v>
      </c>
      <c r="S282" s="239">
        <v>0</v>
      </c>
      <c r="T282" s="24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41" t="s">
        <v>270</v>
      </c>
      <c r="AT282" s="241" t="s">
        <v>311</v>
      </c>
      <c r="AU282" s="241" t="s">
        <v>92</v>
      </c>
      <c r="AY282" s="18" t="s">
        <v>215</v>
      </c>
      <c r="BE282" s="242">
        <f>IF(N282="základní",J282,0)</f>
        <v>0</v>
      </c>
      <c r="BF282" s="242">
        <f>IF(N282="snížená",J282,0)</f>
        <v>0</v>
      </c>
      <c r="BG282" s="242">
        <f>IF(N282="zákl. přenesená",J282,0)</f>
        <v>0</v>
      </c>
      <c r="BH282" s="242">
        <f>IF(N282="sníž. přenesená",J282,0)</f>
        <v>0</v>
      </c>
      <c r="BI282" s="242">
        <f>IF(N282="nulová",J282,0)</f>
        <v>0</v>
      </c>
      <c r="BJ282" s="18" t="s">
        <v>90</v>
      </c>
      <c r="BK282" s="242">
        <f>ROUND(I282*H282,2)</f>
        <v>0</v>
      </c>
      <c r="BL282" s="18" t="s">
        <v>222</v>
      </c>
      <c r="BM282" s="241" t="s">
        <v>1398</v>
      </c>
    </row>
    <row r="283" s="2" customFormat="1">
      <c r="A283" s="40"/>
      <c r="B283" s="41"/>
      <c r="C283" s="42"/>
      <c r="D283" s="243" t="s">
        <v>224</v>
      </c>
      <c r="E283" s="42"/>
      <c r="F283" s="244" t="s">
        <v>1179</v>
      </c>
      <c r="G283" s="42"/>
      <c r="H283" s="42"/>
      <c r="I283" s="245"/>
      <c r="J283" s="42"/>
      <c r="K283" s="42"/>
      <c r="L283" s="46"/>
      <c r="M283" s="246"/>
      <c r="N283" s="247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8" t="s">
        <v>224</v>
      </c>
      <c r="AU283" s="18" t="s">
        <v>92</v>
      </c>
    </row>
    <row r="284" s="2" customFormat="1" ht="33" customHeight="1">
      <c r="A284" s="40"/>
      <c r="B284" s="41"/>
      <c r="C284" s="291" t="s">
        <v>1177</v>
      </c>
      <c r="D284" s="291" t="s">
        <v>311</v>
      </c>
      <c r="E284" s="292" t="s">
        <v>1181</v>
      </c>
      <c r="F284" s="293" t="s">
        <v>1182</v>
      </c>
      <c r="G284" s="294" t="s">
        <v>325</v>
      </c>
      <c r="H284" s="295">
        <v>2</v>
      </c>
      <c r="I284" s="296"/>
      <c r="J284" s="297">
        <f>ROUND(I284*H284,2)</f>
        <v>0</v>
      </c>
      <c r="K284" s="293" t="s">
        <v>529</v>
      </c>
      <c r="L284" s="298"/>
      <c r="M284" s="299" t="s">
        <v>1</v>
      </c>
      <c r="N284" s="300" t="s">
        <v>48</v>
      </c>
      <c r="O284" s="93"/>
      <c r="P284" s="239">
        <f>O284*H284</f>
        <v>0</v>
      </c>
      <c r="Q284" s="239">
        <v>0</v>
      </c>
      <c r="R284" s="239">
        <f>Q284*H284</f>
        <v>0</v>
      </c>
      <c r="S284" s="239">
        <v>0</v>
      </c>
      <c r="T284" s="24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41" t="s">
        <v>270</v>
      </c>
      <c r="AT284" s="241" t="s">
        <v>311</v>
      </c>
      <c r="AU284" s="241" t="s">
        <v>92</v>
      </c>
      <c r="AY284" s="18" t="s">
        <v>215</v>
      </c>
      <c r="BE284" s="242">
        <f>IF(N284="základní",J284,0)</f>
        <v>0</v>
      </c>
      <c r="BF284" s="242">
        <f>IF(N284="snížená",J284,0)</f>
        <v>0</v>
      </c>
      <c r="BG284" s="242">
        <f>IF(N284="zákl. přenesená",J284,0)</f>
        <v>0</v>
      </c>
      <c r="BH284" s="242">
        <f>IF(N284="sníž. přenesená",J284,0)</f>
        <v>0</v>
      </c>
      <c r="BI284" s="242">
        <f>IF(N284="nulová",J284,0)</f>
        <v>0</v>
      </c>
      <c r="BJ284" s="18" t="s">
        <v>90</v>
      </c>
      <c r="BK284" s="242">
        <f>ROUND(I284*H284,2)</f>
        <v>0</v>
      </c>
      <c r="BL284" s="18" t="s">
        <v>222</v>
      </c>
      <c r="BM284" s="241" t="s">
        <v>1399</v>
      </c>
    </row>
    <row r="285" s="2" customFormat="1">
      <c r="A285" s="40"/>
      <c r="B285" s="41"/>
      <c r="C285" s="42"/>
      <c r="D285" s="243" t="s">
        <v>224</v>
      </c>
      <c r="E285" s="42"/>
      <c r="F285" s="244" t="s">
        <v>1182</v>
      </c>
      <c r="G285" s="42"/>
      <c r="H285" s="42"/>
      <c r="I285" s="245"/>
      <c r="J285" s="42"/>
      <c r="K285" s="42"/>
      <c r="L285" s="46"/>
      <c r="M285" s="246"/>
      <c r="N285" s="247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8" t="s">
        <v>224</v>
      </c>
      <c r="AU285" s="18" t="s">
        <v>92</v>
      </c>
    </row>
    <row r="286" s="2" customFormat="1" ht="16.5" customHeight="1">
      <c r="A286" s="40"/>
      <c r="B286" s="41"/>
      <c r="C286" s="291" t="s">
        <v>418</v>
      </c>
      <c r="D286" s="291" t="s">
        <v>311</v>
      </c>
      <c r="E286" s="292" t="s">
        <v>1185</v>
      </c>
      <c r="F286" s="293" t="s">
        <v>1186</v>
      </c>
      <c r="G286" s="294" t="s">
        <v>325</v>
      </c>
      <c r="H286" s="295">
        <v>2</v>
      </c>
      <c r="I286" s="296"/>
      <c r="J286" s="297">
        <f>ROUND(I286*H286,2)</f>
        <v>0</v>
      </c>
      <c r="K286" s="293" t="s">
        <v>529</v>
      </c>
      <c r="L286" s="298"/>
      <c r="M286" s="299" t="s">
        <v>1</v>
      </c>
      <c r="N286" s="300" t="s">
        <v>48</v>
      </c>
      <c r="O286" s="93"/>
      <c r="P286" s="239">
        <f>O286*H286</f>
        <v>0</v>
      </c>
      <c r="Q286" s="239">
        <v>0</v>
      </c>
      <c r="R286" s="239">
        <f>Q286*H286</f>
        <v>0</v>
      </c>
      <c r="S286" s="239">
        <v>0</v>
      </c>
      <c r="T286" s="240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41" t="s">
        <v>270</v>
      </c>
      <c r="AT286" s="241" t="s">
        <v>311</v>
      </c>
      <c r="AU286" s="241" t="s">
        <v>92</v>
      </c>
      <c r="AY286" s="18" t="s">
        <v>215</v>
      </c>
      <c r="BE286" s="242">
        <f>IF(N286="základní",J286,0)</f>
        <v>0</v>
      </c>
      <c r="BF286" s="242">
        <f>IF(N286="snížená",J286,0)</f>
        <v>0</v>
      </c>
      <c r="BG286" s="242">
        <f>IF(N286="zákl. přenesená",J286,0)</f>
        <v>0</v>
      </c>
      <c r="BH286" s="242">
        <f>IF(N286="sníž. přenesená",J286,0)</f>
        <v>0</v>
      </c>
      <c r="BI286" s="242">
        <f>IF(N286="nulová",J286,0)</f>
        <v>0</v>
      </c>
      <c r="BJ286" s="18" t="s">
        <v>90</v>
      </c>
      <c r="BK286" s="242">
        <f>ROUND(I286*H286,2)</f>
        <v>0</v>
      </c>
      <c r="BL286" s="18" t="s">
        <v>222</v>
      </c>
      <c r="BM286" s="241" t="s">
        <v>1400</v>
      </c>
    </row>
    <row r="287" s="2" customFormat="1">
      <c r="A287" s="40"/>
      <c r="B287" s="41"/>
      <c r="C287" s="42"/>
      <c r="D287" s="243" t="s">
        <v>224</v>
      </c>
      <c r="E287" s="42"/>
      <c r="F287" s="244" t="s">
        <v>1186</v>
      </c>
      <c r="G287" s="42"/>
      <c r="H287" s="42"/>
      <c r="I287" s="245"/>
      <c r="J287" s="42"/>
      <c r="K287" s="42"/>
      <c r="L287" s="46"/>
      <c r="M287" s="246"/>
      <c r="N287" s="247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8" t="s">
        <v>224</v>
      </c>
      <c r="AU287" s="18" t="s">
        <v>92</v>
      </c>
    </row>
    <row r="288" s="2" customFormat="1" ht="16.5" customHeight="1">
      <c r="A288" s="40"/>
      <c r="B288" s="41"/>
      <c r="C288" s="230" t="s">
        <v>1184</v>
      </c>
      <c r="D288" s="230" t="s">
        <v>217</v>
      </c>
      <c r="E288" s="231" t="s">
        <v>1205</v>
      </c>
      <c r="F288" s="232" t="s">
        <v>1206</v>
      </c>
      <c r="G288" s="233" t="s">
        <v>325</v>
      </c>
      <c r="H288" s="234">
        <v>2</v>
      </c>
      <c r="I288" s="235"/>
      <c r="J288" s="236">
        <f>ROUND(I288*H288,2)</f>
        <v>0</v>
      </c>
      <c r="K288" s="232" t="s">
        <v>529</v>
      </c>
      <c r="L288" s="46"/>
      <c r="M288" s="237" t="s">
        <v>1</v>
      </c>
      <c r="N288" s="238" t="s">
        <v>48</v>
      </c>
      <c r="O288" s="93"/>
      <c r="P288" s="239">
        <f>O288*H288</f>
        <v>0</v>
      </c>
      <c r="Q288" s="239">
        <v>0</v>
      </c>
      <c r="R288" s="239">
        <f>Q288*H288</f>
        <v>0</v>
      </c>
      <c r="S288" s="239">
        <v>0</v>
      </c>
      <c r="T288" s="24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41" t="s">
        <v>222</v>
      </c>
      <c r="AT288" s="241" t="s">
        <v>217</v>
      </c>
      <c r="AU288" s="241" t="s">
        <v>92</v>
      </c>
      <c r="AY288" s="18" t="s">
        <v>215</v>
      </c>
      <c r="BE288" s="242">
        <f>IF(N288="základní",J288,0)</f>
        <v>0</v>
      </c>
      <c r="BF288" s="242">
        <f>IF(N288="snížená",J288,0)</f>
        <v>0</v>
      </c>
      <c r="BG288" s="242">
        <f>IF(N288="zákl. přenesená",J288,0)</f>
        <v>0</v>
      </c>
      <c r="BH288" s="242">
        <f>IF(N288="sníž. přenesená",J288,0)</f>
        <v>0</v>
      </c>
      <c r="BI288" s="242">
        <f>IF(N288="nulová",J288,0)</f>
        <v>0</v>
      </c>
      <c r="BJ288" s="18" t="s">
        <v>90</v>
      </c>
      <c r="BK288" s="242">
        <f>ROUND(I288*H288,2)</f>
        <v>0</v>
      </c>
      <c r="BL288" s="18" t="s">
        <v>222</v>
      </c>
      <c r="BM288" s="241" t="s">
        <v>1401</v>
      </c>
    </row>
    <row r="289" s="2" customFormat="1">
      <c r="A289" s="40"/>
      <c r="B289" s="41"/>
      <c r="C289" s="42"/>
      <c r="D289" s="243" t="s">
        <v>224</v>
      </c>
      <c r="E289" s="42"/>
      <c r="F289" s="244" t="s">
        <v>1208</v>
      </c>
      <c r="G289" s="42"/>
      <c r="H289" s="42"/>
      <c r="I289" s="245"/>
      <c r="J289" s="42"/>
      <c r="K289" s="42"/>
      <c r="L289" s="46"/>
      <c r="M289" s="246"/>
      <c r="N289" s="247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8" t="s">
        <v>224</v>
      </c>
      <c r="AU289" s="18" t="s">
        <v>92</v>
      </c>
    </row>
    <row r="290" s="2" customFormat="1" ht="16.5" customHeight="1">
      <c r="A290" s="40"/>
      <c r="B290" s="41"/>
      <c r="C290" s="230" t="s">
        <v>1188</v>
      </c>
      <c r="D290" s="230" t="s">
        <v>217</v>
      </c>
      <c r="E290" s="231" t="s">
        <v>782</v>
      </c>
      <c r="F290" s="232" t="s">
        <v>783</v>
      </c>
      <c r="G290" s="233" t="s">
        <v>334</v>
      </c>
      <c r="H290" s="234">
        <v>130</v>
      </c>
      <c r="I290" s="235"/>
      <c r="J290" s="236">
        <f>ROUND(I290*H290,2)</f>
        <v>0</v>
      </c>
      <c r="K290" s="232" t="s">
        <v>529</v>
      </c>
      <c r="L290" s="46"/>
      <c r="M290" s="237" t="s">
        <v>1</v>
      </c>
      <c r="N290" s="238" t="s">
        <v>48</v>
      </c>
      <c r="O290" s="93"/>
      <c r="P290" s="239">
        <f>O290*H290</f>
        <v>0</v>
      </c>
      <c r="Q290" s="239">
        <v>0</v>
      </c>
      <c r="R290" s="239">
        <f>Q290*H290</f>
        <v>0</v>
      </c>
      <c r="S290" s="239">
        <v>0</v>
      </c>
      <c r="T290" s="24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41" t="s">
        <v>90</v>
      </c>
      <c r="AT290" s="241" t="s">
        <v>217</v>
      </c>
      <c r="AU290" s="241" t="s">
        <v>92</v>
      </c>
      <c r="AY290" s="18" t="s">
        <v>215</v>
      </c>
      <c r="BE290" s="242">
        <f>IF(N290="základní",J290,0)</f>
        <v>0</v>
      </c>
      <c r="BF290" s="242">
        <f>IF(N290="snížená",J290,0)</f>
        <v>0</v>
      </c>
      <c r="BG290" s="242">
        <f>IF(N290="zákl. přenesená",J290,0)</f>
        <v>0</v>
      </c>
      <c r="BH290" s="242">
        <f>IF(N290="sníž. přenesená",J290,0)</f>
        <v>0</v>
      </c>
      <c r="BI290" s="242">
        <f>IF(N290="nulová",J290,0)</f>
        <v>0</v>
      </c>
      <c r="BJ290" s="18" t="s">
        <v>90</v>
      </c>
      <c r="BK290" s="242">
        <f>ROUND(I290*H290,2)</f>
        <v>0</v>
      </c>
      <c r="BL290" s="18" t="s">
        <v>90</v>
      </c>
      <c r="BM290" s="241" t="s">
        <v>1402</v>
      </c>
    </row>
    <row r="291" s="2" customFormat="1">
      <c r="A291" s="40"/>
      <c r="B291" s="41"/>
      <c r="C291" s="42"/>
      <c r="D291" s="243" t="s">
        <v>224</v>
      </c>
      <c r="E291" s="42"/>
      <c r="F291" s="244" t="s">
        <v>783</v>
      </c>
      <c r="G291" s="42"/>
      <c r="H291" s="42"/>
      <c r="I291" s="245"/>
      <c r="J291" s="42"/>
      <c r="K291" s="42"/>
      <c r="L291" s="46"/>
      <c r="M291" s="246"/>
      <c r="N291" s="247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8" t="s">
        <v>224</v>
      </c>
      <c r="AU291" s="18" t="s">
        <v>92</v>
      </c>
    </row>
    <row r="292" s="13" customFormat="1">
      <c r="A292" s="13"/>
      <c r="B292" s="248"/>
      <c r="C292" s="249"/>
      <c r="D292" s="243" t="s">
        <v>226</v>
      </c>
      <c r="E292" s="250" t="s">
        <v>1</v>
      </c>
      <c r="F292" s="251" t="s">
        <v>1403</v>
      </c>
      <c r="G292" s="249"/>
      <c r="H292" s="252">
        <v>130</v>
      </c>
      <c r="I292" s="253"/>
      <c r="J292" s="249"/>
      <c r="K292" s="249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226</v>
      </c>
      <c r="AU292" s="258" t="s">
        <v>92</v>
      </c>
      <c r="AV292" s="13" t="s">
        <v>92</v>
      </c>
      <c r="AW292" s="13" t="s">
        <v>39</v>
      </c>
      <c r="AX292" s="13" t="s">
        <v>90</v>
      </c>
      <c r="AY292" s="258" t="s">
        <v>215</v>
      </c>
    </row>
    <row r="293" s="2" customFormat="1" ht="16.5" customHeight="1">
      <c r="A293" s="40"/>
      <c r="B293" s="41"/>
      <c r="C293" s="230" t="s">
        <v>1190</v>
      </c>
      <c r="D293" s="230" t="s">
        <v>217</v>
      </c>
      <c r="E293" s="231" t="s">
        <v>653</v>
      </c>
      <c r="F293" s="232" t="s">
        <v>654</v>
      </c>
      <c r="G293" s="233" t="s">
        <v>325</v>
      </c>
      <c r="H293" s="234">
        <v>6</v>
      </c>
      <c r="I293" s="235"/>
      <c r="J293" s="236">
        <f>ROUND(I293*H293,2)</f>
        <v>0</v>
      </c>
      <c r="K293" s="232" t="s">
        <v>529</v>
      </c>
      <c r="L293" s="46"/>
      <c r="M293" s="237" t="s">
        <v>1</v>
      </c>
      <c r="N293" s="238" t="s">
        <v>48</v>
      </c>
      <c r="O293" s="93"/>
      <c r="P293" s="239">
        <f>O293*H293</f>
        <v>0</v>
      </c>
      <c r="Q293" s="239">
        <v>0</v>
      </c>
      <c r="R293" s="239">
        <f>Q293*H293</f>
        <v>0</v>
      </c>
      <c r="S293" s="239">
        <v>0</v>
      </c>
      <c r="T293" s="24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41" t="s">
        <v>322</v>
      </c>
      <c r="AT293" s="241" t="s">
        <v>217</v>
      </c>
      <c r="AU293" s="241" t="s">
        <v>92</v>
      </c>
      <c r="AY293" s="18" t="s">
        <v>215</v>
      </c>
      <c r="BE293" s="242">
        <f>IF(N293="základní",J293,0)</f>
        <v>0</v>
      </c>
      <c r="BF293" s="242">
        <f>IF(N293="snížená",J293,0)</f>
        <v>0</v>
      </c>
      <c r="BG293" s="242">
        <f>IF(N293="zákl. přenesená",J293,0)</f>
        <v>0</v>
      </c>
      <c r="BH293" s="242">
        <f>IF(N293="sníž. přenesená",J293,0)</f>
        <v>0</v>
      </c>
      <c r="BI293" s="242">
        <f>IF(N293="nulová",J293,0)</f>
        <v>0</v>
      </c>
      <c r="BJ293" s="18" t="s">
        <v>90</v>
      </c>
      <c r="BK293" s="242">
        <f>ROUND(I293*H293,2)</f>
        <v>0</v>
      </c>
      <c r="BL293" s="18" t="s">
        <v>322</v>
      </c>
      <c r="BM293" s="241" t="s">
        <v>1404</v>
      </c>
    </row>
    <row r="294" s="2" customFormat="1">
      <c r="A294" s="40"/>
      <c r="B294" s="41"/>
      <c r="C294" s="42"/>
      <c r="D294" s="243" t="s">
        <v>224</v>
      </c>
      <c r="E294" s="42"/>
      <c r="F294" s="244" t="s">
        <v>656</v>
      </c>
      <c r="G294" s="42"/>
      <c r="H294" s="42"/>
      <c r="I294" s="245"/>
      <c r="J294" s="42"/>
      <c r="K294" s="42"/>
      <c r="L294" s="46"/>
      <c r="M294" s="246"/>
      <c r="N294" s="247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8" t="s">
        <v>224</v>
      </c>
      <c r="AU294" s="18" t="s">
        <v>92</v>
      </c>
    </row>
    <row r="295" s="13" customFormat="1">
      <c r="A295" s="13"/>
      <c r="B295" s="248"/>
      <c r="C295" s="249"/>
      <c r="D295" s="243" t="s">
        <v>226</v>
      </c>
      <c r="E295" s="250" t="s">
        <v>1</v>
      </c>
      <c r="F295" s="251" t="s">
        <v>259</v>
      </c>
      <c r="G295" s="249"/>
      <c r="H295" s="252">
        <v>6</v>
      </c>
      <c r="I295" s="253"/>
      <c r="J295" s="249"/>
      <c r="K295" s="249"/>
      <c r="L295" s="254"/>
      <c r="M295" s="255"/>
      <c r="N295" s="256"/>
      <c r="O295" s="256"/>
      <c r="P295" s="256"/>
      <c r="Q295" s="256"/>
      <c r="R295" s="256"/>
      <c r="S295" s="256"/>
      <c r="T295" s="25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8" t="s">
        <v>226</v>
      </c>
      <c r="AU295" s="258" t="s">
        <v>92</v>
      </c>
      <c r="AV295" s="13" t="s">
        <v>92</v>
      </c>
      <c r="AW295" s="13" t="s">
        <v>39</v>
      </c>
      <c r="AX295" s="13" t="s">
        <v>90</v>
      </c>
      <c r="AY295" s="258" t="s">
        <v>215</v>
      </c>
    </row>
    <row r="296" s="2" customFormat="1" ht="37.8" customHeight="1">
      <c r="A296" s="40"/>
      <c r="B296" s="41"/>
      <c r="C296" s="291" t="s">
        <v>1194</v>
      </c>
      <c r="D296" s="291" t="s">
        <v>311</v>
      </c>
      <c r="E296" s="292" t="s">
        <v>793</v>
      </c>
      <c r="F296" s="293" t="s">
        <v>794</v>
      </c>
      <c r="G296" s="294" t="s">
        <v>325</v>
      </c>
      <c r="H296" s="295">
        <v>120</v>
      </c>
      <c r="I296" s="296"/>
      <c r="J296" s="297">
        <f>ROUND(I296*H296,2)</f>
        <v>0</v>
      </c>
      <c r="K296" s="293" t="s">
        <v>529</v>
      </c>
      <c r="L296" s="298"/>
      <c r="M296" s="299" t="s">
        <v>1</v>
      </c>
      <c r="N296" s="300" t="s">
        <v>48</v>
      </c>
      <c r="O296" s="93"/>
      <c r="P296" s="239">
        <f>O296*H296</f>
        <v>0</v>
      </c>
      <c r="Q296" s="239">
        <v>0</v>
      </c>
      <c r="R296" s="239">
        <f>Q296*H296</f>
        <v>0</v>
      </c>
      <c r="S296" s="239">
        <v>0</v>
      </c>
      <c r="T296" s="24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41" t="s">
        <v>548</v>
      </c>
      <c r="AT296" s="241" t="s">
        <v>311</v>
      </c>
      <c r="AU296" s="241" t="s">
        <v>92</v>
      </c>
      <c r="AY296" s="18" t="s">
        <v>215</v>
      </c>
      <c r="BE296" s="242">
        <f>IF(N296="základní",J296,0)</f>
        <v>0</v>
      </c>
      <c r="BF296" s="242">
        <f>IF(N296="snížená",J296,0)</f>
        <v>0</v>
      </c>
      <c r="BG296" s="242">
        <f>IF(N296="zákl. přenesená",J296,0)</f>
        <v>0</v>
      </c>
      <c r="BH296" s="242">
        <f>IF(N296="sníž. přenesená",J296,0)</f>
        <v>0</v>
      </c>
      <c r="BI296" s="242">
        <f>IF(N296="nulová",J296,0)</f>
        <v>0</v>
      </c>
      <c r="BJ296" s="18" t="s">
        <v>90</v>
      </c>
      <c r="BK296" s="242">
        <f>ROUND(I296*H296,2)</f>
        <v>0</v>
      </c>
      <c r="BL296" s="18" t="s">
        <v>418</v>
      </c>
      <c r="BM296" s="241" t="s">
        <v>1405</v>
      </c>
    </row>
    <row r="297" s="2" customFormat="1">
      <c r="A297" s="40"/>
      <c r="B297" s="41"/>
      <c r="C297" s="42"/>
      <c r="D297" s="243" t="s">
        <v>224</v>
      </c>
      <c r="E297" s="42"/>
      <c r="F297" s="244" t="s">
        <v>794</v>
      </c>
      <c r="G297" s="42"/>
      <c r="H297" s="42"/>
      <c r="I297" s="245"/>
      <c r="J297" s="42"/>
      <c r="K297" s="42"/>
      <c r="L297" s="46"/>
      <c r="M297" s="246"/>
      <c r="N297" s="247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8" t="s">
        <v>224</v>
      </c>
      <c r="AU297" s="18" t="s">
        <v>92</v>
      </c>
    </row>
    <row r="298" s="13" customFormat="1">
      <c r="A298" s="13"/>
      <c r="B298" s="248"/>
      <c r="C298" s="249"/>
      <c r="D298" s="243" t="s">
        <v>226</v>
      </c>
      <c r="E298" s="250" t="s">
        <v>1</v>
      </c>
      <c r="F298" s="251" t="s">
        <v>1406</v>
      </c>
      <c r="G298" s="249"/>
      <c r="H298" s="252">
        <v>120</v>
      </c>
      <c r="I298" s="253"/>
      <c r="J298" s="249"/>
      <c r="K298" s="249"/>
      <c r="L298" s="254"/>
      <c r="M298" s="255"/>
      <c r="N298" s="256"/>
      <c r="O298" s="256"/>
      <c r="P298" s="256"/>
      <c r="Q298" s="256"/>
      <c r="R298" s="256"/>
      <c r="S298" s="256"/>
      <c r="T298" s="25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8" t="s">
        <v>226</v>
      </c>
      <c r="AU298" s="258" t="s">
        <v>92</v>
      </c>
      <c r="AV298" s="13" t="s">
        <v>92</v>
      </c>
      <c r="AW298" s="13" t="s">
        <v>39</v>
      </c>
      <c r="AX298" s="13" t="s">
        <v>83</v>
      </c>
      <c r="AY298" s="258" t="s">
        <v>215</v>
      </c>
    </row>
    <row r="299" s="14" customFormat="1">
      <c r="A299" s="14"/>
      <c r="B299" s="259"/>
      <c r="C299" s="260"/>
      <c r="D299" s="243" t="s">
        <v>226</v>
      </c>
      <c r="E299" s="261" t="s">
        <v>1</v>
      </c>
      <c r="F299" s="262" t="s">
        <v>229</v>
      </c>
      <c r="G299" s="260"/>
      <c r="H299" s="263">
        <v>120</v>
      </c>
      <c r="I299" s="264"/>
      <c r="J299" s="260"/>
      <c r="K299" s="260"/>
      <c r="L299" s="265"/>
      <c r="M299" s="266"/>
      <c r="N299" s="267"/>
      <c r="O299" s="267"/>
      <c r="P299" s="267"/>
      <c r="Q299" s="267"/>
      <c r="R299" s="267"/>
      <c r="S299" s="267"/>
      <c r="T299" s="26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9" t="s">
        <v>226</v>
      </c>
      <c r="AU299" s="269" t="s">
        <v>92</v>
      </c>
      <c r="AV299" s="14" t="s">
        <v>222</v>
      </c>
      <c r="AW299" s="14" t="s">
        <v>39</v>
      </c>
      <c r="AX299" s="14" t="s">
        <v>90</v>
      </c>
      <c r="AY299" s="269" t="s">
        <v>215</v>
      </c>
    </row>
    <row r="300" s="2" customFormat="1" ht="37.8" customHeight="1">
      <c r="A300" s="40"/>
      <c r="B300" s="41"/>
      <c r="C300" s="291" t="s">
        <v>1196</v>
      </c>
      <c r="D300" s="291" t="s">
        <v>311</v>
      </c>
      <c r="E300" s="292" t="s">
        <v>807</v>
      </c>
      <c r="F300" s="293" t="s">
        <v>808</v>
      </c>
      <c r="G300" s="294" t="s">
        <v>334</v>
      </c>
      <c r="H300" s="295">
        <v>50</v>
      </c>
      <c r="I300" s="296"/>
      <c r="J300" s="297">
        <f>ROUND(I300*H300,2)</f>
        <v>0</v>
      </c>
      <c r="K300" s="293" t="s">
        <v>529</v>
      </c>
      <c r="L300" s="298"/>
      <c r="M300" s="299" t="s">
        <v>1</v>
      </c>
      <c r="N300" s="300" t="s">
        <v>48</v>
      </c>
      <c r="O300" s="93"/>
      <c r="P300" s="239">
        <f>O300*H300</f>
        <v>0</v>
      </c>
      <c r="Q300" s="239">
        <v>0</v>
      </c>
      <c r="R300" s="239">
        <f>Q300*H300</f>
        <v>0</v>
      </c>
      <c r="S300" s="239">
        <v>0</v>
      </c>
      <c r="T300" s="24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41" t="s">
        <v>270</v>
      </c>
      <c r="AT300" s="241" t="s">
        <v>311</v>
      </c>
      <c r="AU300" s="241" t="s">
        <v>92</v>
      </c>
      <c r="AY300" s="18" t="s">
        <v>215</v>
      </c>
      <c r="BE300" s="242">
        <f>IF(N300="základní",J300,0)</f>
        <v>0</v>
      </c>
      <c r="BF300" s="242">
        <f>IF(N300="snížená",J300,0)</f>
        <v>0</v>
      </c>
      <c r="BG300" s="242">
        <f>IF(N300="zákl. přenesená",J300,0)</f>
        <v>0</v>
      </c>
      <c r="BH300" s="242">
        <f>IF(N300="sníž. přenesená",J300,0)</f>
        <v>0</v>
      </c>
      <c r="BI300" s="242">
        <f>IF(N300="nulová",J300,0)</f>
        <v>0</v>
      </c>
      <c r="BJ300" s="18" t="s">
        <v>90</v>
      </c>
      <c r="BK300" s="242">
        <f>ROUND(I300*H300,2)</f>
        <v>0</v>
      </c>
      <c r="BL300" s="18" t="s">
        <v>222</v>
      </c>
      <c r="BM300" s="241" t="s">
        <v>1407</v>
      </c>
    </row>
    <row r="301" s="2" customFormat="1">
      <c r="A301" s="40"/>
      <c r="B301" s="41"/>
      <c r="C301" s="42"/>
      <c r="D301" s="243" t="s">
        <v>224</v>
      </c>
      <c r="E301" s="42"/>
      <c r="F301" s="244" t="s">
        <v>808</v>
      </c>
      <c r="G301" s="42"/>
      <c r="H301" s="42"/>
      <c r="I301" s="245"/>
      <c r="J301" s="42"/>
      <c r="K301" s="42"/>
      <c r="L301" s="46"/>
      <c r="M301" s="246"/>
      <c r="N301" s="247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8" t="s">
        <v>224</v>
      </c>
      <c r="AU301" s="18" t="s">
        <v>92</v>
      </c>
    </row>
    <row r="302" s="13" customFormat="1">
      <c r="A302" s="13"/>
      <c r="B302" s="248"/>
      <c r="C302" s="249"/>
      <c r="D302" s="243" t="s">
        <v>226</v>
      </c>
      <c r="E302" s="250" t="s">
        <v>1</v>
      </c>
      <c r="F302" s="251" t="s">
        <v>1385</v>
      </c>
      <c r="G302" s="249"/>
      <c r="H302" s="252">
        <v>20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8" t="s">
        <v>226</v>
      </c>
      <c r="AU302" s="258" t="s">
        <v>92</v>
      </c>
      <c r="AV302" s="13" t="s">
        <v>92</v>
      </c>
      <c r="AW302" s="13" t="s">
        <v>39</v>
      </c>
      <c r="AX302" s="13" t="s">
        <v>83</v>
      </c>
      <c r="AY302" s="258" t="s">
        <v>215</v>
      </c>
    </row>
    <row r="303" s="13" customFormat="1">
      <c r="A303" s="13"/>
      <c r="B303" s="248"/>
      <c r="C303" s="249"/>
      <c r="D303" s="243" t="s">
        <v>226</v>
      </c>
      <c r="E303" s="250" t="s">
        <v>1</v>
      </c>
      <c r="F303" s="251" t="s">
        <v>1386</v>
      </c>
      <c r="G303" s="249"/>
      <c r="H303" s="252">
        <v>30</v>
      </c>
      <c r="I303" s="253"/>
      <c r="J303" s="249"/>
      <c r="K303" s="249"/>
      <c r="L303" s="254"/>
      <c r="M303" s="255"/>
      <c r="N303" s="256"/>
      <c r="O303" s="256"/>
      <c r="P303" s="256"/>
      <c r="Q303" s="256"/>
      <c r="R303" s="256"/>
      <c r="S303" s="256"/>
      <c r="T303" s="25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8" t="s">
        <v>226</v>
      </c>
      <c r="AU303" s="258" t="s">
        <v>92</v>
      </c>
      <c r="AV303" s="13" t="s">
        <v>92</v>
      </c>
      <c r="AW303" s="13" t="s">
        <v>39</v>
      </c>
      <c r="AX303" s="13" t="s">
        <v>83</v>
      </c>
      <c r="AY303" s="258" t="s">
        <v>215</v>
      </c>
    </row>
    <row r="304" s="14" customFormat="1">
      <c r="A304" s="14"/>
      <c r="B304" s="259"/>
      <c r="C304" s="260"/>
      <c r="D304" s="243" t="s">
        <v>226</v>
      </c>
      <c r="E304" s="261" t="s">
        <v>1</v>
      </c>
      <c r="F304" s="262" t="s">
        <v>229</v>
      </c>
      <c r="G304" s="260"/>
      <c r="H304" s="263">
        <v>50</v>
      </c>
      <c r="I304" s="264"/>
      <c r="J304" s="260"/>
      <c r="K304" s="260"/>
      <c r="L304" s="265"/>
      <c r="M304" s="266"/>
      <c r="N304" s="267"/>
      <c r="O304" s="267"/>
      <c r="P304" s="267"/>
      <c r="Q304" s="267"/>
      <c r="R304" s="267"/>
      <c r="S304" s="267"/>
      <c r="T304" s="26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9" t="s">
        <v>226</v>
      </c>
      <c r="AU304" s="269" t="s">
        <v>92</v>
      </c>
      <c r="AV304" s="14" t="s">
        <v>222</v>
      </c>
      <c r="AW304" s="14" t="s">
        <v>39</v>
      </c>
      <c r="AX304" s="14" t="s">
        <v>90</v>
      </c>
      <c r="AY304" s="269" t="s">
        <v>215</v>
      </c>
    </row>
    <row r="305" s="2" customFormat="1" ht="37.8" customHeight="1">
      <c r="A305" s="40"/>
      <c r="B305" s="41"/>
      <c r="C305" s="291" t="s">
        <v>1200</v>
      </c>
      <c r="D305" s="291" t="s">
        <v>311</v>
      </c>
      <c r="E305" s="292" t="s">
        <v>803</v>
      </c>
      <c r="F305" s="293" t="s">
        <v>804</v>
      </c>
      <c r="G305" s="294" t="s">
        <v>334</v>
      </c>
      <c r="H305" s="295">
        <v>80</v>
      </c>
      <c r="I305" s="296"/>
      <c r="J305" s="297">
        <f>ROUND(I305*H305,2)</f>
        <v>0</v>
      </c>
      <c r="K305" s="293" t="s">
        <v>529</v>
      </c>
      <c r="L305" s="298"/>
      <c r="M305" s="299" t="s">
        <v>1</v>
      </c>
      <c r="N305" s="300" t="s">
        <v>48</v>
      </c>
      <c r="O305" s="93"/>
      <c r="P305" s="239">
        <f>O305*H305</f>
        <v>0</v>
      </c>
      <c r="Q305" s="239">
        <v>0</v>
      </c>
      <c r="R305" s="239">
        <f>Q305*H305</f>
        <v>0</v>
      </c>
      <c r="S305" s="239">
        <v>0</v>
      </c>
      <c r="T305" s="240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41" t="s">
        <v>270</v>
      </c>
      <c r="AT305" s="241" t="s">
        <v>311</v>
      </c>
      <c r="AU305" s="241" t="s">
        <v>92</v>
      </c>
      <c r="AY305" s="18" t="s">
        <v>215</v>
      </c>
      <c r="BE305" s="242">
        <f>IF(N305="základní",J305,0)</f>
        <v>0</v>
      </c>
      <c r="BF305" s="242">
        <f>IF(N305="snížená",J305,0)</f>
        <v>0</v>
      </c>
      <c r="BG305" s="242">
        <f>IF(N305="zákl. přenesená",J305,0)</f>
        <v>0</v>
      </c>
      <c r="BH305" s="242">
        <f>IF(N305="sníž. přenesená",J305,0)</f>
        <v>0</v>
      </c>
      <c r="BI305" s="242">
        <f>IF(N305="nulová",J305,0)</f>
        <v>0</v>
      </c>
      <c r="BJ305" s="18" t="s">
        <v>90</v>
      </c>
      <c r="BK305" s="242">
        <f>ROUND(I305*H305,2)</f>
        <v>0</v>
      </c>
      <c r="BL305" s="18" t="s">
        <v>222</v>
      </c>
      <c r="BM305" s="241" t="s">
        <v>1408</v>
      </c>
    </row>
    <row r="306" s="2" customFormat="1">
      <c r="A306" s="40"/>
      <c r="B306" s="41"/>
      <c r="C306" s="42"/>
      <c r="D306" s="243" t="s">
        <v>224</v>
      </c>
      <c r="E306" s="42"/>
      <c r="F306" s="244" t="s">
        <v>804</v>
      </c>
      <c r="G306" s="42"/>
      <c r="H306" s="42"/>
      <c r="I306" s="245"/>
      <c r="J306" s="42"/>
      <c r="K306" s="42"/>
      <c r="L306" s="46"/>
      <c r="M306" s="246"/>
      <c r="N306" s="247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8" t="s">
        <v>224</v>
      </c>
      <c r="AU306" s="18" t="s">
        <v>92</v>
      </c>
    </row>
    <row r="307" s="13" customFormat="1">
      <c r="A307" s="13"/>
      <c r="B307" s="248"/>
      <c r="C307" s="249"/>
      <c r="D307" s="243" t="s">
        <v>226</v>
      </c>
      <c r="E307" s="250" t="s">
        <v>1</v>
      </c>
      <c r="F307" s="251" t="s">
        <v>1409</v>
      </c>
      <c r="G307" s="249"/>
      <c r="H307" s="252">
        <v>50</v>
      </c>
      <c r="I307" s="253"/>
      <c r="J307" s="249"/>
      <c r="K307" s="249"/>
      <c r="L307" s="254"/>
      <c r="M307" s="255"/>
      <c r="N307" s="256"/>
      <c r="O307" s="256"/>
      <c r="P307" s="256"/>
      <c r="Q307" s="256"/>
      <c r="R307" s="256"/>
      <c r="S307" s="256"/>
      <c r="T307" s="25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8" t="s">
        <v>226</v>
      </c>
      <c r="AU307" s="258" t="s">
        <v>92</v>
      </c>
      <c r="AV307" s="13" t="s">
        <v>92</v>
      </c>
      <c r="AW307" s="13" t="s">
        <v>39</v>
      </c>
      <c r="AX307" s="13" t="s">
        <v>83</v>
      </c>
      <c r="AY307" s="258" t="s">
        <v>215</v>
      </c>
    </row>
    <row r="308" s="13" customFormat="1">
      <c r="A308" s="13"/>
      <c r="B308" s="248"/>
      <c r="C308" s="249"/>
      <c r="D308" s="243" t="s">
        <v>226</v>
      </c>
      <c r="E308" s="250" t="s">
        <v>1</v>
      </c>
      <c r="F308" s="251" t="s">
        <v>1410</v>
      </c>
      <c r="G308" s="249"/>
      <c r="H308" s="252">
        <v>20</v>
      </c>
      <c r="I308" s="253"/>
      <c r="J308" s="249"/>
      <c r="K308" s="249"/>
      <c r="L308" s="254"/>
      <c r="M308" s="255"/>
      <c r="N308" s="256"/>
      <c r="O308" s="256"/>
      <c r="P308" s="256"/>
      <c r="Q308" s="256"/>
      <c r="R308" s="256"/>
      <c r="S308" s="256"/>
      <c r="T308" s="257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8" t="s">
        <v>226</v>
      </c>
      <c r="AU308" s="258" t="s">
        <v>92</v>
      </c>
      <c r="AV308" s="13" t="s">
        <v>92</v>
      </c>
      <c r="AW308" s="13" t="s">
        <v>39</v>
      </c>
      <c r="AX308" s="13" t="s">
        <v>83</v>
      </c>
      <c r="AY308" s="258" t="s">
        <v>215</v>
      </c>
    </row>
    <row r="309" s="13" customFormat="1">
      <c r="A309" s="13"/>
      <c r="B309" s="248"/>
      <c r="C309" s="249"/>
      <c r="D309" s="243" t="s">
        <v>226</v>
      </c>
      <c r="E309" s="250" t="s">
        <v>1</v>
      </c>
      <c r="F309" s="251" t="s">
        <v>1411</v>
      </c>
      <c r="G309" s="249"/>
      <c r="H309" s="252">
        <v>10</v>
      </c>
      <c r="I309" s="253"/>
      <c r="J309" s="249"/>
      <c r="K309" s="249"/>
      <c r="L309" s="254"/>
      <c r="M309" s="255"/>
      <c r="N309" s="256"/>
      <c r="O309" s="256"/>
      <c r="P309" s="256"/>
      <c r="Q309" s="256"/>
      <c r="R309" s="256"/>
      <c r="S309" s="256"/>
      <c r="T309" s="25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8" t="s">
        <v>226</v>
      </c>
      <c r="AU309" s="258" t="s">
        <v>92</v>
      </c>
      <c r="AV309" s="13" t="s">
        <v>92</v>
      </c>
      <c r="AW309" s="13" t="s">
        <v>39</v>
      </c>
      <c r="AX309" s="13" t="s">
        <v>83</v>
      </c>
      <c r="AY309" s="258" t="s">
        <v>215</v>
      </c>
    </row>
    <row r="310" s="14" customFormat="1">
      <c r="A310" s="14"/>
      <c r="B310" s="259"/>
      <c r="C310" s="260"/>
      <c r="D310" s="243" t="s">
        <v>226</v>
      </c>
      <c r="E310" s="261" t="s">
        <v>1</v>
      </c>
      <c r="F310" s="262" t="s">
        <v>229</v>
      </c>
      <c r="G310" s="260"/>
      <c r="H310" s="263">
        <v>80</v>
      </c>
      <c r="I310" s="264"/>
      <c r="J310" s="260"/>
      <c r="K310" s="260"/>
      <c r="L310" s="265"/>
      <c r="M310" s="266"/>
      <c r="N310" s="267"/>
      <c r="O310" s="267"/>
      <c r="P310" s="267"/>
      <c r="Q310" s="267"/>
      <c r="R310" s="267"/>
      <c r="S310" s="267"/>
      <c r="T310" s="26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9" t="s">
        <v>226</v>
      </c>
      <c r="AU310" s="269" t="s">
        <v>92</v>
      </c>
      <c r="AV310" s="14" t="s">
        <v>222</v>
      </c>
      <c r="AW310" s="14" t="s">
        <v>39</v>
      </c>
      <c r="AX310" s="14" t="s">
        <v>90</v>
      </c>
      <c r="AY310" s="269" t="s">
        <v>215</v>
      </c>
    </row>
    <row r="311" s="2" customFormat="1" ht="24.15" customHeight="1">
      <c r="A311" s="40"/>
      <c r="B311" s="41"/>
      <c r="C311" s="291" t="s">
        <v>1204</v>
      </c>
      <c r="D311" s="291" t="s">
        <v>311</v>
      </c>
      <c r="E311" s="292" t="s">
        <v>813</v>
      </c>
      <c r="F311" s="293" t="s">
        <v>814</v>
      </c>
      <c r="G311" s="294" t="s">
        <v>325</v>
      </c>
      <c r="H311" s="295">
        <v>6</v>
      </c>
      <c r="I311" s="296"/>
      <c r="J311" s="297">
        <f>ROUND(I311*H311,2)</f>
        <v>0</v>
      </c>
      <c r="K311" s="293" t="s">
        <v>529</v>
      </c>
      <c r="L311" s="298"/>
      <c r="M311" s="299" t="s">
        <v>1</v>
      </c>
      <c r="N311" s="300" t="s">
        <v>48</v>
      </c>
      <c r="O311" s="93"/>
      <c r="P311" s="239">
        <f>O311*H311</f>
        <v>0</v>
      </c>
      <c r="Q311" s="239">
        <v>0</v>
      </c>
      <c r="R311" s="239">
        <f>Q311*H311</f>
        <v>0</v>
      </c>
      <c r="S311" s="239">
        <v>0</v>
      </c>
      <c r="T311" s="240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41" t="s">
        <v>548</v>
      </c>
      <c r="AT311" s="241" t="s">
        <v>311</v>
      </c>
      <c r="AU311" s="241" t="s">
        <v>92</v>
      </c>
      <c r="AY311" s="18" t="s">
        <v>215</v>
      </c>
      <c r="BE311" s="242">
        <f>IF(N311="základní",J311,0)</f>
        <v>0</v>
      </c>
      <c r="BF311" s="242">
        <f>IF(N311="snížená",J311,0)</f>
        <v>0</v>
      </c>
      <c r="BG311" s="242">
        <f>IF(N311="zákl. přenesená",J311,0)</f>
        <v>0</v>
      </c>
      <c r="BH311" s="242">
        <f>IF(N311="sníž. přenesená",J311,0)</f>
        <v>0</v>
      </c>
      <c r="BI311" s="242">
        <f>IF(N311="nulová",J311,0)</f>
        <v>0</v>
      </c>
      <c r="BJ311" s="18" t="s">
        <v>90</v>
      </c>
      <c r="BK311" s="242">
        <f>ROUND(I311*H311,2)</f>
        <v>0</v>
      </c>
      <c r="BL311" s="18" t="s">
        <v>418</v>
      </c>
      <c r="BM311" s="241" t="s">
        <v>1412</v>
      </c>
    </row>
    <row r="312" s="2" customFormat="1">
      <c r="A312" s="40"/>
      <c r="B312" s="41"/>
      <c r="C312" s="42"/>
      <c r="D312" s="243" t="s">
        <v>224</v>
      </c>
      <c r="E312" s="42"/>
      <c r="F312" s="244" t="s">
        <v>814</v>
      </c>
      <c r="G312" s="42"/>
      <c r="H312" s="42"/>
      <c r="I312" s="245"/>
      <c r="J312" s="42"/>
      <c r="K312" s="42"/>
      <c r="L312" s="46"/>
      <c r="M312" s="246"/>
      <c r="N312" s="247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8" t="s">
        <v>224</v>
      </c>
      <c r="AU312" s="18" t="s">
        <v>92</v>
      </c>
    </row>
    <row r="313" s="13" customFormat="1">
      <c r="A313" s="13"/>
      <c r="B313" s="248"/>
      <c r="C313" s="249"/>
      <c r="D313" s="243" t="s">
        <v>226</v>
      </c>
      <c r="E313" s="250" t="s">
        <v>1</v>
      </c>
      <c r="F313" s="251" t="s">
        <v>259</v>
      </c>
      <c r="G313" s="249"/>
      <c r="H313" s="252">
        <v>6</v>
      </c>
      <c r="I313" s="253"/>
      <c r="J313" s="249"/>
      <c r="K313" s="249"/>
      <c r="L313" s="254"/>
      <c r="M313" s="255"/>
      <c r="N313" s="256"/>
      <c r="O313" s="256"/>
      <c r="P313" s="256"/>
      <c r="Q313" s="256"/>
      <c r="R313" s="256"/>
      <c r="S313" s="256"/>
      <c r="T313" s="25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8" t="s">
        <v>226</v>
      </c>
      <c r="AU313" s="258" t="s">
        <v>92</v>
      </c>
      <c r="AV313" s="13" t="s">
        <v>92</v>
      </c>
      <c r="AW313" s="13" t="s">
        <v>39</v>
      </c>
      <c r="AX313" s="13" t="s">
        <v>90</v>
      </c>
      <c r="AY313" s="258" t="s">
        <v>215</v>
      </c>
    </row>
    <row r="314" s="2" customFormat="1" ht="16.5" customHeight="1">
      <c r="A314" s="40"/>
      <c r="B314" s="41"/>
      <c r="C314" s="230" t="s">
        <v>1209</v>
      </c>
      <c r="D314" s="230" t="s">
        <v>217</v>
      </c>
      <c r="E314" s="231" t="s">
        <v>1210</v>
      </c>
      <c r="F314" s="232" t="s">
        <v>1211</v>
      </c>
      <c r="G314" s="233" t="s">
        <v>325</v>
      </c>
      <c r="H314" s="234">
        <v>1</v>
      </c>
      <c r="I314" s="235"/>
      <c r="J314" s="236">
        <f>ROUND(I314*H314,2)</f>
        <v>0</v>
      </c>
      <c r="K314" s="232" t="s">
        <v>529</v>
      </c>
      <c r="L314" s="46"/>
      <c r="M314" s="237" t="s">
        <v>1</v>
      </c>
      <c r="N314" s="238" t="s">
        <v>48</v>
      </c>
      <c r="O314" s="93"/>
      <c r="P314" s="239">
        <f>O314*H314</f>
        <v>0</v>
      </c>
      <c r="Q314" s="239">
        <v>0</v>
      </c>
      <c r="R314" s="239">
        <f>Q314*H314</f>
        <v>0</v>
      </c>
      <c r="S314" s="239">
        <v>0</v>
      </c>
      <c r="T314" s="240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41" t="s">
        <v>541</v>
      </c>
      <c r="AT314" s="241" t="s">
        <v>217</v>
      </c>
      <c r="AU314" s="241" t="s">
        <v>92</v>
      </c>
      <c r="AY314" s="18" t="s">
        <v>215</v>
      </c>
      <c r="BE314" s="242">
        <f>IF(N314="základní",J314,0)</f>
        <v>0</v>
      </c>
      <c r="BF314" s="242">
        <f>IF(N314="snížená",J314,0)</f>
        <v>0</v>
      </c>
      <c r="BG314" s="242">
        <f>IF(N314="zákl. přenesená",J314,0)</f>
        <v>0</v>
      </c>
      <c r="BH314" s="242">
        <f>IF(N314="sníž. přenesená",J314,0)</f>
        <v>0</v>
      </c>
      <c r="BI314" s="242">
        <f>IF(N314="nulová",J314,0)</f>
        <v>0</v>
      </c>
      <c r="BJ314" s="18" t="s">
        <v>90</v>
      </c>
      <c r="BK314" s="242">
        <f>ROUND(I314*H314,2)</f>
        <v>0</v>
      </c>
      <c r="BL314" s="18" t="s">
        <v>541</v>
      </c>
      <c r="BM314" s="241" t="s">
        <v>1413</v>
      </c>
    </row>
    <row r="315" s="2" customFormat="1">
      <c r="A315" s="40"/>
      <c r="B315" s="41"/>
      <c r="C315" s="42"/>
      <c r="D315" s="243" t="s">
        <v>224</v>
      </c>
      <c r="E315" s="42"/>
      <c r="F315" s="244" t="s">
        <v>1211</v>
      </c>
      <c r="G315" s="42"/>
      <c r="H315" s="42"/>
      <c r="I315" s="245"/>
      <c r="J315" s="42"/>
      <c r="K315" s="42"/>
      <c r="L315" s="46"/>
      <c r="M315" s="246"/>
      <c r="N315" s="247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8" t="s">
        <v>224</v>
      </c>
      <c r="AU315" s="18" t="s">
        <v>92</v>
      </c>
    </row>
    <row r="316" s="2" customFormat="1" ht="16.5" customHeight="1">
      <c r="A316" s="40"/>
      <c r="B316" s="41"/>
      <c r="C316" s="291" t="s">
        <v>1213</v>
      </c>
      <c r="D316" s="291" t="s">
        <v>311</v>
      </c>
      <c r="E316" s="292" t="s">
        <v>1214</v>
      </c>
      <c r="F316" s="293" t="s">
        <v>1215</v>
      </c>
      <c r="G316" s="294" t="s">
        <v>325</v>
      </c>
      <c r="H316" s="295">
        <v>2</v>
      </c>
      <c r="I316" s="296"/>
      <c r="J316" s="297">
        <f>ROUND(I316*H316,2)</f>
        <v>0</v>
      </c>
      <c r="K316" s="293" t="s">
        <v>529</v>
      </c>
      <c r="L316" s="298"/>
      <c r="M316" s="299" t="s">
        <v>1</v>
      </c>
      <c r="N316" s="300" t="s">
        <v>48</v>
      </c>
      <c r="O316" s="93"/>
      <c r="P316" s="239">
        <f>O316*H316</f>
        <v>0</v>
      </c>
      <c r="Q316" s="239">
        <v>0</v>
      </c>
      <c r="R316" s="239">
        <f>Q316*H316</f>
        <v>0</v>
      </c>
      <c r="S316" s="239">
        <v>0</v>
      </c>
      <c r="T316" s="240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41" t="s">
        <v>548</v>
      </c>
      <c r="AT316" s="241" t="s">
        <v>311</v>
      </c>
      <c r="AU316" s="241" t="s">
        <v>92</v>
      </c>
      <c r="AY316" s="18" t="s">
        <v>215</v>
      </c>
      <c r="BE316" s="242">
        <f>IF(N316="základní",J316,0)</f>
        <v>0</v>
      </c>
      <c r="BF316" s="242">
        <f>IF(N316="snížená",J316,0)</f>
        <v>0</v>
      </c>
      <c r="BG316" s="242">
        <f>IF(N316="zákl. přenesená",J316,0)</f>
        <v>0</v>
      </c>
      <c r="BH316" s="242">
        <f>IF(N316="sníž. přenesená",J316,0)</f>
        <v>0</v>
      </c>
      <c r="BI316" s="242">
        <f>IF(N316="nulová",J316,0)</f>
        <v>0</v>
      </c>
      <c r="BJ316" s="18" t="s">
        <v>90</v>
      </c>
      <c r="BK316" s="242">
        <f>ROUND(I316*H316,2)</f>
        <v>0</v>
      </c>
      <c r="BL316" s="18" t="s">
        <v>418</v>
      </c>
      <c r="BM316" s="241" t="s">
        <v>1414</v>
      </c>
    </row>
    <row r="317" s="2" customFormat="1">
      <c r="A317" s="40"/>
      <c r="B317" s="41"/>
      <c r="C317" s="42"/>
      <c r="D317" s="243" t="s">
        <v>224</v>
      </c>
      <c r="E317" s="42"/>
      <c r="F317" s="244" t="s">
        <v>1215</v>
      </c>
      <c r="G317" s="42"/>
      <c r="H317" s="42"/>
      <c r="I317" s="245"/>
      <c r="J317" s="42"/>
      <c r="K317" s="42"/>
      <c r="L317" s="46"/>
      <c r="M317" s="246"/>
      <c r="N317" s="247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8" t="s">
        <v>224</v>
      </c>
      <c r="AU317" s="18" t="s">
        <v>92</v>
      </c>
    </row>
    <row r="318" s="12" customFormat="1" ht="22.8" customHeight="1">
      <c r="A318" s="12"/>
      <c r="B318" s="214"/>
      <c r="C318" s="215"/>
      <c r="D318" s="216" t="s">
        <v>82</v>
      </c>
      <c r="E318" s="228" t="s">
        <v>1217</v>
      </c>
      <c r="F318" s="228" t="s">
        <v>689</v>
      </c>
      <c r="G318" s="215"/>
      <c r="H318" s="215"/>
      <c r="I318" s="218"/>
      <c r="J318" s="229">
        <f>BK318</f>
        <v>0</v>
      </c>
      <c r="K318" s="215"/>
      <c r="L318" s="220"/>
      <c r="M318" s="221"/>
      <c r="N318" s="222"/>
      <c r="O318" s="222"/>
      <c r="P318" s="223">
        <f>SUM(P319:P341)</f>
        <v>0</v>
      </c>
      <c r="Q318" s="222"/>
      <c r="R318" s="223">
        <f>SUM(R319:R341)</f>
        <v>0</v>
      </c>
      <c r="S318" s="222"/>
      <c r="T318" s="224">
        <f>SUM(T319:T341)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5" t="s">
        <v>90</v>
      </c>
      <c r="AT318" s="226" t="s">
        <v>82</v>
      </c>
      <c r="AU318" s="226" t="s">
        <v>90</v>
      </c>
      <c r="AY318" s="225" t="s">
        <v>215</v>
      </c>
      <c r="BK318" s="227">
        <f>SUM(BK319:BK341)</f>
        <v>0</v>
      </c>
    </row>
    <row r="319" s="2" customFormat="1" ht="16.5" customHeight="1">
      <c r="A319" s="40"/>
      <c r="B319" s="41"/>
      <c r="C319" s="230" t="s">
        <v>1218</v>
      </c>
      <c r="D319" s="230" t="s">
        <v>217</v>
      </c>
      <c r="E319" s="231" t="s">
        <v>690</v>
      </c>
      <c r="F319" s="232" t="s">
        <v>691</v>
      </c>
      <c r="G319" s="233" t="s">
        <v>325</v>
      </c>
      <c r="H319" s="234">
        <v>2</v>
      </c>
      <c r="I319" s="235"/>
      <c r="J319" s="236">
        <f>ROUND(I319*H319,2)</f>
        <v>0</v>
      </c>
      <c r="K319" s="232" t="s">
        <v>529</v>
      </c>
      <c r="L319" s="46"/>
      <c r="M319" s="237" t="s">
        <v>1</v>
      </c>
      <c r="N319" s="238" t="s">
        <v>48</v>
      </c>
      <c r="O319" s="93"/>
      <c r="P319" s="239">
        <f>O319*H319</f>
        <v>0</v>
      </c>
      <c r="Q319" s="239">
        <v>0</v>
      </c>
      <c r="R319" s="239">
        <f>Q319*H319</f>
        <v>0</v>
      </c>
      <c r="S319" s="239">
        <v>0</v>
      </c>
      <c r="T319" s="240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41" t="s">
        <v>90</v>
      </c>
      <c r="AT319" s="241" t="s">
        <v>217</v>
      </c>
      <c r="AU319" s="241" t="s">
        <v>92</v>
      </c>
      <c r="AY319" s="18" t="s">
        <v>215</v>
      </c>
      <c r="BE319" s="242">
        <f>IF(N319="základní",J319,0)</f>
        <v>0</v>
      </c>
      <c r="BF319" s="242">
        <f>IF(N319="snížená",J319,0)</f>
        <v>0</v>
      </c>
      <c r="BG319" s="242">
        <f>IF(N319="zákl. přenesená",J319,0)</f>
        <v>0</v>
      </c>
      <c r="BH319" s="242">
        <f>IF(N319="sníž. přenesená",J319,0)</f>
        <v>0</v>
      </c>
      <c r="BI319" s="242">
        <f>IF(N319="nulová",J319,0)</f>
        <v>0</v>
      </c>
      <c r="BJ319" s="18" t="s">
        <v>90</v>
      </c>
      <c r="BK319" s="242">
        <f>ROUND(I319*H319,2)</f>
        <v>0</v>
      </c>
      <c r="BL319" s="18" t="s">
        <v>90</v>
      </c>
      <c r="BM319" s="241" t="s">
        <v>1415</v>
      </c>
    </row>
    <row r="320" s="2" customFormat="1">
      <c r="A320" s="40"/>
      <c r="B320" s="41"/>
      <c r="C320" s="42"/>
      <c r="D320" s="243" t="s">
        <v>224</v>
      </c>
      <c r="E320" s="42"/>
      <c r="F320" s="244" t="s">
        <v>693</v>
      </c>
      <c r="G320" s="42"/>
      <c r="H320" s="42"/>
      <c r="I320" s="245"/>
      <c r="J320" s="42"/>
      <c r="K320" s="42"/>
      <c r="L320" s="46"/>
      <c r="M320" s="246"/>
      <c r="N320" s="247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8" t="s">
        <v>224</v>
      </c>
      <c r="AU320" s="18" t="s">
        <v>92</v>
      </c>
    </row>
    <row r="321" s="13" customFormat="1">
      <c r="A321" s="13"/>
      <c r="B321" s="248"/>
      <c r="C321" s="249"/>
      <c r="D321" s="243" t="s">
        <v>226</v>
      </c>
      <c r="E321" s="250" t="s">
        <v>1</v>
      </c>
      <c r="F321" s="251" t="s">
        <v>1220</v>
      </c>
      <c r="G321" s="249"/>
      <c r="H321" s="252">
        <v>2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8" t="s">
        <v>226</v>
      </c>
      <c r="AU321" s="258" t="s">
        <v>92</v>
      </c>
      <c r="AV321" s="13" t="s">
        <v>92</v>
      </c>
      <c r="AW321" s="13" t="s">
        <v>39</v>
      </c>
      <c r="AX321" s="13" t="s">
        <v>90</v>
      </c>
      <c r="AY321" s="258" t="s">
        <v>215</v>
      </c>
    </row>
    <row r="322" s="2" customFormat="1" ht="16.5" customHeight="1">
      <c r="A322" s="40"/>
      <c r="B322" s="41"/>
      <c r="C322" s="230" t="s">
        <v>1221</v>
      </c>
      <c r="D322" s="230" t="s">
        <v>217</v>
      </c>
      <c r="E322" s="231" t="s">
        <v>694</v>
      </c>
      <c r="F322" s="232" t="s">
        <v>695</v>
      </c>
      <c r="G322" s="233" t="s">
        <v>325</v>
      </c>
      <c r="H322" s="234">
        <v>2</v>
      </c>
      <c r="I322" s="235"/>
      <c r="J322" s="236">
        <f>ROUND(I322*H322,2)</f>
        <v>0</v>
      </c>
      <c r="K322" s="232" t="s">
        <v>529</v>
      </c>
      <c r="L322" s="46"/>
      <c r="M322" s="237" t="s">
        <v>1</v>
      </c>
      <c r="N322" s="238" t="s">
        <v>48</v>
      </c>
      <c r="O322" s="93"/>
      <c r="P322" s="239">
        <f>O322*H322</f>
        <v>0</v>
      </c>
      <c r="Q322" s="239">
        <v>0</v>
      </c>
      <c r="R322" s="239">
        <f>Q322*H322</f>
        <v>0</v>
      </c>
      <c r="S322" s="239">
        <v>0</v>
      </c>
      <c r="T322" s="240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41" t="s">
        <v>90</v>
      </c>
      <c r="AT322" s="241" t="s">
        <v>217</v>
      </c>
      <c r="AU322" s="241" t="s">
        <v>92</v>
      </c>
      <c r="AY322" s="18" t="s">
        <v>215</v>
      </c>
      <c r="BE322" s="242">
        <f>IF(N322="základní",J322,0)</f>
        <v>0</v>
      </c>
      <c r="BF322" s="242">
        <f>IF(N322="snížená",J322,0)</f>
        <v>0</v>
      </c>
      <c r="BG322" s="242">
        <f>IF(N322="zákl. přenesená",J322,0)</f>
        <v>0</v>
      </c>
      <c r="BH322" s="242">
        <f>IF(N322="sníž. přenesená",J322,0)</f>
        <v>0</v>
      </c>
      <c r="BI322" s="242">
        <f>IF(N322="nulová",J322,0)</f>
        <v>0</v>
      </c>
      <c r="BJ322" s="18" t="s">
        <v>90</v>
      </c>
      <c r="BK322" s="242">
        <f>ROUND(I322*H322,2)</f>
        <v>0</v>
      </c>
      <c r="BL322" s="18" t="s">
        <v>90</v>
      </c>
      <c r="BM322" s="241" t="s">
        <v>1416</v>
      </c>
    </row>
    <row r="323" s="2" customFormat="1">
      <c r="A323" s="40"/>
      <c r="B323" s="41"/>
      <c r="C323" s="42"/>
      <c r="D323" s="243" t="s">
        <v>224</v>
      </c>
      <c r="E323" s="42"/>
      <c r="F323" s="244" t="s">
        <v>697</v>
      </c>
      <c r="G323" s="42"/>
      <c r="H323" s="42"/>
      <c r="I323" s="245"/>
      <c r="J323" s="42"/>
      <c r="K323" s="42"/>
      <c r="L323" s="46"/>
      <c r="M323" s="246"/>
      <c r="N323" s="247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8" t="s">
        <v>224</v>
      </c>
      <c r="AU323" s="18" t="s">
        <v>92</v>
      </c>
    </row>
    <row r="324" s="2" customFormat="1" ht="16.5" customHeight="1">
      <c r="A324" s="40"/>
      <c r="B324" s="41"/>
      <c r="C324" s="230" t="s">
        <v>1223</v>
      </c>
      <c r="D324" s="230" t="s">
        <v>217</v>
      </c>
      <c r="E324" s="231" t="s">
        <v>698</v>
      </c>
      <c r="F324" s="232" t="s">
        <v>699</v>
      </c>
      <c r="G324" s="233" t="s">
        <v>325</v>
      </c>
      <c r="H324" s="234">
        <v>2</v>
      </c>
      <c r="I324" s="235"/>
      <c r="J324" s="236">
        <f>ROUND(I324*H324,2)</f>
        <v>0</v>
      </c>
      <c r="K324" s="232" t="s">
        <v>529</v>
      </c>
      <c r="L324" s="46"/>
      <c r="M324" s="237" t="s">
        <v>1</v>
      </c>
      <c r="N324" s="238" t="s">
        <v>48</v>
      </c>
      <c r="O324" s="93"/>
      <c r="P324" s="239">
        <f>O324*H324</f>
        <v>0</v>
      </c>
      <c r="Q324" s="239">
        <v>0</v>
      </c>
      <c r="R324" s="239">
        <f>Q324*H324</f>
        <v>0</v>
      </c>
      <c r="S324" s="239">
        <v>0</v>
      </c>
      <c r="T324" s="240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41" t="s">
        <v>90</v>
      </c>
      <c r="AT324" s="241" t="s">
        <v>217</v>
      </c>
      <c r="AU324" s="241" t="s">
        <v>92</v>
      </c>
      <c r="AY324" s="18" t="s">
        <v>215</v>
      </c>
      <c r="BE324" s="242">
        <f>IF(N324="základní",J324,0)</f>
        <v>0</v>
      </c>
      <c r="BF324" s="242">
        <f>IF(N324="snížená",J324,0)</f>
        <v>0</v>
      </c>
      <c r="BG324" s="242">
        <f>IF(N324="zákl. přenesená",J324,0)</f>
        <v>0</v>
      </c>
      <c r="BH324" s="242">
        <f>IF(N324="sníž. přenesená",J324,0)</f>
        <v>0</v>
      </c>
      <c r="BI324" s="242">
        <f>IF(N324="nulová",J324,0)</f>
        <v>0</v>
      </c>
      <c r="BJ324" s="18" t="s">
        <v>90</v>
      </c>
      <c r="BK324" s="242">
        <f>ROUND(I324*H324,2)</f>
        <v>0</v>
      </c>
      <c r="BL324" s="18" t="s">
        <v>90</v>
      </c>
      <c r="BM324" s="241" t="s">
        <v>1417</v>
      </c>
    </row>
    <row r="325" s="2" customFormat="1">
      <c r="A325" s="40"/>
      <c r="B325" s="41"/>
      <c r="C325" s="42"/>
      <c r="D325" s="243" t="s">
        <v>224</v>
      </c>
      <c r="E325" s="42"/>
      <c r="F325" s="244" t="s">
        <v>699</v>
      </c>
      <c r="G325" s="42"/>
      <c r="H325" s="42"/>
      <c r="I325" s="245"/>
      <c r="J325" s="42"/>
      <c r="K325" s="42"/>
      <c r="L325" s="46"/>
      <c r="M325" s="246"/>
      <c r="N325" s="247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8" t="s">
        <v>224</v>
      </c>
      <c r="AU325" s="18" t="s">
        <v>92</v>
      </c>
    </row>
    <row r="326" s="13" customFormat="1">
      <c r="A326" s="13"/>
      <c r="B326" s="248"/>
      <c r="C326" s="249"/>
      <c r="D326" s="243" t="s">
        <v>226</v>
      </c>
      <c r="E326" s="250" t="s">
        <v>1</v>
      </c>
      <c r="F326" s="251" t="s">
        <v>701</v>
      </c>
      <c r="G326" s="249"/>
      <c r="H326" s="252">
        <v>2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8" t="s">
        <v>226</v>
      </c>
      <c r="AU326" s="258" t="s">
        <v>92</v>
      </c>
      <c r="AV326" s="13" t="s">
        <v>92</v>
      </c>
      <c r="AW326" s="13" t="s">
        <v>39</v>
      </c>
      <c r="AX326" s="13" t="s">
        <v>90</v>
      </c>
      <c r="AY326" s="258" t="s">
        <v>215</v>
      </c>
    </row>
    <row r="327" s="2" customFormat="1" ht="16.5" customHeight="1">
      <c r="A327" s="40"/>
      <c r="B327" s="41"/>
      <c r="C327" s="230" t="s">
        <v>1225</v>
      </c>
      <c r="D327" s="230" t="s">
        <v>217</v>
      </c>
      <c r="E327" s="231" t="s">
        <v>1226</v>
      </c>
      <c r="F327" s="232" t="s">
        <v>1227</v>
      </c>
      <c r="G327" s="233" t="s">
        <v>325</v>
      </c>
      <c r="H327" s="234">
        <v>2</v>
      </c>
      <c r="I327" s="235"/>
      <c r="J327" s="236">
        <f>ROUND(I327*H327,2)</f>
        <v>0</v>
      </c>
      <c r="K327" s="232" t="s">
        <v>529</v>
      </c>
      <c r="L327" s="46"/>
      <c r="M327" s="237" t="s">
        <v>1</v>
      </c>
      <c r="N327" s="238" t="s">
        <v>48</v>
      </c>
      <c r="O327" s="93"/>
      <c r="P327" s="239">
        <f>O327*H327</f>
        <v>0</v>
      </c>
      <c r="Q327" s="239">
        <v>0</v>
      </c>
      <c r="R327" s="239">
        <f>Q327*H327</f>
        <v>0</v>
      </c>
      <c r="S327" s="239">
        <v>0</v>
      </c>
      <c r="T327" s="240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41" t="s">
        <v>90</v>
      </c>
      <c r="AT327" s="241" t="s">
        <v>217</v>
      </c>
      <c r="AU327" s="241" t="s">
        <v>92</v>
      </c>
      <c r="AY327" s="18" t="s">
        <v>215</v>
      </c>
      <c r="BE327" s="242">
        <f>IF(N327="základní",J327,0)</f>
        <v>0</v>
      </c>
      <c r="BF327" s="242">
        <f>IF(N327="snížená",J327,0)</f>
        <v>0</v>
      </c>
      <c r="BG327" s="242">
        <f>IF(N327="zákl. přenesená",J327,0)</f>
        <v>0</v>
      </c>
      <c r="BH327" s="242">
        <f>IF(N327="sníž. přenesená",J327,0)</f>
        <v>0</v>
      </c>
      <c r="BI327" s="242">
        <f>IF(N327="nulová",J327,0)</f>
        <v>0</v>
      </c>
      <c r="BJ327" s="18" t="s">
        <v>90</v>
      </c>
      <c r="BK327" s="242">
        <f>ROUND(I327*H327,2)</f>
        <v>0</v>
      </c>
      <c r="BL327" s="18" t="s">
        <v>90</v>
      </c>
      <c r="BM327" s="241" t="s">
        <v>1418</v>
      </c>
    </row>
    <row r="328" s="2" customFormat="1">
      <c r="A328" s="40"/>
      <c r="B328" s="41"/>
      <c r="C328" s="42"/>
      <c r="D328" s="243" t="s">
        <v>224</v>
      </c>
      <c r="E328" s="42"/>
      <c r="F328" s="244" t="s">
        <v>1229</v>
      </c>
      <c r="G328" s="42"/>
      <c r="H328" s="42"/>
      <c r="I328" s="245"/>
      <c r="J328" s="42"/>
      <c r="K328" s="42"/>
      <c r="L328" s="46"/>
      <c r="M328" s="246"/>
      <c r="N328" s="247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8" t="s">
        <v>224</v>
      </c>
      <c r="AU328" s="18" t="s">
        <v>92</v>
      </c>
    </row>
    <row r="329" s="13" customFormat="1">
      <c r="A329" s="13"/>
      <c r="B329" s="248"/>
      <c r="C329" s="249"/>
      <c r="D329" s="243" t="s">
        <v>226</v>
      </c>
      <c r="E329" s="250" t="s">
        <v>1</v>
      </c>
      <c r="F329" s="251" t="s">
        <v>1230</v>
      </c>
      <c r="G329" s="249"/>
      <c r="H329" s="252">
        <v>2</v>
      </c>
      <c r="I329" s="253"/>
      <c r="J329" s="249"/>
      <c r="K329" s="249"/>
      <c r="L329" s="254"/>
      <c r="M329" s="255"/>
      <c r="N329" s="256"/>
      <c r="O329" s="256"/>
      <c r="P329" s="256"/>
      <c r="Q329" s="256"/>
      <c r="R329" s="256"/>
      <c r="S329" s="256"/>
      <c r="T329" s="25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8" t="s">
        <v>226</v>
      </c>
      <c r="AU329" s="258" t="s">
        <v>92</v>
      </c>
      <c r="AV329" s="13" t="s">
        <v>92</v>
      </c>
      <c r="AW329" s="13" t="s">
        <v>39</v>
      </c>
      <c r="AX329" s="13" t="s">
        <v>90</v>
      </c>
      <c r="AY329" s="258" t="s">
        <v>215</v>
      </c>
    </row>
    <row r="330" s="2" customFormat="1" ht="24.15" customHeight="1">
      <c r="A330" s="40"/>
      <c r="B330" s="41"/>
      <c r="C330" s="230" t="s">
        <v>1231</v>
      </c>
      <c r="D330" s="230" t="s">
        <v>217</v>
      </c>
      <c r="E330" s="231" t="s">
        <v>727</v>
      </c>
      <c r="F330" s="232" t="s">
        <v>728</v>
      </c>
      <c r="G330" s="233" t="s">
        <v>325</v>
      </c>
      <c r="H330" s="234">
        <v>20</v>
      </c>
      <c r="I330" s="235"/>
      <c r="J330" s="236">
        <f>ROUND(I330*H330,2)</f>
        <v>0</v>
      </c>
      <c r="K330" s="232" t="s">
        <v>529</v>
      </c>
      <c r="L330" s="46"/>
      <c r="M330" s="237" t="s">
        <v>1</v>
      </c>
      <c r="N330" s="238" t="s">
        <v>48</v>
      </c>
      <c r="O330" s="93"/>
      <c r="P330" s="239">
        <f>O330*H330</f>
        <v>0</v>
      </c>
      <c r="Q330" s="239">
        <v>0</v>
      </c>
      <c r="R330" s="239">
        <f>Q330*H330</f>
        <v>0</v>
      </c>
      <c r="S330" s="239">
        <v>0</v>
      </c>
      <c r="T330" s="240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41" t="s">
        <v>541</v>
      </c>
      <c r="AT330" s="241" t="s">
        <v>217</v>
      </c>
      <c r="AU330" s="241" t="s">
        <v>92</v>
      </c>
      <c r="AY330" s="18" t="s">
        <v>215</v>
      </c>
      <c r="BE330" s="242">
        <f>IF(N330="základní",J330,0)</f>
        <v>0</v>
      </c>
      <c r="BF330" s="242">
        <f>IF(N330="snížená",J330,0)</f>
        <v>0</v>
      </c>
      <c r="BG330" s="242">
        <f>IF(N330="zákl. přenesená",J330,0)</f>
        <v>0</v>
      </c>
      <c r="BH330" s="242">
        <f>IF(N330="sníž. přenesená",J330,0)</f>
        <v>0</v>
      </c>
      <c r="BI330" s="242">
        <f>IF(N330="nulová",J330,0)</f>
        <v>0</v>
      </c>
      <c r="BJ330" s="18" t="s">
        <v>90</v>
      </c>
      <c r="BK330" s="242">
        <f>ROUND(I330*H330,2)</f>
        <v>0</v>
      </c>
      <c r="BL330" s="18" t="s">
        <v>541</v>
      </c>
      <c r="BM330" s="241" t="s">
        <v>1419</v>
      </c>
    </row>
    <row r="331" s="2" customFormat="1">
      <c r="A331" s="40"/>
      <c r="B331" s="41"/>
      <c r="C331" s="42"/>
      <c r="D331" s="243" t="s">
        <v>224</v>
      </c>
      <c r="E331" s="42"/>
      <c r="F331" s="244" t="s">
        <v>728</v>
      </c>
      <c r="G331" s="42"/>
      <c r="H331" s="42"/>
      <c r="I331" s="245"/>
      <c r="J331" s="42"/>
      <c r="K331" s="42"/>
      <c r="L331" s="46"/>
      <c r="M331" s="246"/>
      <c r="N331" s="247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8" t="s">
        <v>224</v>
      </c>
      <c r="AU331" s="18" t="s">
        <v>92</v>
      </c>
    </row>
    <row r="332" s="2" customFormat="1" ht="24.15" customHeight="1">
      <c r="A332" s="40"/>
      <c r="B332" s="41"/>
      <c r="C332" s="230" t="s">
        <v>1233</v>
      </c>
      <c r="D332" s="230" t="s">
        <v>217</v>
      </c>
      <c r="E332" s="231" t="s">
        <v>702</v>
      </c>
      <c r="F332" s="232" t="s">
        <v>703</v>
      </c>
      <c r="G332" s="233" t="s">
        <v>325</v>
      </c>
      <c r="H332" s="234">
        <v>1</v>
      </c>
      <c r="I332" s="235"/>
      <c r="J332" s="236">
        <f>ROUND(I332*H332,2)</f>
        <v>0</v>
      </c>
      <c r="K332" s="232" t="s">
        <v>529</v>
      </c>
      <c r="L332" s="46"/>
      <c r="M332" s="237" t="s">
        <v>1</v>
      </c>
      <c r="N332" s="238" t="s">
        <v>48</v>
      </c>
      <c r="O332" s="93"/>
      <c r="P332" s="239">
        <f>O332*H332</f>
        <v>0</v>
      </c>
      <c r="Q332" s="239">
        <v>0</v>
      </c>
      <c r="R332" s="239">
        <f>Q332*H332</f>
        <v>0</v>
      </c>
      <c r="S332" s="239">
        <v>0</v>
      </c>
      <c r="T332" s="240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41" t="s">
        <v>90</v>
      </c>
      <c r="AT332" s="241" t="s">
        <v>217</v>
      </c>
      <c r="AU332" s="241" t="s">
        <v>92</v>
      </c>
      <c r="AY332" s="18" t="s">
        <v>215</v>
      </c>
      <c r="BE332" s="242">
        <f>IF(N332="základní",J332,0)</f>
        <v>0</v>
      </c>
      <c r="BF332" s="242">
        <f>IF(N332="snížená",J332,0)</f>
        <v>0</v>
      </c>
      <c r="BG332" s="242">
        <f>IF(N332="zákl. přenesená",J332,0)</f>
        <v>0</v>
      </c>
      <c r="BH332" s="242">
        <f>IF(N332="sníž. přenesená",J332,0)</f>
        <v>0</v>
      </c>
      <c r="BI332" s="242">
        <f>IF(N332="nulová",J332,0)</f>
        <v>0</v>
      </c>
      <c r="BJ332" s="18" t="s">
        <v>90</v>
      </c>
      <c r="BK332" s="242">
        <f>ROUND(I332*H332,2)</f>
        <v>0</v>
      </c>
      <c r="BL332" s="18" t="s">
        <v>90</v>
      </c>
      <c r="BM332" s="241" t="s">
        <v>1420</v>
      </c>
    </row>
    <row r="333" s="2" customFormat="1">
      <c r="A333" s="40"/>
      <c r="B333" s="41"/>
      <c r="C333" s="42"/>
      <c r="D333" s="243" t="s">
        <v>224</v>
      </c>
      <c r="E333" s="42"/>
      <c r="F333" s="244" t="s">
        <v>1235</v>
      </c>
      <c r="G333" s="42"/>
      <c r="H333" s="42"/>
      <c r="I333" s="245"/>
      <c r="J333" s="42"/>
      <c r="K333" s="42"/>
      <c r="L333" s="46"/>
      <c r="M333" s="246"/>
      <c r="N333" s="247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8" t="s">
        <v>224</v>
      </c>
      <c r="AU333" s="18" t="s">
        <v>92</v>
      </c>
    </row>
    <row r="334" s="2" customFormat="1" ht="16.5" customHeight="1">
      <c r="A334" s="40"/>
      <c r="B334" s="41"/>
      <c r="C334" s="230" t="s">
        <v>1236</v>
      </c>
      <c r="D334" s="230" t="s">
        <v>217</v>
      </c>
      <c r="E334" s="231" t="s">
        <v>705</v>
      </c>
      <c r="F334" s="232" t="s">
        <v>706</v>
      </c>
      <c r="G334" s="233" t="s">
        <v>325</v>
      </c>
      <c r="H334" s="234">
        <v>2</v>
      </c>
      <c r="I334" s="235"/>
      <c r="J334" s="236">
        <f>ROUND(I334*H334,2)</f>
        <v>0</v>
      </c>
      <c r="K334" s="232" t="s">
        <v>529</v>
      </c>
      <c r="L334" s="46"/>
      <c r="M334" s="237" t="s">
        <v>1</v>
      </c>
      <c r="N334" s="238" t="s">
        <v>48</v>
      </c>
      <c r="O334" s="93"/>
      <c r="P334" s="239">
        <f>O334*H334</f>
        <v>0</v>
      </c>
      <c r="Q334" s="239">
        <v>0</v>
      </c>
      <c r="R334" s="239">
        <f>Q334*H334</f>
        <v>0</v>
      </c>
      <c r="S334" s="239">
        <v>0</v>
      </c>
      <c r="T334" s="240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41" t="s">
        <v>90</v>
      </c>
      <c r="AT334" s="241" t="s">
        <v>217</v>
      </c>
      <c r="AU334" s="241" t="s">
        <v>92</v>
      </c>
      <c r="AY334" s="18" t="s">
        <v>215</v>
      </c>
      <c r="BE334" s="242">
        <f>IF(N334="základní",J334,0)</f>
        <v>0</v>
      </c>
      <c r="BF334" s="242">
        <f>IF(N334="snížená",J334,0)</f>
        <v>0</v>
      </c>
      <c r="BG334" s="242">
        <f>IF(N334="zákl. přenesená",J334,0)</f>
        <v>0</v>
      </c>
      <c r="BH334" s="242">
        <f>IF(N334="sníž. přenesená",J334,0)</f>
        <v>0</v>
      </c>
      <c r="BI334" s="242">
        <f>IF(N334="nulová",J334,0)</f>
        <v>0</v>
      </c>
      <c r="BJ334" s="18" t="s">
        <v>90</v>
      </c>
      <c r="BK334" s="242">
        <f>ROUND(I334*H334,2)</f>
        <v>0</v>
      </c>
      <c r="BL334" s="18" t="s">
        <v>90</v>
      </c>
      <c r="BM334" s="241" t="s">
        <v>1421</v>
      </c>
    </row>
    <row r="335" s="2" customFormat="1">
      <c r="A335" s="40"/>
      <c r="B335" s="41"/>
      <c r="C335" s="42"/>
      <c r="D335" s="243" t="s">
        <v>224</v>
      </c>
      <c r="E335" s="42"/>
      <c r="F335" s="244" t="s">
        <v>1238</v>
      </c>
      <c r="G335" s="42"/>
      <c r="H335" s="42"/>
      <c r="I335" s="245"/>
      <c r="J335" s="42"/>
      <c r="K335" s="42"/>
      <c r="L335" s="46"/>
      <c r="M335" s="246"/>
      <c r="N335" s="247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8" t="s">
        <v>224</v>
      </c>
      <c r="AU335" s="18" t="s">
        <v>92</v>
      </c>
    </row>
    <row r="336" s="2" customFormat="1" ht="16.5" customHeight="1">
      <c r="A336" s="40"/>
      <c r="B336" s="41"/>
      <c r="C336" s="230" t="s">
        <v>1239</v>
      </c>
      <c r="D336" s="230" t="s">
        <v>217</v>
      </c>
      <c r="E336" s="231" t="s">
        <v>708</v>
      </c>
      <c r="F336" s="232" t="s">
        <v>709</v>
      </c>
      <c r="G336" s="233" t="s">
        <v>325</v>
      </c>
      <c r="H336" s="234">
        <v>1</v>
      </c>
      <c r="I336" s="235"/>
      <c r="J336" s="236">
        <f>ROUND(I336*H336,2)</f>
        <v>0</v>
      </c>
      <c r="K336" s="232" t="s">
        <v>529</v>
      </c>
      <c r="L336" s="46"/>
      <c r="M336" s="237" t="s">
        <v>1</v>
      </c>
      <c r="N336" s="238" t="s">
        <v>48</v>
      </c>
      <c r="O336" s="93"/>
      <c r="P336" s="239">
        <f>O336*H336</f>
        <v>0</v>
      </c>
      <c r="Q336" s="239">
        <v>0</v>
      </c>
      <c r="R336" s="239">
        <f>Q336*H336</f>
        <v>0</v>
      </c>
      <c r="S336" s="239">
        <v>0</v>
      </c>
      <c r="T336" s="240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41" t="s">
        <v>90</v>
      </c>
      <c r="AT336" s="241" t="s">
        <v>217</v>
      </c>
      <c r="AU336" s="241" t="s">
        <v>92</v>
      </c>
      <c r="AY336" s="18" t="s">
        <v>215</v>
      </c>
      <c r="BE336" s="242">
        <f>IF(N336="základní",J336,0)</f>
        <v>0</v>
      </c>
      <c r="BF336" s="242">
        <f>IF(N336="snížená",J336,0)</f>
        <v>0</v>
      </c>
      <c r="BG336" s="242">
        <f>IF(N336="zákl. přenesená",J336,0)</f>
        <v>0</v>
      </c>
      <c r="BH336" s="242">
        <f>IF(N336="sníž. přenesená",J336,0)</f>
        <v>0</v>
      </c>
      <c r="BI336" s="242">
        <f>IF(N336="nulová",J336,0)</f>
        <v>0</v>
      </c>
      <c r="BJ336" s="18" t="s">
        <v>90</v>
      </c>
      <c r="BK336" s="242">
        <f>ROUND(I336*H336,2)</f>
        <v>0</v>
      </c>
      <c r="BL336" s="18" t="s">
        <v>90</v>
      </c>
      <c r="BM336" s="241" t="s">
        <v>1422</v>
      </c>
    </row>
    <row r="337" s="2" customFormat="1">
      <c r="A337" s="40"/>
      <c r="B337" s="41"/>
      <c r="C337" s="42"/>
      <c r="D337" s="243" t="s">
        <v>224</v>
      </c>
      <c r="E337" s="42"/>
      <c r="F337" s="244" t="s">
        <v>1241</v>
      </c>
      <c r="G337" s="42"/>
      <c r="H337" s="42"/>
      <c r="I337" s="245"/>
      <c r="J337" s="42"/>
      <c r="K337" s="42"/>
      <c r="L337" s="46"/>
      <c r="M337" s="246"/>
      <c r="N337" s="247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8" t="s">
        <v>224</v>
      </c>
      <c r="AU337" s="18" t="s">
        <v>92</v>
      </c>
    </row>
    <row r="338" s="2" customFormat="1" ht="16.5" customHeight="1">
      <c r="A338" s="40"/>
      <c r="B338" s="41"/>
      <c r="C338" s="230" t="s">
        <v>1242</v>
      </c>
      <c r="D338" s="230" t="s">
        <v>217</v>
      </c>
      <c r="E338" s="231" t="s">
        <v>711</v>
      </c>
      <c r="F338" s="232" t="s">
        <v>712</v>
      </c>
      <c r="G338" s="233" t="s">
        <v>325</v>
      </c>
      <c r="H338" s="234">
        <v>2</v>
      </c>
      <c r="I338" s="235"/>
      <c r="J338" s="236">
        <f>ROUND(I338*H338,2)</f>
        <v>0</v>
      </c>
      <c r="K338" s="232" t="s">
        <v>529</v>
      </c>
      <c r="L338" s="46"/>
      <c r="M338" s="237" t="s">
        <v>1</v>
      </c>
      <c r="N338" s="238" t="s">
        <v>48</v>
      </c>
      <c r="O338" s="93"/>
      <c r="P338" s="239">
        <f>O338*H338</f>
        <v>0</v>
      </c>
      <c r="Q338" s="239">
        <v>0</v>
      </c>
      <c r="R338" s="239">
        <f>Q338*H338</f>
        <v>0</v>
      </c>
      <c r="S338" s="239">
        <v>0</v>
      </c>
      <c r="T338" s="240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41" t="s">
        <v>90</v>
      </c>
      <c r="AT338" s="241" t="s">
        <v>217</v>
      </c>
      <c r="AU338" s="241" t="s">
        <v>92</v>
      </c>
      <c r="AY338" s="18" t="s">
        <v>215</v>
      </c>
      <c r="BE338" s="242">
        <f>IF(N338="základní",J338,0)</f>
        <v>0</v>
      </c>
      <c r="BF338" s="242">
        <f>IF(N338="snížená",J338,0)</f>
        <v>0</v>
      </c>
      <c r="BG338" s="242">
        <f>IF(N338="zákl. přenesená",J338,0)</f>
        <v>0</v>
      </c>
      <c r="BH338" s="242">
        <f>IF(N338="sníž. přenesená",J338,0)</f>
        <v>0</v>
      </c>
      <c r="BI338" s="242">
        <f>IF(N338="nulová",J338,0)</f>
        <v>0</v>
      </c>
      <c r="BJ338" s="18" t="s">
        <v>90</v>
      </c>
      <c r="BK338" s="242">
        <f>ROUND(I338*H338,2)</f>
        <v>0</v>
      </c>
      <c r="BL338" s="18" t="s">
        <v>90</v>
      </c>
      <c r="BM338" s="241" t="s">
        <v>1423</v>
      </c>
    </row>
    <row r="339" s="2" customFormat="1">
      <c r="A339" s="40"/>
      <c r="B339" s="41"/>
      <c r="C339" s="42"/>
      <c r="D339" s="243" t="s">
        <v>224</v>
      </c>
      <c r="E339" s="42"/>
      <c r="F339" s="244" t="s">
        <v>1244</v>
      </c>
      <c r="G339" s="42"/>
      <c r="H339" s="42"/>
      <c r="I339" s="245"/>
      <c r="J339" s="42"/>
      <c r="K339" s="42"/>
      <c r="L339" s="46"/>
      <c r="M339" s="246"/>
      <c r="N339" s="247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8" t="s">
        <v>224</v>
      </c>
      <c r="AU339" s="18" t="s">
        <v>92</v>
      </c>
    </row>
    <row r="340" s="2" customFormat="1" ht="16.5" customHeight="1">
      <c r="A340" s="40"/>
      <c r="B340" s="41"/>
      <c r="C340" s="230" t="s">
        <v>1245</v>
      </c>
      <c r="D340" s="230" t="s">
        <v>217</v>
      </c>
      <c r="E340" s="231" t="s">
        <v>722</v>
      </c>
      <c r="F340" s="232" t="s">
        <v>723</v>
      </c>
      <c r="G340" s="233" t="s">
        <v>325</v>
      </c>
      <c r="H340" s="234">
        <v>1</v>
      </c>
      <c r="I340" s="235"/>
      <c r="J340" s="236">
        <f>ROUND(I340*H340,2)</f>
        <v>0</v>
      </c>
      <c r="K340" s="232" t="s">
        <v>529</v>
      </c>
      <c r="L340" s="46"/>
      <c r="M340" s="237" t="s">
        <v>1</v>
      </c>
      <c r="N340" s="238" t="s">
        <v>48</v>
      </c>
      <c r="O340" s="93"/>
      <c r="P340" s="239">
        <f>O340*H340</f>
        <v>0</v>
      </c>
      <c r="Q340" s="239">
        <v>0</v>
      </c>
      <c r="R340" s="239">
        <f>Q340*H340</f>
        <v>0</v>
      </c>
      <c r="S340" s="239">
        <v>0</v>
      </c>
      <c r="T340" s="240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41" t="s">
        <v>90</v>
      </c>
      <c r="AT340" s="241" t="s">
        <v>217</v>
      </c>
      <c r="AU340" s="241" t="s">
        <v>92</v>
      </c>
      <c r="AY340" s="18" t="s">
        <v>215</v>
      </c>
      <c r="BE340" s="242">
        <f>IF(N340="základní",J340,0)</f>
        <v>0</v>
      </c>
      <c r="BF340" s="242">
        <f>IF(N340="snížená",J340,0)</f>
        <v>0</v>
      </c>
      <c r="BG340" s="242">
        <f>IF(N340="zákl. přenesená",J340,0)</f>
        <v>0</v>
      </c>
      <c r="BH340" s="242">
        <f>IF(N340="sníž. přenesená",J340,0)</f>
        <v>0</v>
      </c>
      <c r="BI340" s="242">
        <f>IF(N340="nulová",J340,0)</f>
        <v>0</v>
      </c>
      <c r="BJ340" s="18" t="s">
        <v>90</v>
      </c>
      <c r="BK340" s="242">
        <f>ROUND(I340*H340,2)</f>
        <v>0</v>
      </c>
      <c r="BL340" s="18" t="s">
        <v>90</v>
      </c>
      <c r="BM340" s="241" t="s">
        <v>1424</v>
      </c>
    </row>
    <row r="341" s="2" customFormat="1">
      <c r="A341" s="40"/>
      <c r="B341" s="41"/>
      <c r="C341" s="42"/>
      <c r="D341" s="243" t="s">
        <v>224</v>
      </c>
      <c r="E341" s="42"/>
      <c r="F341" s="244" t="s">
        <v>723</v>
      </c>
      <c r="G341" s="42"/>
      <c r="H341" s="42"/>
      <c r="I341" s="245"/>
      <c r="J341" s="42"/>
      <c r="K341" s="42"/>
      <c r="L341" s="46"/>
      <c r="M341" s="246"/>
      <c r="N341" s="247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8" t="s">
        <v>224</v>
      </c>
      <c r="AU341" s="18" t="s">
        <v>92</v>
      </c>
    </row>
    <row r="342" s="12" customFormat="1" ht="22.8" customHeight="1">
      <c r="A342" s="12"/>
      <c r="B342" s="214"/>
      <c r="C342" s="215"/>
      <c r="D342" s="216" t="s">
        <v>82</v>
      </c>
      <c r="E342" s="228" t="s">
        <v>1247</v>
      </c>
      <c r="F342" s="228" t="s">
        <v>1248</v>
      </c>
      <c r="G342" s="215"/>
      <c r="H342" s="215"/>
      <c r="I342" s="218"/>
      <c r="J342" s="229">
        <f>BK342</f>
        <v>0</v>
      </c>
      <c r="K342" s="215"/>
      <c r="L342" s="220"/>
      <c r="M342" s="221"/>
      <c r="N342" s="222"/>
      <c r="O342" s="222"/>
      <c r="P342" s="223">
        <f>SUM(P343:P364)</f>
        <v>0</v>
      </c>
      <c r="Q342" s="222"/>
      <c r="R342" s="223">
        <f>SUM(R343:R364)</f>
        <v>0</v>
      </c>
      <c r="S342" s="222"/>
      <c r="T342" s="224">
        <f>SUM(T343:T364)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25" t="s">
        <v>90</v>
      </c>
      <c r="AT342" s="226" t="s">
        <v>82</v>
      </c>
      <c r="AU342" s="226" t="s">
        <v>90</v>
      </c>
      <c r="AY342" s="225" t="s">
        <v>215</v>
      </c>
      <c r="BK342" s="227">
        <f>SUM(BK343:BK364)</f>
        <v>0</v>
      </c>
    </row>
    <row r="343" s="2" customFormat="1" ht="37.8" customHeight="1">
      <c r="A343" s="40"/>
      <c r="B343" s="41"/>
      <c r="C343" s="230" t="s">
        <v>1249</v>
      </c>
      <c r="D343" s="230" t="s">
        <v>217</v>
      </c>
      <c r="E343" s="231" t="s">
        <v>1250</v>
      </c>
      <c r="F343" s="232" t="s">
        <v>1251</v>
      </c>
      <c r="G343" s="233" t="s">
        <v>1252</v>
      </c>
      <c r="H343" s="234">
        <v>1</v>
      </c>
      <c r="I343" s="235"/>
      <c r="J343" s="236">
        <f>ROUND(I343*H343,2)</f>
        <v>0</v>
      </c>
      <c r="K343" s="232" t="s">
        <v>1</v>
      </c>
      <c r="L343" s="46"/>
      <c r="M343" s="237" t="s">
        <v>1</v>
      </c>
      <c r="N343" s="238" t="s">
        <v>48</v>
      </c>
      <c r="O343" s="93"/>
      <c r="P343" s="239">
        <f>O343*H343</f>
        <v>0</v>
      </c>
      <c r="Q343" s="239">
        <v>0</v>
      </c>
      <c r="R343" s="239">
        <f>Q343*H343</f>
        <v>0</v>
      </c>
      <c r="S343" s="239">
        <v>0</v>
      </c>
      <c r="T343" s="240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41" t="s">
        <v>1253</v>
      </c>
      <c r="AT343" s="241" t="s">
        <v>217</v>
      </c>
      <c r="AU343" s="241" t="s">
        <v>92</v>
      </c>
      <c r="AY343" s="18" t="s">
        <v>215</v>
      </c>
      <c r="BE343" s="242">
        <f>IF(N343="základní",J343,0)</f>
        <v>0</v>
      </c>
      <c r="BF343" s="242">
        <f>IF(N343="snížená",J343,0)</f>
        <v>0</v>
      </c>
      <c r="BG343" s="242">
        <f>IF(N343="zákl. přenesená",J343,0)</f>
        <v>0</v>
      </c>
      <c r="BH343" s="242">
        <f>IF(N343="sníž. přenesená",J343,0)</f>
        <v>0</v>
      </c>
      <c r="BI343" s="242">
        <f>IF(N343="nulová",J343,0)</f>
        <v>0</v>
      </c>
      <c r="BJ343" s="18" t="s">
        <v>90</v>
      </c>
      <c r="BK343" s="242">
        <f>ROUND(I343*H343,2)</f>
        <v>0</v>
      </c>
      <c r="BL343" s="18" t="s">
        <v>1253</v>
      </c>
      <c r="BM343" s="241" t="s">
        <v>1425</v>
      </c>
    </row>
    <row r="344" s="2" customFormat="1">
      <c r="A344" s="40"/>
      <c r="B344" s="41"/>
      <c r="C344" s="42"/>
      <c r="D344" s="243" t="s">
        <v>224</v>
      </c>
      <c r="E344" s="42"/>
      <c r="F344" s="244" t="s">
        <v>1255</v>
      </c>
      <c r="G344" s="42"/>
      <c r="H344" s="42"/>
      <c r="I344" s="245"/>
      <c r="J344" s="42"/>
      <c r="K344" s="42"/>
      <c r="L344" s="46"/>
      <c r="M344" s="246"/>
      <c r="N344" s="247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8" t="s">
        <v>224</v>
      </c>
      <c r="AU344" s="18" t="s">
        <v>92</v>
      </c>
    </row>
    <row r="345" s="2" customFormat="1">
      <c r="A345" s="40"/>
      <c r="B345" s="41"/>
      <c r="C345" s="42"/>
      <c r="D345" s="243" t="s">
        <v>657</v>
      </c>
      <c r="E345" s="42"/>
      <c r="F345" s="304" t="s">
        <v>1256</v>
      </c>
      <c r="G345" s="42"/>
      <c r="H345" s="42"/>
      <c r="I345" s="245"/>
      <c r="J345" s="42"/>
      <c r="K345" s="42"/>
      <c r="L345" s="46"/>
      <c r="M345" s="246"/>
      <c r="N345" s="247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8" t="s">
        <v>657</v>
      </c>
      <c r="AU345" s="18" t="s">
        <v>92</v>
      </c>
    </row>
    <row r="346" s="2" customFormat="1" ht="37.8" customHeight="1">
      <c r="A346" s="40"/>
      <c r="B346" s="41"/>
      <c r="C346" s="230" t="s">
        <v>1257</v>
      </c>
      <c r="D346" s="230" t="s">
        <v>217</v>
      </c>
      <c r="E346" s="231" t="s">
        <v>1258</v>
      </c>
      <c r="F346" s="232" t="s">
        <v>1259</v>
      </c>
      <c r="G346" s="233" t="s">
        <v>325</v>
      </c>
      <c r="H346" s="234">
        <v>1</v>
      </c>
      <c r="I346" s="235"/>
      <c r="J346" s="236">
        <f>ROUND(I346*H346,2)</f>
        <v>0</v>
      </c>
      <c r="K346" s="232" t="s">
        <v>529</v>
      </c>
      <c r="L346" s="46"/>
      <c r="M346" s="237" t="s">
        <v>1</v>
      </c>
      <c r="N346" s="238" t="s">
        <v>48</v>
      </c>
      <c r="O346" s="93"/>
      <c r="P346" s="239">
        <f>O346*H346</f>
        <v>0</v>
      </c>
      <c r="Q346" s="239">
        <v>0</v>
      </c>
      <c r="R346" s="239">
        <f>Q346*H346</f>
        <v>0</v>
      </c>
      <c r="S346" s="239">
        <v>0</v>
      </c>
      <c r="T346" s="240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41" t="s">
        <v>541</v>
      </c>
      <c r="AT346" s="241" t="s">
        <v>217</v>
      </c>
      <c r="AU346" s="241" t="s">
        <v>92</v>
      </c>
      <c r="AY346" s="18" t="s">
        <v>215</v>
      </c>
      <c r="BE346" s="242">
        <f>IF(N346="základní",J346,0)</f>
        <v>0</v>
      </c>
      <c r="BF346" s="242">
        <f>IF(N346="snížená",J346,0)</f>
        <v>0</v>
      </c>
      <c r="BG346" s="242">
        <f>IF(N346="zákl. přenesená",J346,0)</f>
        <v>0</v>
      </c>
      <c r="BH346" s="242">
        <f>IF(N346="sníž. přenesená",J346,0)</f>
        <v>0</v>
      </c>
      <c r="BI346" s="242">
        <f>IF(N346="nulová",J346,0)</f>
        <v>0</v>
      </c>
      <c r="BJ346" s="18" t="s">
        <v>90</v>
      </c>
      <c r="BK346" s="242">
        <f>ROUND(I346*H346,2)</f>
        <v>0</v>
      </c>
      <c r="BL346" s="18" t="s">
        <v>541</v>
      </c>
      <c r="BM346" s="241" t="s">
        <v>1426</v>
      </c>
    </row>
    <row r="347" s="2" customFormat="1">
      <c r="A347" s="40"/>
      <c r="B347" s="41"/>
      <c r="C347" s="42"/>
      <c r="D347" s="243" t="s">
        <v>224</v>
      </c>
      <c r="E347" s="42"/>
      <c r="F347" s="244" t="s">
        <v>1261</v>
      </c>
      <c r="G347" s="42"/>
      <c r="H347" s="42"/>
      <c r="I347" s="245"/>
      <c r="J347" s="42"/>
      <c r="K347" s="42"/>
      <c r="L347" s="46"/>
      <c r="M347" s="246"/>
      <c r="N347" s="247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8" t="s">
        <v>224</v>
      </c>
      <c r="AU347" s="18" t="s">
        <v>92</v>
      </c>
    </row>
    <row r="348" s="2" customFormat="1" ht="37.8" customHeight="1">
      <c r="A348" s="40"/>
      <c r="B348" s="41"/>
      <c r="C348" s="230" t="s">
        <v>1262</v>
      </c>
      <c r="D348" s="230" t="s">
        <v>217</v>
      </c>
      <c r="E348" s="231" t="s">
        <v>1263</v>
      </c>
      <c r="F348" s="232" t="s">
        <v>1264</v>
      </c>
      <c r="G348" s="233" t="s">
        <v>325</v>
      </c>
      <c r="H348" s="234">
        <v>3</v>
      </c>
      <c r="I348" s="235"/>
      <c r="J348" s="236">
        <f>ROUND(I348*H348,2)</f>
        <v>0</v>
      </c>
      <c r="K348" s="232" t="s">
        <v>529</v>
      </c>
      <c r="L348" s="46"/>
      <c r="M348" s="237" t="s">
        <v>1</v>
      </c>
      <c r="N348" s="238" t="s">
        <v>48</v>
      </c>
      <c r="O348" s="93"/>
      <c r="P348" s="239">
        <f>O348*H348</f>
        <v>0</v>
      </c>
      <c r="Q348" s="239">
        <v>0</v>
      </c>
      <c r="R348" s="239">
        <f>Q348*H348</f>
        <v>0</v>
      </c>
      <c r="S348" s="239">
        <v>0</v>
      </c>
      <c r="T348" s="240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41" t="s">
        <v>541</v>
      </c>
      <c r="AT348" s="241" t="s">
        <v>217</v>
      </c>
      <c r="AU348" s="241" t="s">
        <v>92</v>
      </c>
      <c r="AY348" s="18" t="s">
        <v>215</v>
      </c>
      <c r="BE348" s="242">
        <f>IF(N348="základní",J348,0)</f>
        <v>0</v>
      </c>
      <c r="BF348" s="242">
        <f>IF(N348="snížená",J348,0)</f>
        <v>0</v>
      </c>
      <c r="BG348" s="242">
        <f>IF(N348="zákl. přenesená",J348,0)</f>
        <v>0</v>
      </c>
      <c r="BH348" s="242">
        <f>IF(N348="sníž. přenesená",J348,0)</f>
        <v>0</v>
      </c>
      <c r="BI348" s="242">
        <f>IF(N348="nulová",J348,0)</f>
        <v>0</v>
      </c>
      <c r="BJ348" s="18" t="s">
        <v>90</v>
      </c>
      <c r="BK348" s="242">
        <f>ROUND(I348*H348,2)</f>
        <v>0</v>
      </c>
      <c r="BL348" s="18" t="s">
        <v>541</v>
      </c>
      <c r="BM348" s="241" t="s">
        <v>1427</v>
      </c>
    </row>
    <row r="349" s="2" customFormat="1">
      <c r="A349" s="40"/>
      <c r="B349" s="41"/>
      <c r="C349" s="42"/>
      <c r="D349" s="243" t="s">
        <v>224</v>
      </c>
      <c r="E349" s="42"/>
      <c r="F349" s="244" t="s">
        <v>1266</v>
      </c>
      <c r="G349" s="42"/>
      <c r="H349" s="42"/>
      <c r="I349" s="245"/>
      <c r="J349" s="42"/>
      <c r="K349" s="42"/>
      <c r="L349" s="46"/>
      <c r="M349" s="246"/>
      <c r="N349" s="247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8" t="s">
        <v>224</v>
      </c>
      <c r="AU349" s="18" t="s">
        <v>92</v>
      </c>
    </row>
    <row r="350" s="2" customFormat="1" ht="37.8" customHeight="1">
      <c r="A350" s="40"/>
      <c r="B350" s="41"/>
      <c r="C350" s="230" t="s">
        <v>1267</v>
      </c>
      <c r="D350" s="230" t="s">
        <v>217</v>
      </c>
      <c r="E350" s="231" t="s">
        <v>1290</v>
      </c>
      <c r="F350" s="232" t="s">
        <v>1291</v>
      </c>
      <c r="G350" s="233" t="s">
        <v>325</v>
      </c>
      <c r="H350" s="234">
        <v>1</v>
      </c>
      <c r="I350" s="235"/>
      <c r="J350" s="236">
        <f>ROUND(I350*H350,2)</f>
        <v>0</v>
      </c>
      <c r="K350" s="232" t="s">
        <v>529</v>
      </c>
      <c r="L350" s="46"/>
      <c r="M350" s="237" t="s">
        <v>1</v>
      </c>
      <c r="N350" s="238" t="s">
        <v>48</v>
      </c>
      <c r="O350" s="93"/>
      <c r="P350" s="239">
        <f>O350*H350</f>
        <v>0</v>
      </c>
      <c r="Q350" s="239">
        <v>0</v>
      </c>
      <c r="R350" s="239">
        <f>Q350*H350</f>
        <v>0</v>
      </c>
      <c r="S350" s="239">
        <v>0</v>
      </c>
      <c r="T350" s="240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41" t="s">
        <v>541</v>
      </c>
      <c r="AT350" s="241" t="s">
        <v>217</v>
      </c>
      <c r="AU350" s="241" t="s">
        <v>92</v>
      </c>
      <c r="AY350" s="18" t="s">
        <v>215</v>
      </c>
      <c r="BE350" s="242">
        <f>IF(N350="základní",J350,0)</f>
        <v>0</v>
      </c>
      <c r="BF350" s="242">
        <f>IF(N350="snížená",J350,0)</f>
        <v>0</v>
      </c>
      <c r="BG350" s="242">
        <f>IF(N350="zákl. přenesená",J350,0)</f>
        <v>0</v>
      </c>
      <c r="BH350" s="242">
        <f>IF(N350="sníž. přenesená",J350,0)</f>
        <v>0</v>
      </c>
      <c r="BI350" s="242">
        <f>IF(N350="nulová",J350,0)</f>
        <v>0</v>
      </c>
      <c r="BJ350" s="18" t="s">
        <v>90</v>
      </c>
      <c r="BK350" s="242">
        <f>ROUND(I350*H350,2)</f>
        <v>0</v>
      </c>
      <c r="BL350" s="18" t="s">
        <v>541</v>
      </c>
      <c r="BM350" s="241" t="s">
        <v>1428</v>
      </c>
    </row>
    <row r="351" s="2" customFormat="1">
      <c r="A351" s="40"/>
      <c r="B351" s="41"/>
      <c r="C351" s="42"/>
      <c r="D351" s="243" t="s">
        <v>224</v>
      </c>
      <c r="E351" s="42"/>
      <c r="F351" s="244" t="s">
        <v>1293</v>
      </c>
      <c r="G351" s="42"/>
      <c r="H351" s="42"/>
      <c r="I351" s="245"/>
      <c r="J351" s="42"/>
      <c r="K351" s="42"/>
      <c r="L351" s="46"/>
      <c r="M351" s="246"/>
      <c r="N351" s="247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8" t="s">
        <v>224</v>
      </c>
      <c r="AU351" s="18" t="s">
        <v>92</v>
      </c>
    </row>
    <row r="352" s="2" customFormat="1" ht="16.5" customHeight="1">
      <c r="A352" s="40"/>
      <c r="B352" s="41"/>
      <c r="C352" s="230" t="s">
        <v>1269</v>
      </c>
      <c r="D352" s="230" t="s">
        <v>217</v>
      </c>
      <c r="E352" s="231" t="s">
        <v>847</v>
      </c>
      <c r="F352" s="232" t="s">
        <v>848</v>
      </c>
      <c r="G352" s="233" t="s">
        <v>325</v>
      </c>
      <c r="H352" s="234">
        <v>2</v>
      </c>
      <c r="I352" s="235"/>
      <c r="J352" s="236">
        <f>ROUND(I352*H352,2)</f>
        <v>0</v>
      </c>
      <c r="K352" s="232" t="s">
        <v>529</v>
      </c>
      <c r="L352" s="46"/>
      <c r="M352" s="237" t="s">
        <v>1</v>
      </c>
      <c r="N352" s="238" t="s">
        <v>48</v>
      </c>
      <c r="O352" s="93"/>
      <c r="P352" s="239">
        <f>O352*H352</f>
        <v>0</v>
      </c>
      <c r="Q352" s="239">
        <v>0</v>
      </c>
      <c r="R352" s="239">
        <f>Q352*H352</f>
        <v>0</v>
      </c>
      <c r="S352" s="239">
        <v>0</v>
      </c>
      <c r="T352" s="240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41" t="s">
        <v>541</v>
      </c>
      <c r="AT352" s="241" t="s">
        <v>217</v>
      </c>
      <c r="AU352" s="241" t="s">
        <v>92</v>
      </c>
      <c r="AY352" s="18" t="s">
        <v>215</v>
      </c>
      <c r="BE352" s="242">
        <f>IF(N352="základní",J352,0)</f>
        <v>0</v>
      </c>
      <c r="BF352" s="242">
        <f>IF(N352="snížená",J352,0)</f>
        <v>0</v>
      </c>
      <c r="BG352" s="242">
        <f>IF(N352="zákl. přenesená",J352,0)</f>
        <v>0</v>
      </c>
      <c r="BH352" s="242">
        <f>IF(N352="sníž. přenesená",J352,0)</f>
        <v>0</v>
      </c>
      <c r="BI352" s="242">
        <f>IF(N352="nulová",J352,0)</f>
        <v>0</v>
      </c>
      <c r="BJ352" s="18" t="s">
        <v>90</v>
      </c>
      <c r="BK352" s="242">
        <f>ROUND(I352*H352,2)</f>
        <v>0</v>
      </c>
      <c r="BL352" s="18" t="s">
        <v>541</v>
      </c>
      <c r="BM352" s="241" t="s">
        <v>1429</v>
      </c>
    </row>
    <row r="353" s="2" customFormat="1">
      <c r="A353" s="40"/>
      <c r="B353" s="41"/>
      <c r="C353" s="42"/>
      <c r="D353" s="243" t="s">
        <v>224</v>
      </c>
      <c r="E353" s="42"/>
      <c r="F353" s="244" t="s">
        <v>850</v>
      </c>
      <c r="G353" s="42"/>
      <c r="H353" s="42"/>
      <c r="I353" s="245"/>
      <c r="J353" s="42"/>
      <c r="K353" s="42"/>
      <c r="L353" s="46"/>
      <c r="M353" s="246"/>
      <c r="N353" s="247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8" t="s">
        <v>224</v>
      </c>
      <c r="AU353" s="18" t="s">
        <v>92</v>
      </c>
    </row>
    <row r="354" s="2" customFormat="1">
      <c r="A354" s="40"/>
      <c r="B354" s="41"/>
      <c r="C354" s="42"/>
      <c r="D354" s="243" t="s">
        <v>657</v>
      </c>
      <c r="E354" s="42"/>
      <c r="F354" s="304" t="s">
        <v>851</v>
      </c>
      <c r="G354" s="42"/>
      <c r="H354" s="42"/>
      <c r="I354" s="245"/>
      <c r="J354" s="42"/>
      <c r="K354" s="42"/>
      <c r="L354" s="46"/>
      <c r="M354" s="246"/>
      <c r="N354" s="247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8" t="s">
        <v>657</v>
      </c>
      <c r="AU354" s="18" t="s">
        <v>92</v>
      </c>
    </row>
    <row r="355" s="2" customFormat="1" ht="24.15" customHeight="1">
      <c r="A355" s="40"/>
      <c r="B355" s="41"/>
      <c r="C355" s="230" t="s">
        <v>1274</v>
      </c>
      <c r="D355" s="230" t="s">
        <v>217</v>
      </c>
      <c r="E355" s="231" t="s">
        <v>1270</v>
      </c>
      <c r="F355" s="232" t="s">
        <v>1271</v>
      </c>
      <c r="G355" s="233" t="s">
        <v>325</v>
      </c>
      <c r="H355" s="234">
        <v>1</v>
      </c>
      <c r="I355" s="235"/>
      <c r="J355" s="236">
        <f>ROUND(I355*H355,2)</f>
        <v>0</v>
      </c>
      <c r="K355" s="232" t="s">
        <v>529</v>
      </c>
      <c r="L355" s="46"/>
      <c r="M355" s="237" t="s">
        <v>1</v>
      </c>
      <c r="N355" s="238" t="s">
        <v>48</v>
      </c>
      <c r="O355" s="93"/>
      <c r="P355" s="239">
        <f>O355*H355</f>
        <v>0</v>
      </c>
      <c r="Q355" s="239">
        <v>0</v>
      </c>
      <c r="R355" s="239">
        <f>Q355*H355</f>
        <v>0</v>
      </c>
      <c r="S355" s="239">
        <v>0</v>
      </c>
      <c r="T355" s="240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41" t="s">
        <v>541</v>
      </c>
      <c r="AT355" s="241" t="s">
        <v>217</v>
      </c>
      <c r="AU355" s="241" t="s">
        <v>92</v>
      </c>
      <c r="AY355" s="18" t="s">
        <v>215</v>
      </c>
      <c r="BE355" s="242">
        <f>IF(N355="základní",J355,0)</f>
        <v>0</v>
      </c>
      <c r="BF355" s="242">
        <f>IF(N355="snížená",J355,0)</f>
        <v>0</v>
      </c>
      <c r="BG355" s="242">
        <f>IF(N355="zákl. přenesená",J355,0)</f>
        <v>0</v>
      </c>
      <c r="BH355" s="242">
        <f>IF(N355="sníž. přenesená",J355,0)</f>
        <v>0</v>
      </c>
      <c r="BI355" s="242">
        <f>IF(N355="nulová",J355,0)</f>
        <v>0</v>
      </c>
      <c r="BJ355" s="18" t="s">
        <v>90</v>
      </c>
      <c r="BK355" s="242">
        <f>ROUND(I355*H355,2)</f>
        <v>0</v>
      </c>
      <c r="BL355" s="18" t="s">
        <v>541</v>
      </c>
      <c r="BM355" s="241" t="s">
        <v>1430</v>
      </c>
    </row>
    <row r="356" s="2" customFormat="1">
      <c r="A356" s="40"/>
      <c r="B356" s="41"/>
      <c r="C356" s="42"/>
      <c r="D356" s="243" t="s">
        <v>224</v>
      </c>
      <c r="E356" s="42"/>
      <c r="F356" s="244" t="s">
        <v>1273</v>
      </c>
      <c r="G356" s="42"/>
      <c r="H356" s="42"/>
      <c r="I356" s="245"/>
      <c r="J356" s="42"/>
      <c r="K356" s="42"/>
      <c r="L356" s="46"/>
      <c r="M356" s="246"/>
      <c r="N356" s="247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8" t="s">
        <v>224</v>
      </c>
      <c r="AU356" s="18" t="s">
        <v>92</v>
      </c>
    </row>
    <row r="357" s="2" customFormat="1" ht="37.8" customHeight="1">
      <c r="A357" s="40"/>
      <c r="B357" s="41"/>
      <c r="C357" s="230" t="s">
        <v>1279</v>
      </c>
      <c r="D357" s="230" t="s">
        <v>217</v>
      </c>
      <c r="E357" s="231" t="s">
        <v>1285</v>
      </c>
      <c r="F357" s="232" t="s">
        <v>1286</v>
      </c>
      <c r="G357" s="233" t="s">
        <v>325</v>
      </c>
      <c r="H357" s="234">
        <v>1</v>
      </c>
      <c r="I357" s="235"/>
      <c r="J357" s="236">
        <f>ROUND(I357*H357,2)</f>
        <v>0</v>
      </c>
      <c r="K357" s="232" t="s">
        <v>529</v>
      </c>
      <c r="L357" s="46"/>
      <c r="M357" s="237" t="s">
        <v>1</v>
      </c>
      <c r="N357" s="238" t="s">
        <v>48</v>
      </c>
      <c r="O357" s="93"/>
      <c r="P357" s="239">
        <f>O357*H357</f>
        <v>0</v>
      </c>
      <c r="Q357" s="239">
        <v>0</v>
      </c>
      <c r="R357" s="239">
        <f>Q357*H357</f>
        <v>0</v>
      </c>
      <c r="S357" s="239">
        <v>0</v>
      </c>
      <c r="T357" s="240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41" t="s">
        <v>541</v>
      </c>
      <c r="AT357" s="241" t="s">
        <v>217</v>
      </c>
      <c r="AU357" s="241" t="s">
        <v>92</v>
      </c>
      <c r="AY357" s="18" t="s">
        <v>215</v>
      </c>
      <c r="BE357" s="242">
        <f>IF(N357="základní",J357,0)</f>
        <v>0</v>
      </c>
      <c r="BF357" s="242">
        <f>IF(N357="snížená",J357,0)</f>
        <v>0</v>
      </c>
      <c r="BG357" s="242">
        <f>IF(N357="zákl. přenesená",J357,0)</f>
        <v>0</v>
      </c>
      <c r="BH357" s="242">
        <f>IF(N357="sníž. přenesená",J357,0)</f>
        <v>0</v>
      </c>
      <c r="BI357" s="242">
        <f>IF(N357="nulová",J357,0)</f>
        <v>0</v>
      </c>
      <c r="BJ357" s="18" t="s">
        <v>90</v>
      </c>
      <c r="BK357" s="242">
        <f>ROUND(I357*H357,2)</f>
        <v>0</v>
      </c>
      <c r="BL357" s="18" t="s">
        <v>541</v>
      </c>
      <c r="BM357" s="241" t="s">
        <v>1431</v>
      </c>
    </row>
    <row r="358" s="2" customFormat="1">
      <c r="A358" s="40"/>
      <c r="B358" s="41"/>
      <c r="C358" s="42"/>
      <c r="D358" s="243" t="s">
        <v>224</v>
      </c>
      <c r="E358" s="42"/>
      <c r="F358" s="244" t="s">
        <v>1288</v>
      </c>
      <c r="G358" s="42"/>
      <c r="H358" s="42"/>
      <c r="I358" s="245"/>
      <c r="J358" s="42"/>
      <c r="K358" s="42"/>
      <c r="L358" s="46"/>
      <c r="M358" s="246"/>
      <c r="N358" s="247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8" t="s">
        <v>224</v>
      </c>
      <c r="AU358" s="18" t="s">
        <v>92</v>
      </c>
    </row>
    <row r="359" s="2" customFormat="1" ht="24.15" customHeight="1">
      <c r="A359" s="40"/>
      <c r="B359" s="41"/>
      <c r="C359" s="230" t="s">
        <v>1284</v>
      </c>
      <c r="D359" s="230" t="s">
        <v>217</v>
      </c>
      <c r="E359" s="231" t="s">
        <v>1275</v>
      </c>
      <c r="F359" s="232" t="s">
        <v>1276</v>
      </c>
      <c r="G359" s="233" t="s">
        <v>325</v>
      </c>
      <c r="H359" s="234">
        <v>1</v>
      </c>
      <c r="I359" s="235"/>
      <c r="J359" s="236">
        <f>ROUND(I359*H359,2)</f>
        <v>0</v>
      </c>
      <c r="K359" s="232" t="s">
        <v>529</v>
      </c>
      <c r="L359" s="46"/>
      <c r="M359" s="237" t="s">
        <v>1</v>
      </c>
      <c r="N359" s="238" t="s">
        <v>48</v>
      </c>
      <c r="O359" s="93"/>
      <c r="P359" s="239">
        <f>O359*H359</f>
        <v>0</v>
      </c>
      <c r="Q359" s="239">
        <v>0</v>
      </c>
      <c r="R359" s="239">
        <f>Q359*H359</f>
        <v>0</v>
      </c>
      <c r="S359" s="239">
        <v>0</v>
      </c>
      <c r="T359" s="240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41" t="s">
        <v>541</v>
      </c>
      <c r="AT359" s="241" t="s">
        <v>217</v>
      </c>
      <c r="AU359" s="241" t="s">
        <v>92</v>
      </c>
      <c r="AY359" s="18" t="s">
        <v>215</v>
      </c>
      <c r="BE359" s="242">
        <f>IF(N359="základní",J359,0)</f>
        <v>0</v>
      </c>
      <c r="BF359" s="242">
        <f>IF(N359="snížená",J359,0)</f>
        <v>0</v>
      </c>
      <c r="BG359" s="242">
        <f>IF(N359="zákl. přenesená",J359,0)</f>
        <v>0</v>
      </c>
      <c r="BH359" s="242">
        <f>IF(N359="sníž. přenesená",J359,0)</f>
        <v>0</v>
      </c>
      <c r="BI359" s="242">
        <f>IF(N359="nulová",J359,0)</f>
        <v>0</v>
      </c>
      <c r="BJ359" s="18" t="s">
        <v>90</v>
      </c>
      <c r="BK359" s="242">
        <f>ROUND(I359*H359,2)</f>
        <v>0</v>
      </c>
      <c r="BL359" s="18" t="s">
        <v>541</v>
      </c>
      <c r="BM359" s="241" t="s">
        <v>1432</v>
      </c>
    </row>
    <row r="360" s="2" customFormat="1">
      <c r="A360" s="40"/>
      <c r="B360" s="41"/>
      <c r="C360" s="42"/>
      <c r="D360" s="243" t="s">
        <v>224</v>
      </c>
      <c r="E360" s="42"/>
      <c r="F360" s="244" t="s">
        <v>1278</v>
      </c>
      <c r="G360" s="42"/>
      <c r="H360" s="42"/>
      <c r="I360" s="245"/>
      <c r="J360" s="42"/>
      <c r="K360" s="42"/>
      <c r="L360" s="46"/>
      <c r="M360" s="246"/>
      <c r="N360" s="247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8" t="s">
        <v>224</v>
      </c>
      <c r="AU360" s="18" t="s">
        <v>92</v>
      </c>
    </row>
    <row r="361" s="2" customFormat="1" ht="24.15" customHeight="1">
      <c r="A361" s="40"/>
      <c r="B361" s="41"/>
      <c r="C361" s="230" t="s">
        <v>1289</v>
      </c>
      <c r="D361" s="230" t="s">
        <v>217</v>
      </c>
      <c r="E361" s="231" t="s">
        <v>1280</v>
      </c>
      <c r="F361" s="232" t="s">
        <v>1281</v>
      </c>
      <c r="G361" s="233" t="s">
        <v>325</v>
      </c>
      <c r="H361" s="234">
        <v>1</v>
      </c>
      <c r="I361" s="235"/>
      <c r="J361" s="236">
        <f>ROUND(I361*H361,2)</f>
        <v>0</v>
      </c>
      <c r="K361" s="232" t="s">
        <v>529</v>
      </c>
      <c r="L361" s="46"/>
      <c r="M361" s="237" t="s">
        <v>1</v>
      </c>
      <c r="N361" s="238" t="s">
        <v>48</v>
      </c>
      <c r="O361" s="93"/>
      <c r="P361" s="239">
        <f>O361*H361</f>
        <v>0</v>
      </c>
      <c r="Q361" s="239">
        <v>0</v>
      </c>
      <c r="R361" s="239">
        <f>Q361*H361</f>
        <v>0</v>
      </c>
      <c r="S361" s="239">
        <v>0</v>
      </c>
      <c r="T361" s="240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41" t="s">
        <v>541</v>
      </c>
      <c r="AT361" s="241" t="s">
        <v>217</v>
      </c>
      <c r="AU361" s="241" t="s">
        <v>92</v>
      </c>
      <c r="AY361" s="18" t="s">
        <v>215</v>
      </c>
      <c r="BE361" s="242">
        <f>IF(N361="základní",J361,0)</f>
        <v>0</v>
      </c>
      <c r="BF361" s="242">
        <f>IF(N361="snížená",J361,0)</f>
        <v>0</v>
      </c>
      <c r="BG361" s="242">
        <f>IF(N361="zákl. přenesená",J361,0)</f>
        <v>0</v>
      </c>
      <c r="BH361" s="242">
        <f>IF(N361="sníž. přenesená",J361,0)</f>
        <v>0</v>
      </c>
      <c r="BI361" s="242">
        <f>IF(N361="nulová",J361,0)</f>
        <v>0</v>
      </c>
      <c r="BJ361" s="18" t="s">
        <v>90</v>
      </c>
      <c r="BK361" s="242">
        <f>ROUND(I361*H361,2)</f>
        <v>0</v>
      </c>
      <c r="BL361" s="18" t="s">
        <v>541</v>
      </c>
      <c r="BM361" s="241" t="s">
        <v>1433</v>
      </c>
    </row>
    <row r="362" s="2" customFormat="1">
      <c r="A362" s="40"/>
      <c r="B362" s="41"/>
      <c r="C362" s="42"/>
      <c r="D362" s="243" t="s">
        <v>224</v>
      </c>
      <c r="E362" s="42"/>
      <c r="F362" s="244" t="s">
        <v>1283</v>
      </c>
      <c r="G362" s="42"/>
      <c r="H362" s="42"/>
      <c r="I362" s="245"/>
      <c r="J362" s="42"/>
      <c r="K362" s="42"/>
      <c r="L362" s="46"/>
      <c r="M362" s="246"/>
      <c r="N362" s="247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8" t="s">
        <v>224</v>
      </c>
      <c r="AU362" s="18" t="s">
        <v>92</v>
      </c>
    </row>
    <row r="363" s="2" customFormat="1" ht="16.5" customHeight="1">
      <c r="A363" s="40"/>
      <c r="B363" s="41"/>
      <c r="C363" s="230" t="s">
        <v>1294</v>
      </c>
      <c r="D363" s="230" t="s">
        <v>217</v>
      </c>
      <c r="E363" s="231" t="s">
        <v>1295</v>
      </c>
      <c r="F363" s="232" t="s">
        <v>1296</v>
      </c>
      <c r="G363" s="233" t="s">
        <v>325</v>
      </c>
      <c r="H363" s="234">
        <v>1</v>
      </c>
      <c r="I363" s="235"/>
      <c r="J363" s="236">
        <f>ROUND(I363*H363,2)</f>
        <v>0</v>
      </c>
      <c r="K363" s="232" t="s">
        <v>529</v>
      </c>
      <c r="L363" s="46"/>
      <c r="M363" s="237" t="s">
        <v>1</v>
      </c>
      <c r="N363" s="238" t="s">
        <v>48</v>
      </c>
      <c r="O363" s="93"/>
      <c r="P363" s="239">
        <f>O363*H363</f>
        <v>0</v>
      </c>
      <c r="Q363" s="239">
        <v>0</v>
      </c>
      <c r="R363" s="239">
        <f>Q363*H363</f>
        <v>0</v>
      </c>
      <c r="S363" s="239">
        <v>0</v>
      </c>
      <c r="T363" s="240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41" t="s">
        <v>541</v>
      </c>
      <c r="AT363" s="241" t="s">
        <v>217</v>
      </c>
      <c r="AU363" s="241" t="s">
        <v>92</v>
      </c>
      <c r="AY363" s="18" t="s">
        <v>215</v>
      </c>
      <c r="BE363" s="242">
        <f>IF(N363="základní",J363,0)</f>
        <v>0</v>
      </c>
      <c r="BF363" s="242">
        <f>IF(N363="snížená",J363,0)</f>
        <v>0</v>
      </c>
      <c r="BG363" s="242">
        <f>IF(N363="zákl. přenesená",J363,0)</f>
        <v>0</v>
      </c>
      <c r="BH363" s="242">
        <f>IF(N363="sníž. přenesená",J363,0)</f>
        <v>0</v>
      </c>
      <c r="BI363" s="242">
        <f>IF(N363="nulová",J363,0)</f>
        <v>0</v>
      </c>
      <c r="BJ363" s="18" t="s">
        <v>90</v>
      </c>
      <c r="BK363" s="242">
        <f>ROUND(I363*H363,2)</f>
        <v>0</v>
      </c>
      <c r="BL363" s="18" t="s">
        <v>541</v>
      </c>
      <c r="BM363" s="241" t="s">
        <v>1434</v>
      </c>
    </row>
    <row r="364" s="2" customFormat="1">
      <c r="A364" s="40"/>
      <c r="B364" s="41"/>
      <c r="C364" s="42"/>
      <c r="D364" s="243" t="s">
        <v>224</v>
      </c>
      <c r="E364" s="42"/>
      <c r="F364" s="244" t="s">
        <v>1298</v>
      </c>
      <c r="G364" s="42"/>
      <c r="H364" s="42"/>
      <c r="I364" s="245"/>
      <c r="J364" s="42"/>
      <c r="K364" s="42"/>
      <c r="L364" s="46"/>
      <c r="M364" s="246"/>
      <c r="N364" s="247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8" t="s">
        <v>224</v>
      </c>
      <c r="AU364" s="18" t="s">
        <v>92</v>
      </c>
    </row>
    <row r="365" s="12" customFormat="1" ht="25.92" customHeight="1">
      <c r="A365" s="12"/>
      <c r="B365" s="214"/>
      <c r="C365" s="215"/>
      <c r="D365" s="216" t="s">
        <v>82</v>
      </c>
      <c r="E365" s="217" t="s">
        <v>725</v>
      </c>
      <c r="F365" s="217" t="s">
        <v>726</v>
      </c>
      <c r="G365" s="215"/>
      <c r="H365" s="215"/>
      <c r="I365" s="218"/>
      <c r="J365" s="219">
        <f>BK365</f>
        <v>0</v>
      </c>
      <c r="K365" s="215"/>
      <c r="L365" s="220"/>
      <c r="M365" s="221"/>
      <c r="N365" s="222"/>
      <c r="O365" s="222"/>
      <c r="P365" s="223">
        <f>SUM(P366:P372)</f>
        <v>0</v>
      </c>
      <c r="Q365" s="222"/>
      <c r="R365" s="223">
        <f>SUM(R366:R372)</f>
        <v>0</v>
      </c>
      <c r="S365" s="222"/>
      <c r="T365" s="224">
        <f>SUM(T366:T372)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25" t="s">
        <v>222</v>
      </c>
      <c r="AT365" s="226" t="s">
        <v>82</v>
      </c>
      <c r="AU365" s="226" t="s">
        <v>83</v>
      </c>
      <c r="AY365" s="225" t="s">
        <v>215</v>
      </c>
      <c r="BK365" s="227">
        <f>SUM(BK366:BK372)</f>
        <v>0</v>
      </c>
    </row>
    <row r="366" s="2" customFormat="1" ht="37.8" customHeight="1">
      <c r="A366" s="40"/>
      <c r="B366" s="41"/>
      <c r="C366" s="230" t="s">
        <v>1299</v>
      </c>
      <c r="D366" s="230" t="s">
        <v>217</v>
      </c>
      <c r="E366" s="231" t="s">
        <v>730</v>
      </c>
      <c r="F366" s="232" t="s">
        <v>731</v>
      </c>
      <c r="G366" s="233" t="s">
        <v>279</v>
      </c>
      <c r="H366" s="234">
        <v>0.75</v>
      </c>
      <c r="I366" s="235"/>
      <c r="J366" s="236">
        <f>ROUND(I366*H366,2)</f>
        <v>0</v>
      </c>
      <c r="K366" s="232" t="s">
        <v>529</v>
      </c>
      <c r="L366" s="46"/>
      <c r="M366" s="237" t="s">
        <v>1</v>
      </c>
      <c r="N366" s="238" t="s">
        <v>48</v>
      </c>
      <c r="O366" s="93"/>
      <c r="P366" s="239">
        <f>O366*H366</f>
        <v>0</v>
      </c>
      <c r="Q366" s="239">
        <v>0</v>
      </c>
      <c r="R366" s="239">
        <f>Q366*H366</f>
        <v>0</v>
      </c>
      <c r="S366" s="239">
        <v>0</v>
      </c>
      <c r="T366" s="240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41" t="s">
        <v>541</v>
      </c>
      <c r="AT366" s="241" t="s">
        <v>217</v>
      </c>
      <c r="AU366" s="241" t="s">
        <v>90</v>
      </c>
      <c r="AY366" s="18" t="s">
        <v>215</v>
      </c>
      <c r="BE366" s="242">
        <f>IF(N366="základní",J366,0)</f>
        <v>0</v>
      </c>
      <c r="BF366" s="242">
        <f>IF(N366="snížená",J366,0)</f>
        <v>0</v>
      </c>
      <c r="BG366" s="242">
        <f>IF(N366="zákl. přenesená",J366,0)</f>
        <v>0</v>
      </c>
      <c r="BH366" s="242">
        <f>IF(N366="sníž. přenesená",J366,0)</f>
        <v>0</v>
      </c>
      <c r="BI366" s="242">
        <f>IF(N366="nulová",J366,0)</f>
        <v>0</v>
      </c>
      <c r="BJ366" s="18" t="s">
        <v>90</v>
      </c>
      <c r="BK366" s="242">
        <f>ROUND(I366*H366,2)</f>
        <v>0</v>
      </c>
      <c r="BL366" s="18" t="s">
        <v>541</v>
      </c>
      <c r="BM366" s="241" t="s">
        <v>1435</v>
      </c>
    </row>
    <row r="367" s="2" customFormat="1">
      <c r="A367" s="40"/>
      <c r="B367" s="41"/>
      <c r="C367" s="42"/>
      <c r="D367" s="243" t="s">
        <v>224</v>
      </c>
      <c r="E367" s="42"/>
      <c r="F367" s="244" t="s">
        <v>733</v>
      </c>
      <c r="G367" s="42"/>
      <c r="H367" s="42"/>
      <c r="I367" s="245"/>
      <c r="J367" s="42"/>
      <c r="K367" s="42"/>
      <c r="L367" s="46"/>
      <c r="M367" s="246"/>
      <c r="N367" s="247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8" t="s">
        <v>224</v>
      </c>
      <c r="AU367" s="18" t="s">
        <v>90</v>
      </c>
    </row>
    <row r="368" s="13" customFormat="1">
      <c r="A368" s="13"/>
      <c r="B368" s="248"/>
      <c r="C368" s="249"/>
      <c r="D368" s="243" t="s">
        <v>226</v>
      </c>
      <c r="E368" s="250" t="s">
        <v>1</v>
      </c>
      <c r="F368" s="251" t="s">
        <v>1301</v>
      </c>
      <c r="G368" s="249"/>
      <c r="H368" s="252">
        <v>0.75</v>
      </c>
      <c r="I368" s="253"/>
      <c r="J368" s="249"/>
      <c r="K368" s="249"/>
      <c r="L368" s="254"/>
      <c r="M368" s="255"/>
      <c r="N368" s="256"/>
      <c r="O368" s="256"/>
      <c r="P368" s="256"/>
      <c r="Q368" s="256"/>
      <c r="R368" s="256"/>
      <c r="S368" s="256"/>
      <c r="T368" s="25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8" t="s">
        <v>226</v>
      </c>
      <c r="AU368" s="258" t="s">
        <v>90</v>
      </c>
      <c r="AV368" s="13" t="s">
        <v>92</v>
      </c>
      <c r="AW368" s="13" t="s">
        <v>39</v>
      </c>
      <c r="AX368" s="13" t="s">
        <v>90</v>
      </c>
      <c r="AY368" s="258" t="s">
        <v>215</v>
      </c>
    </row>
    <row r="369" s="2" customFormat="1" ht="21.75" customHeight="1">
      <c r="A369" s="40"/>
      <c r="B369" s="41"/>
      <c r="C369" s="230" t="s">
        <v>1153</v>
      </c>
      <c r="D369" s="230" t="s">
        <v>217</v>
      </c>
      <c r="E369" s="231" t="s">
        <v>736</v>
      </c>
      <c r="F369" s="232" t="s">
        <v>737</v>
      </c>
      <c r="G369" s="233" t="s">
        <v>279</v>
      </c>
      <c r="H369" s="234">
        <v>0.75</v>
      </c>
      <c r="I369" s="235"/>
      <c r="J369" s="236">
        <f>ROUND(I369*H369,2)</f>
        <v>0</v>
      </c>
      <c r="K369" s="232" t="s">
        <v>1</v>
      </c>
      <c r="L369" s="46"/>
      <c r="M369" s="237" t="s">
        <v>1</v>
      </c>
      <c r="N369" s="238" t="s">
        <v>48</v>
      </c>
      <c r="O369" s="93"/>
      <c r="P369" s="239">
        <f>O369*H369</f>
        <v>0</v>
      </c>
      <c r="Q369" s="239">
        <v>0</v>
      </c>
      <c r="R369" s="239">
        <f>Q369*H369</f>
        <v>0</v>
      </c>
      <c r="S369" s="239">
        <v>0</v>
      </c>
      <c r="T369" s="240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41" t="s">
        <v>541</v>
      </c>
      <c r="AT369" s="241" t="s">
        <v>217</v>
      </c>
      <c r="AU369" s="241" t="s">
        <v>90</v>
      </c>
      <c r="AY369" s="18" t="s">
        <v>215</v>
      </c>
      <c r="BE369" s="242">
        <f>IF(N369="základní",J369,0)</f>
        <v>0</v>
      </c>
      <c r="BF369" s="242">
        <f>IF(N369="snížená",J369,0)</f>
        <v>0</v>
      </c>
      <c r="BG369" s="242">
        <f>IF(N369="zákl. přenesená",J369,0)</f>
        <v>0</v>
      </c>
      <c r="BH369" s="242">
        <f>IF(N369="sníž. přenesená",J369,0)</f>
        <v>0</v>
      </c>
      <c r="BI369" s="242">
        <f>IF(N369="nulová",J369,0)</f>
        <v>0</v>
      </c>
      <c r="BJ369" s="18" t="s">
        <v>90</v>
      </c>
      <c r="BK369" s="242">
        <f>ROUND(I369*H369,2)</f>
        <v>0</v>
      </c>
      <c r="BL369" s="18" t="s">
        <v>541</v>
      </c>
      <c r="BM369" s="241" t="s">
        <v>1436</v>
      </c>
    </row>
    <row r="370" s="2" customFormat="1">
      <c r="A370" s="40"/>
      <c r="B370" s="41"/>
      <c r="C370" s="42"/>
      <c r="D370" s="243" t="s">
        <v>224</v>
      </c>
      <c r="E370" s="42"/>
      <c r="F370" s="244" t="s">
        <v>739</v>
      </c>
      <c r="G370" s="42"/>
      <c r="H370" s="42"/>
      <c r="I370" s="245"/>
      <c r="J370" s="42"/>
      <c r="K370" s="42"/>
      <c r="L370" s="46"/>
      <c r="M370" s="246"/>
      <c r="N370" s="247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8" t="s">
        <v>224</v>
      </c>
      <c r="AU370" s="18" t="s">
        <v>90</v>
      </c>
    </row>
    <row r="371" s="16" customFormat="1">
      <c r="A371" s="16"/>
      <c r="B371" s="281"/>
      <c r="C371" s="282"/>
      <c r="D371" s="243" t="s">
        <v>226</v>
      </c>
      <c r="E371" s="283" t="s">
        <v>1</v>
      </c>
      <c r="F371" s="284" t="s">
        <v>1303</v>
      </c>
      <c r="G371" s="282"/>
      <c r="H371" s="283" t="s">
        <v>1</v>
      </c>
      <c r="I371" s="285"/>
      <c r="J371" s="282"/>
      <c r="K371" s="282"/>
      <c r="L371" s="286"/>
      <c r="M371" s="287"/>
      <c r="N371" s="288"/>
      <c r="O371" s="288"/>
      <c r="P371" s="288"/>
      <c r="Q371" s="288"/>
      <c r="R371" s="288"/>
      <c r="S371" s="288"/>
      <c r="T371" s="289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290" t="s">
        <v>226</v>
      </c>
      <c r="AU371" s="290" t="s">
        <v>90</v>
      </c>
      <c r="AV371" s="16" t="s">
        <v>90</v>
      </c>
      <c r="AW371" s="16" t="s">
        <v>39</v>
      </c>
      <c r="AX371" s="16" t="s">
        <v>83</v>
      </c>
      <c r="AY371" s="290" t="s">
        <v>215</v>
      </c>
    </row>
    <row r="372" s="13" customFormat="1">
      <c r="A372" s="13"/>
      <c r="B372" s="248"/>
      <c r="C372" s="249"/>
      <c r="D372" s="243" t="s">
        <v>226</v>
      </c>
      <c r="E372" s="250" t="s">
        <v>1</v>
      </c>
      <c r="F372" s="251" t="s">
        <v>1304</v>
      </c>
      <c r="G372" s="249"/>
      <c r="H372" s="252">
        <v>0.75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8" t="s">
        <v>226</v>
      </c>
      <c r="AU372" s="258" t="s">
        <v>90</v>
      </c>
      <c r="AV372" s="13" t="s">
        <v>92</v>
      </c>
      <c r="AW372" s="13" t="s">
        <v>39</v>
      </c>
      <c r="AX372" s="13" t="s">
        <v>90</v>
      </c>
      <c r="AY372" s="258" t="s">
        <v>215</v>
      </c>
    </row>
    <row r="373" s="12" customFormat="1" ht="25.92" customHeight="1">
      <c r="A373" s="12"/>
      <c r="B373" s="214"/>
      <c r="C373" s="215"/>
      <c r="D373" s="216" t="s">
        <v>82</v>
      </c>
      <c r="E373" s="217" t="s">
        <v>1305</v>
      </c>
      <c r="F373" s="217" t="s">
        <v>1306</v>
      </c>
      <c r="G373" s="215"/>
      <c r="H373" s="215"/>
      <c r="I373" s="218"/>
      <c r="J373" s="219">
        <f>BK373</f>
        <v>0</v>
      </c>
      <c r="K373" s="215"/>
      <c r="L373" s="220"/>
      <c r="M373" s="221"/>
      <c r="N373" s="222"/>
      <c r="O373" s="222"/>
      <c r="P373" s="223">
        <f>SUM(P374:P381)</f>
        <v>0</v>
      </c>
      <c r="Q373" s="222"/>
      <c r="R373" s="223">
        <f>SUM(R374:R381)</f>
        <v>0</v>
      </c>
      <c r="S373" s="222"/>
      <c r="T373" s="224">
        <f>SUM(T374:T381)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25" t="s">
        <v>90</v>
      </c>
      <c r="AT373" s="226" t="s">
        <v>82</v>
      </c>
      <c r="AU373" s="226" t="s">
        <v>83</v>
      </c>
      <c r="AY373" s="225" t="s">
        <v>215</v>
      </c>
      <c r="BK373" s="227">
        <f>SUM(BK374:BK381)</f>
        <v>0</v>
      </c>
    </row>
    <row r="374" s="2" customFormat="1" ht="24.15" customHeight="1">
      <c r="A374" s="40"/>
      <c r="B374" s="41"/>
      <c r="C374" s="291" t="s">
        <v>1307</v>
      </c>
      <c r="D374" s="315" t="s">
        <v>311</v>
      </c>
      <c r="E374" s="292" t="s">
        <v>1308</v>
      </c>
      <c r="F374" s="293" t="s">
        <v>1309</v>
      </c>
      <c r="G374" s="294" t="s">
        <v>998</v>
      </c>
      <c r="H374" s="295">
        <v>1</v>
      </c>
      <c r="I374" s="296"/>
      <c r="J374" s="297">
        <f>ROUND(I374*H374,2)</f>
        <v>0</v>
      </c>
      <c r="K374" s="293" t="s">
        <v>1</v>
      </c>
      <c r="L374" s="298"/>
      <c r="M374" s="299" t="s">
        <v>1</v>
      </c>
      <c r="N374" s="300" t="s">
        <v>48</v>
      </c>
      <c r="O374" s="93"/>
      <c r="P374" s="239">
        <f>O374*H374</f>
        <v>0</v>
      </c>
      <c r="Q374" s="239">
        <v>0</v>
      </c>
      <c r="R374" s="239">
        <f>Q374*H374</f>
        <v>0</v>
      </c>
      <c r="S374" s="239">
        <v>0</v>
      </c>
      <c r="T374" s="240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41" t="s">
        <v>270</v>
      </c>
      <c r="AT374" s="241" t="s">
        <v>311</v>
      </c>
      <c r="AU374" s="241" t="s">
        <v>90</v>
      </c>
      <c r="AY374" s="18" t="s">
        <v>215</v>
      </c>
      <c r="BE374" s="242">
        <f>IF(N374="základní",J374,0)</f>
        <v>0</v>
      </c>
      <c r="BF374" s="242">
        <f>IF(N374="snížená",J374,0)</f>
        <v>0</v>
      </c>
      <c r="BG374" s="242">
        <f>IF(N374="zákl. přenesená",J374,0)</f>
        <v>0</v>
      </c>
      <c r="BH374" s="242">
        <f>IF(N374="sníž. přenesená",J374,0)</f>
        <v>0</v>
      </c>
      <c r="BI374" s="242">
        <f>IF(N374="nulová",J374,0)</f>
        <v>0</v>
      </c>
      <c r="BJ374" s="18" t="s">
        <v>90</v>
      </c>
      <c r="BK374" s="242">
        <f>ROUND(I374*H374,2)</f>
        <v>0</v>
      </c>
      <c r="BL374" s="18" t="s">
        <v>222</v>
      </c>
      <c r="BM374" s="241" t="s">
        <v>1437</v>
      </c>
    </row>
    <row r="375" s="2" customFormat="1">
      <c r="A375" s="40"/>
      <c r="B375" s="41"/>
      <c r="C375" s="42"/>
      <c r="D375" s="243" t="s">
        <v>224</v>
      </c>
      <c r="E375" s="42"/>
      <c r="F375" s="244" t="s">
        <v>1311</v>
      </c>
      <c r="G375" s="42"/>
      <c r="H375" s="42"/>
      <c r="I375" s="245"/>
      <c r="J375" s="42"/>
      <c r="K375" s="42"/>
      <c r="L375" s="46"/>
      <c r="M375" s="246"/>
      <c r="N375" s="247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8" t="s">
        <v>224</v>
      </c>
      <c r="AU375" s="18" t="s">
        <v>90</v>
      </c>
    </row>
    <row r="376" s="2" customFormat="1" ht="24.15" customHeight="1">
      <c r="A376" s="40"/>
      <c r="B376" s="41"/>
      <c r="C376" s="230" t="s">
        <v>1312</v>
      </c>
      <c r="D376" s="316" t="s">
        <v>217</v>
      </c>
      <c r="E376" s="231" t="s">
        <v>1313</v>
      </c>
      <c r="F376" s="232" t="s">
        <v>1314</v>
      </c>
      <c r="G376" s="233" t="s">
        <v>998</v>
      </c>
      <c r="H376" s="234">
        <v>1</v>
      </c>
      <c r="I376" s="235"/>
      <c r="J376" s="236">
        <f>ROUND(I376*H376,2)</f>
        <v>0</v>
      </c>
      <c r="K376" s="232" t="s">
        <v>1</v>
      </c>
      <c r="L376" s="46"/>
      <c r="M376" s="237" t="s">
        <v>1</v>
      </c>
      <c r="N376" s="238" t="s">
        <v>48</v>
      </c>
      <c r="O376" s="93"/>
      <c r="P376" s="239">
        <f>O376*H376</f>
        <v>0</v>
      </c>
      <c r="Q376" s="239">
        <v>0</v>
      </c>
      <c r="R376" s="239">
        <f>Q376*H376</f>
        <v>0</v>
      </c>
      <c r="S376" s="239">
        <v>0</v>
      </c>
      <c r="T376" s="240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41" t="s">
        <v>222</v>
      </c>
      <c r="AT376" s="241" t="s">
        <v>217</v>
      </c>
      <c r="AU376" s="241" t="s">
        <v>90</v>
      </c>
      <c r="AY376" s="18" t="s">
        <v>215</v>
      </c>
      <c r="BE376" s="242">
        <f>IF(N376="základní",J376,0)</f>
        <v>0</v>
      </c>
      <c r="BF376" s="242">
        <f>IF(N376="snížená",J376,0)</f>
        <v>0</v>
      </c>
      <c r="BG376" s="242">
        <f>IF(N376="zákl. přenesená",J376,0)</f>
        <v>0</v>
      </c>
      <c r="BH376" s="242">
        <f>IF(N376="sníž. přenesená",J376,0)</f>
        <v>0</v>
      </c>
      <c r="BI376" s="242">
        <f>IF(N376="nulová",J376,0)</f>
        <v>0</v>
      </c>
      <c r="BJ376" s="18" t="s">
        <v>90</v>
      </c>
      <c r="BK376" s="242">
        <f>ROUND(I376*H376,2)</f>
        <v>0</v>
      </c>
      <c r="BL376" s="18" t="s">
        <v>222</v>
      </c>
      <c r="BM376" s="241" t="s">
        <v>1438</v>
      </c>
    </row>
    <row r="377" s="2" customFormat="1">
      <c r="A377" s="40"/>
      <c r="B377" s="41"/>
      <c r="C377" s="42"/>
      <c r="D377" s="243" t="s">
        <v>224</v>
      </c>
      <c r="E377" s="42"/>
      <c r="F377" s="244" t="s">
        <v>1316</v>
      </c>
      <c r="G377" s="42"/>
      <c r="H377" s="42"/>
      <c r="I377" s="245"/>
      <c r="J377" s="42"/>
      <c r="K377" s="42"/>
      <c r="L377" s="46"/>
      <c r="M377" s="246"/>
      <c r="N377" s="247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8" t="s">
        <v>224</v>
      </c>
      <c r="AU377" s="18" t="s">
        <v>90</v>
      </c>
    </row>
    <row r="378" s="2" customFormat="1" ht="24.15" customHeight="1">
      <c r="A378" s="40"/>
      <c r="B378" s="41"/>
      <c r="C378" s="291" t="s">
        <v>1317</v>
      </c>
      <c r="D378" s="315" t="s">
        <v>311</v>
      </c>
      <c r="E378" s="292" t="s">
        <v>1318</v>
      </c>
      <c r="F378" s="293" t="s">
        <v>1319</v>
      </c>
      <c r="G378" s="294" t="s">
        <v>998</v>
      </c>
      <c r="H378" s="295">
        <v>1</v>
      </c>
      <c r="I378" s="296"/>
      <c r="J378" s="297">
        <f>ROUND(I378*H378,2)</f>
        <v>0</v>
      </c>
      <c r="K378" s="293" t="s">
        <v>1</v>
      </c>
      <c r="L378" s="298"/>
      <c r="M378" s="299" t="s">
        <v>1</v>
      </c>
      <c r="N378" s="300" t="s">
        <v>48</v>
      </c>
      <c r="O378" s="93"/>
      <c r="P378" s="239">
        <f>O378*H378</f>
        <v>0</v>
      </c>
      <c r="Q378" s="239">
        <v>0</v>
      </c>
      <c r="R378" s="239">
        <f>Q378*H378</f>
        <v>0</v>
      </c>
      <c r="S378" s="239">
        <v>0</v>
      </c>
      <c r="T378" s="240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41" t="s">
        <v>270</v>
      </c>
      <c r="AT378" s="241" t="s">
        <v>311</v>
      </c>
      <c r="AU378" s="241" t="s">
        <v>90</v>
      </c>
      <c r="AY378" s="18" t="s">
        <v>215</v>
      </c>
      <c r="BE378" s="242">
        <f>IF(N378="základní",J378,0)</f>
        <v>0</v>
      </c>
      <c r="BF378" s="242">
        <f>IF(N378="snížená",J378,0)</f>
        <v>0</v>
      </c>
      <c r="BG378" s="242">
        <f>IF(N378="zákl. přenesená",J378,0)</f>
        <v>0</v>
      </c>
      <c r="BH378" s="242">
        <f>IF(N378="sníž. přenesená",J378,0)</f>
        <v>0</v>
      </c>
      <c r="BI378" s="242">
        <f>IF(N378="nulová",J378,0)</f>
        <v>0</v>
      </c>
      <c r="BJ378" s="18" t="s">
        <v>90</v>
      </c>
      <c r="BK378" s="242">
        <f>ROUND(I378*H378,2)</f>
        <v>0</v>
      </c>
      <c r="BL378" s="18" t="s">
        <v>222</v>
      </c>
      <c r="BM378" s="241" t="s">
        <v>1439</v>
      </c>
    </row>
    <row r="379" s="2" customFormat="1">
      <c r="A379" s="40"/>
      <c r="B379" s="41"/>
      <c r="C379" s="42"/>
      <c r="D379" s="243" t="s">
        <v>224</v>
      </c>
      <c r="E379" s="42"/>
      <c r="F379" s="244" t="s">
        <v>1321</v>
      </c>
      <c r="G379" s="42"/>
      <c r="H379" s="42"/>
      <c r="I379" s="245"/>
      <c r="J379" s="42"/>
      <c r="K379" s="42"/>
      <c r="L379" s="46"/>
      <c r="M379" s="246"/>
      <c r="N379" s="247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8" t="s">
        <v>224</v>
      </c>
      <c r="AU379" s="18" t="s">
        <v>90</v>
      </c>
    </row>
    <row r="380" s="2" customFormat="1" ht="24.15" customHeight="1">
      <c r="A380" s="40"/>
      <c r="B380" s="41"/>
      <c r="C380" s="230" t="s">
        <v>1322</v>
      </c>
      <c r="D380" s="316" t="s">
        <v>217</v>
      </c>
      <c r="E380" s="231" t="s">
        <v>1323</v>
      </c>
      <c r="F380" s="232" t="s">
        <v>1324</v>
      </c>
      <c r="G380" s="233" t="s">
        <v>998</v>
      </c>
      <c r="H380" s="234">
        <v>1</v>
      </c>
      <c r="I380" s="235"/>
      <c r="J380" s="236">
        <f>ROUND(I380*H380,2)</f>
        <v>0</v>
      </c>
      <c r="K380" s="232" t="s">
        <v>1</v>
      </c>
      <c r="L380" s="46"/>
      <c r="M380" s="237" t="s">
        <v>1</v>
      </c>
      <c r="N380" s="238" t="s">
        <v>48</v>
      </c>
      <c r="O380" s="93"/>
      <c r="P380" s="239">
        <f>O380*H380</f>
        <v>0</v>
      </c>
      <c r="Q380" s="239">
        <v>0</v>
      </c>
      <c r="R380" s="239">
        <f>Q380*H380</f>
        <v>0</v>
      </c>
      <c r="S380" s="239">
        <v>0</v>
      </c>
      <c r="T380" s="240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41" t="s">
        <v>222</v>
      </c>
      <c r="AT380" s="241" t="s">
        <v>217</v>
      </c>
      <c r="AU380" s="241" t="s">
        <v>90</v>
      </c>
      <c r="AY380" s="18" t="s">
        <v>215</v>
      </c>
      <c r="BE380" s="242">
        <f>IF(N380="základní",J380,0)</f>
        <v>0</v>
      </c>
      <c r="BF380" s="242">
        <f>IF(N380="snížená",J380,0)</f>
        <v>0</v>
      </c>
      <c r="BG380" s="242">
        <f>IF(N380="zákl. přenesená",J380,0)</f>
        <v>0</v>
      </c>
      <c r="BH380" s="242">
        <f>IF(N380="sníž. přenesená",J380,0)</f>
        <v>0</v>
      </c>
      <c r="BI380" s="242">
        <f>IF(N380="nulová",J380,0)</f>
        <v>0</v>
      </c>
      <c r="BJ380" s="18" t="s">
        <v>90</v>
      </c>
      <c r="BK380" s="242">
        <f>ROUND(I380*H380,2)</f>
        <v>0</v>
      </c>
      <c r="BL380" s="18" t="s">
        <v>222</v>
      </c>
      <c r="BM380" s="241" t="s">
        <v>1440</v>
      </c>
    </row>
    <row r="381" s="2" customFormat="1">
      <c r="A381" s="40"/>
      <c r="B381" s="41"/>
      <c r="C381" s="42"/>
      <c r="D381" s="243" t="s">
        <v>224</v>
      </c>
      <c r="E381" s="42"/>
      <c r="F381" s="244" t="s">
        <v>1326</v>
      </c>
      <c r="G381" s="42"/>
      <c r="H381" s="42"/>
      <c r="I381" s="245"/>
      <c r="J381" s="42"/>
      <c r="K381" s="42"/>
      <c r="L381" s="46"/>
      <c r="M381" s="305"/>
      <c r="N381" s="306"/>
      <c r="O381" s="307"/>
      <c r="P381" s="307"/>
      <c r="Q381" s="307"/>
      <c r="R381" s="307"/>
      <c r="S381" s="307"/>
      <c r="T381" s="308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8" t="s">
        <v>224</v>
      </c>
      <c r="AU381" s="18" t="s">
        <v>90</v>
      </c>
    </row>
    <row r="382" s="2" customFormat="1" ht="6.96" customHeight="1">
      <c r="A382" s="40"/>
      <c r="B382" s="68"/>
      <c r="C382" s="69"/>
      <c r="D382" s="69"/>
      <c r="E382" s="69"/>
      <c r="F382" s="69"/>
      <c r="G382" s="69"/>
      <c r="H382" s="69"/>
      <c r="I382" s="69"/>
      <c r="J382" s="69"/>
      <c r="K382" s="69"/>
      <c r="L382" s="46"/>
      <c r="M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</row>
  </sheetData>
  <sheetProtection sheet="1" autoFilter="0" formatColumns="0" formatRows="0" objects="1" scenarios="1" spinCount="100000" saltValue="P1OVgga02NLQ26x69owU31BkCA9VcVYh9f6Gvi2GymcIZGChJWM0AwOt0bFSTFcJxhZ3KuEw8Qd3uEZ3EwSF4g==" hashValue="8FNWzgVnTMf5FcnedlYHeA0qVgwdNdMkWPz5nvJp9xsR8+A2pMvauzgxEM+S6/1XSWJ/DThupIjJaTaHItIvnA==" algorithmName="SHA-512" password="CC35"/>
  <autoFilter ref="C134:K3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1441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ROUND(J135,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ROUND((SUM(BE135:BE382)),  2)</f>
        <v>0</v>
      </c>
      <c r="G37" s="40"/>
      <c r="H37" s="40"/>
      <c r="I37" s="167">
        <v>0.20999999999999999</v>
      </c>
      <c r="J37" s="166">
        <f>ROUND(((SUM(BE135:BE382))*I37),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ROUND((SUM(BF135:BF382)),  2)</f>
        <v>0</v>
      </c>
      <c r="G38" s="40"/>
      <c r="H38" s="40"/>
      <c r="I38" s="167">
        <v>0.12</v>
      </c>
      <c r="J38" s="166">
        <f>ROUND(((SUM(BF135:BF382))*I38),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ROUND((SUM(BG135:BG382)),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ROUND((SUM(BH135:BH382)),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ROUND((SUM(BI135:BI382)),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430-11-01.11 - PZS P4482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J135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J137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194</v>
      </c>
      <c r="E103" s="200"/>
      <c r="F103" s="200"/>
      <c r="G103" s="200"/>
      <c r="H103" s="200"/>
      <c r="I103" s="200"/>
      <c r="J103" s="201">
        <f>J147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956</v>
      </c>
      <c r="E104" s="200"/>
      <c r="F104" s="200"/>
      <c r="G104" s="200"/>
      <c r="H104" s="200"/>
      <c r="I104" s="200"/>
      <c r="J104" s="201">
        <f>J151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957</v>
      </c>
      <c r="E105" s="200"/>
      <c r="F105" s="200"/>
      <c r="G105" s="200"/>
      <c r="H105" s="200"/>
      <c r="I105" s="200"/>
      <c r="J105" s="201">
        <f>J160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958</v>
      </c>
      <c r="E106" s="200"/>
      <c r="F106" s="200"/>
      <c r="G106" s="200"/>
      <c r="H106" s="200"/>
      <c r="I106" s="200"/>
      <c r="J106" s="201">
        <f>J203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959</v>
      </c>
      <c r="E107" s="200"/>
      <c r="F107" s="200"/>
      <c r="G107" s="200"/>
      <c r="H107" s="200"/>
      <c r="I107" s="200"/>
      <c r="J107" s="201">
        <f>J224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8"/>
      <c r="C108" s="134"/>
      <c r="D108" s="199" t="s">
        <v>960</v>
      </c>
      <c r="E108" s="200"/>
      <c r="F108" s="200"/>
      <c r="G108" s="200"/>
      <c r="H108" s="200"/>
      <c r="I108" s="200"/>
      <c r="J108" s="201">
        <f>J319</f>
        <v>0</v>
      </c>
      <c r="K108" s="134"/>
      <c r="L108" s="20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8"/>
      <c r="C109" s="134"/>
      <c r="D109" s="199" t="s">
        <v>961</v>
      </c>
      <c r="E109" s="200"/>
      <c r="F109" s="200"/>
      <c r="G109" s="200"/>
      <c r="H109" s="200"/>
      <c r="I109" s="200"/>
      <c r="J109" s="201">
        <f>J343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2"/>
      <c r="C110" s="193"/>
      <c r="D110" s="194" t="s">
        <v>681</v>
      </c>
      <c r="E110" s="195"/>
      <c r="F110" s="195"/>
      <c r="G110" s="195"/>
      <c r="H110" s="195"/>
      <c r="I110" s="195"/>
      <c r="J110" s="196">
        <f>J366</f>
        <v>0</v>
      </c>
      <c r="K110" s="193"/>
      <c r="L110" s="197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2"/>
      <c r="C111" s="193"/>
      <c r="D111" s="194" t="s">
        <v>962</v>
      </c>
      <c r="E111" s="195"/>
      <c r="F111" s="195"/>
      <c r="G111" s="195"/>
      <c r="H111" s="195"/>
      <c r="I111" s="195"/>
      <c r="J111" s="196">
        <f>J374</f>
        <v>0</v>
      </c>
      <c r="K111" s="193"/>
      <c r="L111" s="19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4" t="s">
        <v>200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86" t="str">
        <f>E7</f>
        <v>Prostá rekonstrukce trati v úseku Lázně Bělohrad - Nová Paka_Z2</v>
      </c>
      <c r="F121" s="33"/>
      <c r="G121" s="33"/>
      <c r="H121" s="33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1" customFormat="1" ht="12" customHeight="1">
      <c r="B122" s="22"/>
      <c r="C122" s="33" t="s">
        <v>178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1" customFormat="1" ht="16.5" customHeight="1">
      <c r="B123" s="22"/>
      <c r="C123" s="23"/>
      <c r="D123" s="23"/>
      <c r="E123" s="186" t="s">
        <v>677</v>
      </c>
      <c r="F123" s="23"/>
      <c r="G123" s="23"/>
      <c r="H123" s="23"/>
      <c r="I123" s="23"/>
      <c r="J123" s="23"/>
      <c r="K123" s="23"/>
      <c r="L123" s="21"/>
    </row>
    <row r="124" s="1" customFormat="1" ht="12" customHeight="1">
      <c r="B124" s="22"/>
      <c r="C124" s="33" t="s">
        <v>180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6.5" customHeight="1">
      <c r="A125" s="40"/>
      <c r="B125" s="41"/>
      <c r="C125" s="42"/>
      <c r="D125" s="42"/>
      <c r="E125" s="187" t="s">
        <v>678</v>
      </c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2" customHeight="1">
      <c r="A126" s="40"/>
      <c r="B126" s="41"/>
      <c r="C126" s="33" t="s">
        <v>182</v>
      </c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6.5" customHeight="1">
      <c r="A127" s="40"/>
      <c r="B127" s="41"/>
      <c r="C127" s="42"/>
      <c r="D127" s="42"/>
      <c r="E127" s="78" t="str">
        <f>E13</f>
        <v>PS 430-11-01.11 - PZS P4482 (ÚOŽI)</v>
      </c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6.96" customHeight="1">
      <c r="A128" s="40"/>
      <c r="B128" s="41"/>
      <c r="C128" s="42"/>
      <c r="D128" s="42"/>
      <c r="E128" s="42"/>
      <c r="F128" s="42"/>
      <c r="G128" s="42"/>
      <c r="H128" s="42"/>
      <c r="I128" s="42"/>
      <c r="J128" s="42"/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2" customHeight="1">
      <c r="A129" s="40"/>
      <c r="B129" s="41"/>
      <c r="C129" s="33" t="s">
        <v>22</v>
      </c>
      <c r="D129" s="42"/>
      <c r="E129" s="42"/>
      <c r="F129" s="28" t="str">
        <f>F16</f>
        <v>traťový úsek Lázně Bělohrad - Stará Paka</v>
      </c>
      <c r="G129" s="42"/>
      <c r="H129" s="42"/>
      <c r="I129" s="33" t="s">
        <v>24</v>
      </c>
      <c r="J129" s="81" t="str">
        <f>IF(J16="","",J16)</f>
        <v>13. 8. 2026</v>
      </c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6.96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30</v>
      </c>
      <c r="D131" s="42"/>
      <c r="E131" s="42"/>
      <c r="F131" s="28" t="str">
        <f>E19</f>
        <v>Správa Železnic, s.o.</v>
      </c>
      <c r="G131" s="42"/>
      <c r="H131" s="42"/>
      <c r="I131" s="33" t="s">
        <v>36</v>
      </c>
      <c r="J131" s="38" t="str">
        <f>E25</f>
        <v>PRODIN a.s.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5.15" customHeight="1">
      <c r="A132" s="40"/>
      <c r="B132" s="41"/>
      <c r="C132" s="33" t="s">
        <v>34</v>
      </c>
      <c r="D132" s="42"/>
      <c r="E132" s="42"/>
      <c r="F132" s="28" t="str">
        <f>IF(E22="","",E22)</f>
        <v>Vyplň údaj</v>
      </c>
      <c r="G132" s="42"/>
      <c r="H132" s="42"/>
      <c r="I132" s="33" t="s">
        <v>40</v>
      </c>
      <c r="J132" s="38" t="str">
        <f>E28</f>
        <v>Michal Kadlec</v>
      </c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2" customFormat="1" ht="10.32" customHeight="1">
      <c r="A133" s="40"/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65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  <row r="134" s="11" customFormat="1" ht="29.28" customHeight="1">
      <c r="A134" s="203"/>
      <c r="B134" s="204"/>
      <c r="C134" s="205" t="s">
        <v>201</v>
      </c>
      <c r="D134" s="206" t="s">
        <v>68</v>
      </c>
      <c r="E134" s="206" t="s">
        <v>64</v>
      </c>
      <c r="F134" s="206" t="s">
        <v>65</v>
      </c>
      <c r="G134" s="206" t="s">
        <v>202</v>
      </c>
      <c r="H134" s="206" t="s">
        <v>203</v>
      </c>
      <c r="I134" s="206" t="s">
        <v>204</v>
      </c>
      <c r="J134" s="206" t="s">
        <v>187</v>
      </c>
      <c r="K134" s="207" t="s">
        <v>205</v>
      </c>
      <c r="L134" s="208"/>
      <c r="M134" s="102" t="s">
        <v>1</v>
      </c>
      <c r="N134" s="103" t="s">
        <v>47</v>
      </c>
      <c r="O134" s="103" t="s">
        <v>206</v>
      </c>
      <c r="P134" s="103" t="s">
        <v>207</v>
      </c>
      <c r="Q134" s="103" t="s">
        <v>208</v>
      </c>
      <c r="R134" s="103" t="s">
        <v>209</v>
      </c>
      <c r="S134" s="103" t="s">
        <v>210</v>
      </c>
      <c r="T134" s="104" t="s">
        <v>211</v>
      </c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</row>
    <row r="135" s="2" customFormat="1" ht="22.8" customHeight="1">
      <c r="A135" s="40"/>
      <c r="B135" s="41"/>
      <c r="C135" s="109" t="s">
        <v>212</v>
      </c>
      <c r="D135" s="42"/>
      <c r="E135" s="42"/>
      <c r="F135" s="42"/>
      <c r="G135" s="42"/>
      <c r="H135" s="42"/>
      <c r="I135" s="42"/>
      <c r="J135" s="209">
        <f>BK135</f>
        <v>0</v>
      </c>
      <c r="K135" s="42"/>
      <c r="L135" s="46"/>
      <c r="M135" s="105"/>
      <c r="N135" s="210"/>
      <c r="O135" s="106"/>
      <c r="P135" s="211">
        <f>P136+P366+P374</f>
        <v>0</v>
      </c>
      <c r="Q135" s="106"/>
      <c r="R135" s="211">
        <f>R136+R366+R374</f>
        <v>0</v>
      </c>
      <c r="S135" s="106"/>
      <c r="T135" s="212">
        <f>T136+T366+T374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8" t="s">
        <v>82</v>
      </c>
      <c r="AU135" s="18" t="s">
        <v>189</v>
      </c>
      <c r="BK135" s="213">
        <f>BK136+BK366+BK374</f>
        <v>0</v>
      </c>
    </row>
    <row r="136" s="12" customFormat="1" ht="25.92" customHeight="1">
      <c r="A136" s="12"/>
      <c r="B136" s="214"/>
      <c r="C136" s="215"/>
      <c r="D136" s="216" t="s">
        <v>82</v>
      </c>
      <c r="E136" s="217" t="s">
        <v>213</v>
      </c>
      <c r="F136" s="217" t="s">
        <v>213</v>
      </c>
      <c r="G136" s="215"/>
      <c r="H136" s="215"/>
      <c r="I136" s="218"/>
      <c r="J136" s="219">
        <f>BK136</f>
        <v>0</v>
      </c>
      <c r="K136" s="215"/>
      <c r="L136" s="220"/>
      <c r="M136" s="221"/>
      <c r="N136" s="222"/>
      <c r="O136" s="222"/>
      <c r="P136" s="223">
        <f>P137+P147+P151+P160+P203+P224+P319+P343</f>
        <v>0</v>
      </c>
      <c r="Q136" s="222"/>
      <c r="R136" s="223">
        <f>R137+R147+R151+R160+R203+R224+R319+R343</f>
        <v>0</v>
      </c>
      <c r="S136" s="222"/>
      <c r="T136" s="224">
        <f>T137+T147+T151+T160+T203+T224+T319+T343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83</v>
      </c>
      <c r="AY136" s="225" t="s">
        <v>215</v>
      </c>
      <c r="BK136" s="227">
        <f>BK137+BK147+BK151+BK160+BK203+BK224+BK319+BK343</f>
        <v>0</v>
      </c>
    </row>
    <row r="137" s="12" customFormat="1" ht="22.8" customHeight="1">
      <c r="A137" s="12"/>
      <c r="B137" s="214"/>
      <c r="C137" s="215"/>
      <c r="D137" s="216" t="s">
        <v>82</v>
      </c>
      <c r="E137" s="228" t="s">
        <v>90</v>
      </c>
      <c r="F137" s="228" t="s">
        <v>216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SUM(P138:P146)</f>
        <v>0</v>
      </c>
      <c r="Q137" s="222"/>
      <c r="R137" s="223">
        <f>SUM(R138:R146)</f>
        <v>0</v>
      </c>
      <c r="S137" s="222"/>
      <c r="T137" s="224">
        <f>SUM(T138:T146)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90</v>
      </c>
      <c r="AT137" s="226" t="s">
        <v>82</v>
      </c>
      <c r="AU137" s="226" t="s">
        <v>90</v>
      </c>
      <c r="AY137" s="225" t="s">
        <v>215</v>
      </c>
      <c r="BK137" s="227">
        <f>SUM(BK138:BK146)</f>
        <v>0</v>
      </c>
    </row>
    <row r="138" s="2" customFormat="1" ht="24.15" customHeight="1">
      <c r="A138" s="40"/>
      <c r="B138" s="41"/>
      <c r="C138" s="230" t="s">
        <v>90</v>
      </c>
      <c r="D138" s="230" t="s">
        <v>217</v>
      </c>
      <c r="E138" s="231" t="s">
        <v>527</v>
      </c>
      <c r="F138" s="232" t="s">
        <v>528</v>
      </c>
      <c r="G138" s="233" t="s">
        <v>232</v>
      </c>
      <c r="H138" s="234">
        <v>67.5</v>
      </c>
      <c r="I138" s="235"/>
      <c r="J138" s="236">
        <f>ROUND(I138*H138,2)</f>
        <v>0</v>
      </c>
      <c r="K138" s="232" t="s">
        <v>529</v>
      </c>
      <c r="L138" s="46"/>
      <c r="M138" s="237" t="s">
        <v>1</v>
      </c>
      <c r="N138" s="238" t="s">
        <v>48</v>
      </c>
      <c r="O138" s="93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222</v>
      </c>
      <c r="AT138" s="241" t="s">
        <v>217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222</v>
      </c>
      <c r="BM138" s="241" t="s">
        <v>1442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531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1443</v>
      </c>
      <c r="G140" s="249"/>
      <c r="H140" s="252">
        <v>60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1444</v>
      </c>
      <c r="G141" s="249"/>
      <c r="H141" s="252">
        <v>7.5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92</v>
      </c>
      <c r="AV141" s="13" t="s">
        <v>92</v>
      </c>
      <c r="AW141" s="13" t="s">
        <v>39</v>
      </c>
      <c r="AX141" s="13" t="s">
        <v>83</v>
      </c>
      <c r="AY141" s="258" t="s">
        <v>215</v>
      </c>
    </row>
    <row r="142" s="14" customFormat="1">
      <c r="A142" s="14"/>
      <c r="B142" s="259"/>
      <c r="C142" s="260"/>
      <c r="D142" s="243" t="s">
        <v>226</v>
      </c>
      <c r="E142" s="261" t="s">
        <v>1</v>
      </c>
      <c r="F142" s="262" t="s">
        <v>229</v>
      </c>
      <c r="G142" s="260"/>
      <c r="H142" s="263">
        <v>67.5</v>
      </c>
      <c r="I142" s="264"/>
      <c r="J142" s="260"/>
      <c r="K142" s="260"/>
      <c r="L142" s="265"/>
      <c r="M142" s="266"/>
      <c r="N142" s="267"/>
      <c r="O142" s="267"/>
      <c r="P142" s="267"/>
      <c r="Q142" s="267"/>
      <c r="R142" s="267"/>
      <c r="S142" s="267"/>
      <c r="T142" s="26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9" t="s">
        <v>226</v>
      </c>
      <c r="AU142" s="269" t="s">
        <v>92</v>
      </c>
      <c r="AV142" s="14" t="s">
        <v>222</v>
      </c>
      <c r="AW142" s="14" t="s">
        <v>39</v>
      </c>
      <c r="AX142" s="14" t="s">
        <v>90</v>
      </c>
      <c r="AY142" s="269" t="s">
        <v>215</v>
      </c>
    </row>
    <row r="143" s="2" customFormat="1" ht="24.15" customHeight="1">
      <c r="A143" s="40"/>
      <c r="B143" s="41"/>
      <c r="C143" s="230" t="s">
        <v>92</v>
      </c>
      <c r="D143" s="230" t="s">
        <v>217</v>
      </c>
      <c r="E143" s="231" t="s">
        <v>747</v>
      </c>
      <c r="F143" s="232" t="s">
        <v>748</v>
      </c>
      <c r="G143" s="233" t="s">
        <v>232</v>
      </c>
      <c r="H143" s="234">
        <v>7.5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222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222</v>
      </c>
      <c r="BM143" s="241" t="s">
        <v>1445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750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1446</v>
      </c>
      <c r="G145" s="249"/>
      <c r="H145" s="252">
        <v>60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83</v>
      </c>
      <c r="AY145" s="258" t="s">
        <v>215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1447</v>
      </c>
      <c r="G146" s="249"/>
      <c r="H146" s="252">
        <v>7.5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90</v>
      </c>
      <c r="AY146" s="258" t="s">
        <v>215</v>
      </c>
    </row>
    <row r="147" s="12" customFormat="1" ht="22.8" customHeight="1">
      <c r="A147" s="12"/>
      <c r="B147" s="214"/>
      <c r="C147" s="215"/>
      <c r="D147" s="216" t="s">
        <v>82</v>
      </c>
      <c r="E147" s="228" t="s">
        <v>247</v>
      </c>
      <c r="F147" s="228" t="s">
        <v>376</v>
      </c>
      <c r="G147" s="215"/>
      <c r="H147" s="215"/>
      <c r="I147" s="218"/>
      <c r="J147" s="229">
        <f>BK147</f>
        <v>0</v>
      </c>
      <c r="K147" s="215"/>
      <c r="L147" s="220"/>
      <c r="M147" s="221"/>
      <c r="N147" s="222"/>
      <c r="O147" s="222"/>
      <c r="P147" s="223">
        <f>SUM(P148:P150)</f>
        <v>0</v>
      </c>
      <c r="Q147" s="222"/>
      <c r="R147" s="223">
        <f>SUM(R148:R150)</f>
        <v>0</v>
      </c>
      <c r="S147" s="222"/>
      <c r="T147" s="224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5" t="s">
        <v>90</v>
      </c>
      <c r="AT147" s="226" t="s">
        <v>82</v>
      </c>
      <c r="AU147" s="226" t="s">
        <v>90</v>
      </c>
      <c r="AY147" s="225" t="s">
        <v>215</v>
      </c>
      <c r="BK147" s="227">
        <f>SUM(BK148:BK150)</f>
        <v>0</v>
      </c>
    </row>
    <row r="148" s="2" customFormat="1" ht="16.5" customHeight="1">
      <c r="A148" s="40"/>
      <c r="B148" s="41"/>
      <c r="C148" s="230" t="s">
        <v>100</v>
      </c>
      <c r="D148" s="230" t="s">
        <v>217</v>
      </c>
      <c r="E148" s="231" t="s">
        <v>969</v>
      </c>
      <c r="F148" s="232" t="s">
        <v>684</v>
      </c>
      <c r="G148" s="233" t="s">
        <v>232</v>
      </c>
      <c r="H148" s="234">
        <v>0.29999999999999999</v>
      </c>
      <c r="I148" s="235"/>
      <c r="J148" s="236">
        <f>ROUND(I148*H148,2)</f>
        <v>0</v>
      </c>
      <c r="K148" s="232" t="s">
        <v>1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222</v>
      </c>
      <c r="AT148" s="241" t="s">
        <v>217</v>
      </c>
      <c r="AU148" s="241" t="s">
        <v>92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222</v>
      </c>
      <c r="BM148" s="241" t="s">
        <v>1448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971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92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972</v>
      </c>
      <c r="G150" s="249"/>
      <c r="H150" s="252">
        <v>0.29999999999999999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90</v>
      </c>
      <c r="AY150" s="258" t="s">
        <v>215</v>
      </c>
    </row>
    <row r="151" s="12" customFormat="1" ht="22.8" customHeight="1">
      <c r="A151" s="12"/>
      <c r="B151" s="214"/>
      <c r="C151" s="215"/>
      <c r="D151" s="216" t="s">
        <v>82</v>
      </c>
      <c r="E151" s="228" t="s">
        <v>973</v>
      </c>
      <c r="F151" s="228" t="s">
        <v>974</v>
      </c>
      <c r="G151" s="215"/>
      <c r="H151" s="215"/>
      <c r="I151" s="218"/>
      <c r="J151" s="229">
        <f>BK151</f>
        <v>0</v>
      </c>
      <c r="K151" s="215"/>
      <c r="L151" s="220"/>
      <c r="M151" s="221"/>
      <c r="N151" s="222"/>
      <c r="O151" s="222"/>
      <c r="P151" s="223">
        <f>SUM(P152:P159)</f>
        <v>0</v>
      </c>
      <c r="Q151" s="222"/>
      <c r="R151" s="223">
        <f>SUM(R152:R159)</f>
        <v>0</v>
      </c>
      <c r="S151" s="222"/>
      <c r="T151" s="224">
        <f>SUM(T152:T159)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5" t="s">
        <v>90</v>
      </c>
      <c r="AT151" s="226" t="s">
        <v>82</v>
      </c>
      <c r="AU151" s="226" t="s">
        <v>90</v>
      </c>
      <c r="AY151" s="225" t="s">
        <v>215</v>
      </c>
      <c r="BK151" s="227">
        <f>SUM(BK152:BK159)</f>
        <v>0</v>
      </c>
    </row>
    <row r="152" s="2" customFormat="1" ht="55.5" customHeight="1">
      <c r="A152" s="40"/>
      <c r="B152" s="41"/>
      <c r="C152" s="291" t="s">
        <v>222</v>
      </c>
      <c r="D152" s="291" t="s">
        <v>311</v>
      </c>
      <c r="E152" s="292" t="s">
        <v>975</v>
      </c>
      <c r="F152" s="293" t="s">
        <v>976</v>
      </c>
      <c r="G152" s="294" t="s">
        <v>325</v>
      </c>
      <c r="H152" s="295">
        <v>1</v>
      </c>
      <c r="I152" s="296"/>
      <c r="J152" s="297">
        <f>ROUND(I152*H152,2)</f>
        <v>0</v>
      </c>
      <c r="K152" s="293" t="s">
        <v>529</v>
      </c>
      <c r="L152" s="298"/>
      <c r="M152" s="299" t="s">
        <v>1</v>
      </c>
      <c r="N152" s="300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426</v>
      </c>
      <c r="AT152" s="241" t="s">
        <v>311</v>
      </c>
      <c r="AU152" s="241" t="s">
        <v>92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426</v>
      </c>
      <c r="BM152" s="241" t="s">
        <v>1449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976</v>
      </c>
      <c r="G153" s="42"/>
      <c r="H153" s="42"/>
      <c r="I153" s="245"/>
      <c r="J153" s="42"/>
      <c r="K153" s="42"/>
      <c r="L153" s="46"/>
      <c r="M153" s="246"/>
      <c r="N153" s="247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92</v>
      </c>
    </row>
    <row r="154" s="2" customFormat="1" ht="24.15" customHeight="1">
      <c r="A154" s="40"/>
      <c r="B154" s="41"/>
      <c r="C154" s="291" t="s">
        <v>247</v>
      </c>
      <c r="D154" s="291" t="s">
        <v>311</v>
      </c>
      <c r="E154" s="292" t="s">
        <v>978</v>
      </c>
      <c r="F154" s="293" t="s">
        <v>979</v>
      </c>
      <c r="G154" s="294" t="s">
        <v>980</v>
      </c>
      <c r="H154" s="295">
        <v>1</v>
      </c>
      <c r="I154" s="296"/>
      <c r="J154" s="297">
        <f>ROUND(I154*H154,2)</f>
        <v>0</v>
      </c>
      <c r="K154" s="293" t="s">
        <v>529</v>
      </c>
      <c r="L154" s="298"/>
      <c r="M154" s="299" t="s">
        <v>1</v>
      </c>
      <c r="N154" s="300" t="s">
        <v>48</v>
      </c>
      <c r="O154" s="93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1" t="s">
        <v>426</v>
      </c>
      <c r="AT154" s="241" t="s">
        <v>311</v>
      </c>
      <c r="AU154" s="241" t="s">
        <v>92</v>
      </c>
      <c r="AY154" s="18" t="s">
        <v>215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8" t="s">
        <v>90</v>
      </c>
      <c r="BK154" s="242">
        <f>ROUND(I154*H154,2)</f>
        <v>0</v>
      </c>
      <c r="BL154" s="18" t="s">
        <v>426</v>
      </c>
      <c r="BM154" s="241" t="s">
        <v>1450</v>
      </c>
    </row>
    <row r="155" s="2" customFormat="1">
      <c r="A155" s="40"/>
      <c r="B155" s="41"/>
      <c r="C155" s="42"/>
      <c r="D155" s="243" t="s">
        <v>224</v>
      </c>
      <c r="E155" s="42"/>
      <c r="F155" s="244" t="s">
        <v>979</v>
      </c>
      <c r="G155" s="42"/>
      <c r="H155" s="42"/>
      <c r="I155" s="245"/>
      <c r="J155" s="42"/>
      <c r="K155" s="42"/>
      <c r="L155" s="46"/>
      <c r="M155" s="246"/>
      <c r="N155" s="247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8" t="s">
        <v>224</v>
      </c>
      <c r="AU155" s="18" t="s">
        <v>92</v>
      </c>
    </row>
    <row r="156" s="2" customFormat="1" ht="24.15" customHeight="1">
      <c r="A156" s="40"/>
      <c r="B156" s="41"/>
      <c r="C156" s="291" t="s">
        <v>259</v>
      </c>
      <c r="D156" s="291" t="s">
        <v>311</v>
      </c>
      <c r="E156" s="292" t="s">
        <v>982</v>
      </c>
      <c r="F156" s="293" t="s">
        <v>983</v>
      </c>
      <c r="G156" s="294" t="s">
        <v>325</v>
      </c>
      <c r="H156" s="295">
        <v>1</v>
      </c>
      <c r="I156" s="296"/>
      <c r="J156" s="297">
        <f>ROUND(I156*H156,2)</f>
        <v>0</v>
      </c>
      <c r="K156" s="293" t="s">
        <v>529</v>
      </c>
      <c r="L156" s="298"/>
      <c r="M156" s="299" t="s">
        <v>1</v>
      </c>
      <c r="N156" s="300" t="s">
        <v>48</v>
      </c>
      <c r="O156" s="93"/>
      <c r="P156" s="239">
        <f>O156*H156</f>
        <v>0</v>
      </c>
      <c r="Q156" s="239">
        <v>0</v>
      </c>
      <c r="R156" s="239">
        <f>Q156*H156</f>
        <v>0</v>
      </c>
      <c r="S156" s="239">
        <v>0</v>
      </c>
      <c r="T156" s="24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41" t="s">
        <v>548</v>
      </c>
      <c r="AT156" s="241" t="s">
        <v>311</v>
      </c>
      <c r="AU156" s="241" t="s">
        <v>92</v>
      </c>
      <c r="AY156" s="18" t="s">
        <v>215</v>
      </c>
      <c r="BE156" s="242">
        <f>IF(N156="základní",J156,0)</f>
        <v>0</v>
      </c>
      <c r="BF156" s="242">
        <f>IF(N156="snížená",J156,0)</f>
        <v>0</v>
      </c>
      <c r="BG156" s="242">
        <f>IF(N156="zákl. přenesená",J156,0)</f>
        <v>0</v>
      </c>
      <c r="BH156" s="242">
        <f>IF(N156="sníž. přenesená",J156,0)</f>
        <v>0</v>
      </c>
      <c r="BI156" s="242">
        <f>IF(N156="nulová",J156,0)</f>
        <v>0</v>
      </c>
      <c r="BJ156" s="18" t="s">
        <v>90</v>
      </c>
      <c r="BK156" s="242">
        <f>ROUND(I156*H156,2)</f>
        <v>0</v>
      </c>
      <c r="BL156" s="18" t="s">
        <v>418</v>
      </c>
      <c r="BM156" s="241" t="s">
        <v>1451</v>
      </c>
    </row>
    <row r="157" s="2" customFormat="1">
      <c r="A157" s="40"/>
      <c r="B157" s="41"/>
      <c r="C157" s="42"/>
      <c r="D157" s="243" t="s">
        <v>224</v>
      </c>
      <c r="E157" s="42"/>
      <c r="F157" s="244" t="s">
        <v>983</v>
      </c>
      <c r="G157" s="42"/>
      <c r="H157" s="42"/>
      <c r="I157" s="245"/>
      <c r="J157" s="42"/>
      <c r="K157" s="42"/>
      <c r="L157" s="46"/>
      <c r="M157" s="246"/>
      <c r="N157" s="247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8" t="s">
        <v>224</v>
      </c>
      <c r="AU157" s="18" t="s">
        <v>92</v>
      </c>
    </row>
    <row r="158" s="2" customFormat="1" ht="16.5" customHeight="1">
      <c r="A158" s="40"/>
      <c r="B158" s="41"/>
      <c r="C158" s="230" t="s">
        <v>264</v>
      </c>
      <c r="D158" s="230" t="s">
        <v>217</v>
      </c>
      <c r="E158" s="231" t="s">
        <v>985</v>
      </c>
      <c r="F158" s="232" t="s">
        <v>986</v>
      </c>
      <c r="G158" s="233" t="s">
        <v>325</v>
      </c>
      <c r="H158" s="234">
        <v>1</v>
      </c>
      <c r="I158" s="235"/>
      <c r="J158" s="236">
        <f>ROUND(I158*H158,2)</f>
        <v>0</v>
      </c>
      <c r="K158" s="232" t="s">
        <v>529</v>
      </c>
      <c r="L158" s="46"/>
      <c r="M158" s="237" t="s">
        <v>1</v>
      </c>
      <c r="N158" s="238" t="s">
        <v>48</v>
      </c>
      <c r="O158" s="93"/>
      <c r="P158" s="239">
        <f>O158*H158</f>
        <v>0</v>
      </c>
      <c r="Q158" s="239">
        <v>0</v>
      </c>
      <c r="R158" s="239">
        <f>Q158*H158</f>
        <v>0</v>
      </c>
      <c r="S158" s="239">
        <v>0</v>
      </c>
      <c r="T158" s="24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41" t="s">
        <v>222</v>
      </c>
      <c r="AT158" s="241" t="s">
        <v>217</v>
      </c>
      <c r="AU158" s="241" t="s">
        <v>92</v>
      </c>
      <c r="AY158" s="18" t="s">
        <v>215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8" t="s">
        <v>90</v>
      </c>
      <c r="BK158" s="242">
        <f>ROUND(I158*H158,2)</f>
        <v>0</v>
      </c>
      <c r="BL158" s="18" t="s">
        <v>222</v>
      </c>
      <c r="BM158" s="241" t="s">
        <v>1452</v>
      </c>
    </row>
    <row r="159" s="2" customFormat="1">
      <c r="A159" s="40"/>
      <c r="B159" s="41"/>
      <c r="C159" s="42"/>
      <c r="D159" s="243" t="s">
        <v>224</v>
      </c>
      <c r="E159" s="42"/>
      <c r="F159" s="244" t="s">
        <v>988</v>
      </c>
      <c r="G159" s="42"/>
      <c r="H159" s="42"/>
      <c r="I159" s="245"/>
      <c r="J159" s="42"/>
      <c r="K159" s="42"/>
      <c r="L159" s="46"/>
      <c r="M159" s="246"/>
      <c r="N159" s="247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8" t="s">
        <v>224</v>
      </c>
      <c r="AU159" s="18" t="s">
        <v>92</v>
      </c>
    </row>
    <row r="160" s="12" customFormat="1" ht="22.8" customHeight="1">
      <c r="A160" s="12"/>
      <c r="B160" s="214"/>
      <c r="C160" s="215"/>
      <c r="D160" s="216" t="s">
        <v>82</v>
      </c>
      <c r="E160" s="228" t="s">
        <v>990</v>
      </c>
      <c r="F160" s="228" t="s">
        <v>991</v>
      </c>
      <c r="G160" s="215"/>
      <c r="H160" s="215"/>
      <c r="I160" s="218"/>
      <c r="J160" s="229">
        <f>BK160</f>
        <v>0</v>
      </c>
      <c r="K160" s="215"/>
      <c r="L160" s="220"/>
      <c r="M160" s="221"/>
      <c r="N160" s="222"/>
      <c r="O160" s="222"/>
      <c r="P160" s="223">
        <f>SUM(P161:P202)</f>
        <v>0</v>
      </c>
      <c r="Q160" s="222"/>
      <c r="R160" s="223">
        <f>SUM(R161:R202)</f>
        <v>0</v>
      </c>
      <c r="S160" s="222"/>
      <c r="T160" s="224">
        <f>SUM(T161:T202)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5" t="s">
        <v>90</v>
      </c>
      <c r="AT160" s="226" t="s">
        <v>82</v>
      </c>
      <c r="AU160" s="226" t="s">
        <v>90</v>
      </c>
      <c r="AY160" s="225" t="s">
        <v>215</v>
      </c>
      <c r="BK160" s="227">
        <f>SUM(BK161:BK202)</f>
        <v>0</v>
      </c>
    </row>
    <row r="161" s="2" customFormat="1" ht="24.15" customHeight="1">
      <c r="A161" s="40"/>
      <c r="B161" s="41"/>
      <c r="C161" s="291" t="s">
        <v>270</v>
      </c>
      <c r="D161" s="291" t="s">
        <v>311</v>
      </c>
      <c r="E161" s="292" t="s">
        <v>992</v>
      </c>
      <c r="F161" s="293" t="s">
        <v>993</v>
      </c>
      <c r="G161" s="294" t="s">
        <v>325</v>
      </c>
      <c r="H161" s="295">
        <v>1</v>
      </c>
      <c r="I161" s="296"/>
      <c r="J161" s="297">
        <f>ROUND(I161*H161,2)</f>
        <v>0</v>
      </c>
      <c r="K161" s="293" t="s">
        <v>529</v>
      </c>
      <c r="L161" s="298"/>
      <c r="M161" s="299" t="s">
        <v>1</v>
      </c>
      <c r="N161" s="300" t="s">
        <v>48</v>
      </c>
      <c r="O161" s="93"/>
      <c r="P161" s="239">
        <f>O161*H161</f>
        <v>0</v>
      </c>
      <c r="Q161" s="239">
        <v>0</v>
      </c>
      <c r="R161" s="239">
        <f>Q161*H161</f>
        <v>0</v>
      </c>
      <c r="S161" s="239">
        <v>0</v>
      </c>
      <c r="T161" s="24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1" t="s">
        <v>426</v>
      </c>
      <c r="AT161" s="241" t="s">
        <v>311</v>
      </c>
      <c r="AU161" s="241" t="s">
        <v>92</v>
      </c>
      <c r="AY161" s="18" t="s">
        <v>215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90</v>
      </c>
      <c r="BK161" s="242">
        <f>ROUND(I161*H161,2)</f>
        <v>0</v>
      </c>
      <c r="BL161" s="18" t="s">
        <v>426</v>
      </c>
      <c r="BM161" s="241" t="s">
        <v>1453</v>
      </c>
    </row>
    <row r="162" s="2" customFormat="1">
      <c r="A162" s="40"/>
      <c r="B162" s="41"/>
      <c r="C162" s="42"/>
      <c r="D162" s="243" t="s">
        <v>224</v>
      </c>
      <c r="E162" s="42"/>
      <c r="F162" s="244" t="s">
        <v>995</v>
      </c>
      <c r="G162" s="42"/>
      <c r="H162" s="42"/>
      <c r="I162" s="245"/>
      <c r="J162" s="42"/>
      <c r="K162" s="42"/>
      <c r="L162" s="46"/>
      <c r="M162" s="246"/>
      <c r="N162" s="247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224</v>
      </c>
      <c r="AU162" s="18" t="s">
        <v>92</v>
      </c>
    </row>
    <row r="163" s="2" customFormat="1" ht="44.25" customHeight="1">
      <c r="A163" s="40"/>
      <c r="B163" s="41"/>
      <c r="C163" s="291" t="s">
        <v>276</v>
      </c>
      <c r="D163" s="291" t="s">
        <v>311</v>
      </c>
      <c r="E163" s="292" t="s">
        <v>996</v>
      </c>
      <c r="F163" s="293" t="s">
        <v>997</v>
      </c>
      <c r="G163" s="294" t="s">
        <v>998</v>
      </c>
      <c r="H163" s="295">
        <v>1</v>
      </c>
      <c r="I163" s="296"/>
      <c r="J163" s="297">
        <f>ROUND(I163*H163,2)</f>
        <v>0</v>
      </c>
      <c r="K163" s="293" t="s">
        <v>529</v>
      </c>
      <c r="L163" s="298"/>
      <c r="M163" s="299" t="s">
        <v>1</v>
      </c>
      <c r="N163" s="300" t="s">
        <v>48</v>
      </c>
      <c r="O163" s="93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1" t="s">
        <v>426</v>
      </c>
      <c r="AT163" s="241" t="s">
        <v>311</v>
      </c>
      <c r="AU163" s="241" t="s">
        <v>92</v>
      </c>
      <c r="AY163" s="18" t="s">
        <v>215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90</v>
      </c>
      <c r="BK163" s="242">
        <f>ROUND(I163*H163,2)</f>
        <v>0</v>
      </c>
      <c r="BL163" s="18" t="s">
        <v>426</v>
      </c>
      <c r="BM163" s="241" t="s">
        <v>1454</v>
      </c>
    </row>
    <row r="164" s="2" customFormat="1">
      <c r="A164" s="40"/>
      <c r="B164" s="41"/>
      <c r="C164" s="42"/>
      <c r="D164" s="243" t="s">
        <v>224</v>
      </c>
      <c r="E164" s="42"/>
      <c r="F164" s="244" t="s">
        <v>997</v>
      </c>
      <c r="G164" s="42"/>
      <c r="H164" s="42"/>
      <c r="I164" s="245"/>
      <c r="J164" s="42"/>
      <c r="K164" s="42"/>
      <c r="L164" s="46"/>
      <c r="M164" s="246"/>
      <c r="N164" s="247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224</v>
      </c>
      <c r="AU164" s="18" t="s">
        <v>92</v>
      </c>
    </row>
    <row r="165" s="2" customFormat="1" ht="24.15" customHeight="1">
      <c r="A165" s="40"/>
      <c r="B165" s="41"/>
      <c r="C165" s="291" t="s">
        <v>284</v>
      </c>
      <c r="D165" s="291" t="s">
        <v>311</v>
      </c>
      <c r="E165" s="292" t="s">
        <v>1000</v>
      </c>
      <c r="F165" s="293" t="s">
        <v>1001</v>
      </c>
      <c r="G165" s="294" t="s">
        <v>325</v>
      </c>
      <c r="H165" s="295">
        <v>2</v>
      </c>
      <c r="I165" s="296"/>
      <c r="J165" s="297">
        <f>ROUND(I165*H165,2)</f>
        <v>0</v>
      </c>
      <c r="K165" s="293" t="s">
        <v>529</v>
      </c>
      <c r="L165" s="298"/>
      <c r="M165" s="299" t="s">
        <v>1</v>
      </c>
      <c r="N165" s="300" t="s">
        <v>48</v>
      </c>
      <c r="O165" s="93"/>
      <c r="P165" s="239">
        <f>O165*H165</f>
        <v>0</v>
      </c>
      <c r="Q165" s="239">
        <v>0</v>
      </c>
      <c r="R165" s="239">
        <f>Q165*H165</f>
        <v>0</v>
      </c>
      <c r="S165" s="239">
        <v>0</v>
      </c>
      <c r="T165" s="24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41" t="s">
        <v>548</v>
      </c>
      <c r="AT165" s="241" t="s">
        <v>311</v>
      </c>
      <c r="AU165" s="241" t="s">
        <v>92</v>
      </c>
      <c r="AY165" s="18" t="s">
        <v>215</v>
      </c>
      <c r="BE165" s="242">
        <f>IF(N165="základní",J165,0)</f>
        <v>0</v>
      </c>
      <c r="BF165" s="242">
        <f>IF(N165="snížená",J165,0)</f>
        <v>0</v>
      </c>
      <c r="BG165" s="242">
        <f>IF(N165="zákl. přenesená",J165,0)</f>
        <v>0</v>
      </c>
      <c r="BH165" s="242">
        <f>IF(N165="sníž. přenesená",J165,0)</f>
        <v>0</v>
      </c>
      <c r="BI165" s="242">
        <f>IF(N165="nulová",J165,0)</f>
        <v>0</v>
      </c>
      <c r="BJ165" s="18" t="s">
        <v>90</v>
      </c>
      <c r="BK165" s="242">
        <f>ROUND(I165*H165,2)</f>
        <v>0</v>
      </c>
      <c r="BL165" s="18" t="s">
        <v>418</v>
      </c>
      <c r="BM165" s="241" t="s">
        <v>1455</v>
      </c>
    </row>
    <row r="166" s="2" customFormat="1">
      <c r="A166" s="40"/>
      <c r="B166" s="41"/>
      <c r="C166" s="42"/>
      <c r="D166" s="243" t="s">
        <v>224</v>
      </c>
      <c r="E166" s="42"/>
      <c r="F166" s="244" t="s">
        <v>1001</v>
      </c>
      <c r="G166" s="42"/>
      <c r="H166" s="42"/>
      <c r="I166" s="245"/>
      <c r="J166" s="42"/>
      <c r="K166" s="42"/>
      <c r="L166" s="46"/>
      <c r="M166" s="246"/>
      <c r="N166" s="247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8" t="s">
        <v>224</v>
      </c>
      <c r="AU166" s="18" t="s">
        <v>92</v>
      </c>
    </row>
    <row r="167" s="2" customFormat="1" ht="21.75" customHeight="1">
      <c r="A167" s="40"/>
      <c r="B167" s="41"/>
      <c r="C167" s="291" t="s">
        <v>289</v>
      </c>
      <c r="D167" s="291" t="s">
        <v>311</v>
      </c>
      <c r="E167" s="292" t="s">
        <v>1003</v>
      </c>
      <c r="F167" s="293" t="s">
        <v>1004</v>
      </c>
      <c r="G167" s="294" t="s">
        <v>325</v>
      </c>
      <c r="H167" s="295">
        <v>1</v>
      </c>
      <c r="I167" s="296"/>
      <c r="J167" s="297">
        <f>ROUND(I167*H167,2)</f>
        <v>0</v>
      </c>
      <c r="K167" s="293" t="s">
        <v>529</v>
      </c>
      <c r="L167" s="298"/>
      <c r="M167" s="299" t="s">
        <v>1</v>
      </c>
      <c r="N167" s="300" t="s">
        <v>48</v>
      </c>
      <c r="O167" s="93"/>
      <c r="P167" s="239">
        <f>O167*H167</f>
        <v>0</v>
      </c>
      <c r="Q167" s="239">
        <v>0</v>
      </c>
      <c r="R167" s="239">
        <f>Q167*H167</f>
        <v>0</v>
      </c>
      <c r="S167" s="239">
        <v>0</v>
      </c>
      <c r="T167" s="240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41" t="s">
        <v>548</v>
      </c>
      <c r="AT167" s="241" t="s">
        <v>311</v>
      </c>
      <c r="AU167" s="241" t="s">
        <v>92</v>
      </c>
      <c r="AY167" s="18" t="s">
        <v>215</v>
      </c>
      <c r="BE167" s="242">
        <f>IF(N167="základní",J167,0)</f>
        <v>0</v>
      </c>
      <c r="BF167" s="242">
        <f>IF(N167="snížená",J167,0)</f>
        <v>0</v>
      </c>
      <c r="BG167" s="242">
        <f>IF(N167="zákl. přenesená",J167,0)</f>
        <v>0</v>
      </c>
      <c r="BH167" s="242">
        <f>IF(N167="sníž. přenesená",J167,0)</f>
        <v>0</v>
      </c>
      <c r="BI167" s="242">
        <f>IF(N167="nulová",J167,0)</f>
        <v>0</v>
      </c>
      <c r="BJ167" s="18" t="s">
        <v>90</v>
      </c>
      <c r="BK167" s="242">
        <f>ROUND(I167*H167,2)</f>
        <v>0</v>
      </c>
      <c r="BL167" s="18" t="s">
        <v>418</v>
      </c>
      <c r="BM167" s="241" t="s">
        <v>1456</v>
      </c>
    </row>
    <row r="168" s="2" customFormat="1">
      <c r="A168" s="40"/>
      <c r="B168" s="41"/>
      <c r="C168" s="42"/>
      <c r="D168" s="243" t="s">
        <v>224</v>
      </c>
      <c r="E168" s="42"/>
      <c r="F168" s="244" t="s">
        <v>1004</v>
      </c>
      <c r="G168" s="42"/>
      <c r="H168" s="42"/>
      <c r="I168" s="245"/>
      <c r="J168" s="42"/>
      <c r="K168" s="42"/>
      <c r="L168" s="46"/>
      <c r="M168" s="246"/>
      <c r="N168" s="247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8" t="s">
        <v>224</v>
      </c>
      <c r="AU168" s="18" t="s">
        <v>92</v>
      </c>
    </row>
    <row r="169" s="2" customFormat="1" ht="44.25" customHeight="1">
      <c r="A169" s="40"/>
      <c r="B169" s="41"/>
      <c r="C169" s="291" t="s">
        <v>8</v>
      </c>
      <c r="D169" s="291" t="s">
        <v>311</v>
      </c>
      <c r="E169" s="292" t="s">
        <v>1006</v>
      </c>
      <c r="F169" s="293" t="s">
        <v>1007</v>
      </c>
      <c r="G169" s="294" t="s">
        <v>325</v>
      </c>
      <c r="H169" s="295">
        <v>20</v>
      </c>
      <c r="I169" s="296"/>
      <c r="J169" s="297">
        <f>ROUND(I169*H169,2)</f>
        <v>0</v>
      </c>
      <c r="K169" s="293" t="s">
        <v>529</v>
      </c>
      <c r="L169" s="298"/>
      <c r="M169" s="299" t="s">
        <v>1</v>
      </c>
      <c r="N169" s="300" t="s">
        <v>48</v>
      </c>
      <c r="O169" s="93"/>
      <c r="P169" s="239">
        <f>O169*H169</f>
        <v>0</v>
      </c>
      <c r="Q169" s="239">
        <v>0</v>
      </c>
      <c r="R169" s="239">
        <f>Q169*H169</f>
        <v>0</v>
      </c>
      <c r="S169" s="239">
        <v>0</v>
      </c>
      <c r="T169" s="24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41" t="s">
        <v>426</v>
      </c>
      <c r="AT169" s="241" t="s">
        <v>311</v>
      </c>
      <c r="AU169" s="241" t="s">
        <v>92</v>
      </c>
      <c r="AY169" s="18" t="s">
        <v>215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8" t="s">
        <v>90</v>
      </c>
      <c r="BK169" s="242">
        <f>ROUND(I169*H169,2)</f>
        <v>0</v>
      </c>
      <c r="BL169" s="18" t="s">
        <v>426</v>
      </c>
      <c r="BM169" s="241" t="s">
        <v>1457</v>
      </c>
    </row>
    <row r="170" s="2" customFormat="1">
      <c r="A170" s="40"/>
      <c r="B170" s="41"/>
      <c r="C170" s="42"/>
      <c r="D170" s="243" t="s">
        <v>224</v>
      </c>
      <c r="E170" s="42"/>
      <c r="F170" s="244" t="s">
        <v>1007</v>
      </c>
      <c r="G170" s="42"/>
      <c r="H170" s="42"/>
      <c r="I170" s="245"/>
      <c r="J170" s="42"/>
      <c r="K170" s="42"/>
      <c r="L170" s="46"/>
      <c r="M170" s="246"/>
      <c r="N170" s="247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8" t="s">
        <v>224</v>
      </c>
      <c r="AU170" s="18" t="s">
        <v>92</v>
      </c>
    </row>
    <row r="171" s="2" customFormat="1" ht="16.5" customHeight="1">
      <c r="A171" s="40"/>
      <c r="B171" s="41"/>
      <c r="C171" s="291" t="s">
        <v>303</v>
      </c>
      <c r="D171" s="291" t="s">
        <v>311</v>
      </c>
      <c r="E171" s="292" t="s">
        <v>1009</v>
      </c>
      <c r="F171" s="293" t="s">
        <v>1010</v>
      </c>
      <c r="G171" s="294" t="s">
        <v>325</v>
      </c>
      <c r="H171" s="295">
        <v>1</v>
      </c>
      <c r="I171" s="296"/>
      <c r="J171" s="297">
        <f>ROUND(I171*H171,2)</f>
        <v>0</v>
      </c>
      <c r="K171" s="293" t="s">
        <v>529</v>
      </c>
      <c r="L171" s="298"/>
      <c r="M171" s="299" t="s">
        <v>1</v>
      </c>
      <c r="N171" s="300" t="s">
        <v>48</v>
      </c>
      <c r="O171" s="93"/>
      <c r="P171" s="239">
        <f>O171*H171</f>
        <v>0</v>
      </c>
      <c r="Q171" s="239">
        <v>0</v>
      </c>
      <c r="R171" s="239">
        <f>Q171*H171</f>
        <v>0</v>
      </c>
      <c r="S171" s="239">
        <v>0</v>
      </c>
      <c r="T171" s="240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41" t="s">
        <v>548</v>
      </c>
      <c r="AT171" s="241" t="s">
        <v>311</v>
      </c>
      <c r="AU171" s="241" t="s">
        <v>92</v>
      </c>
      <c r="AY171" s="18" t="s">
        <v>215</v>
      </c>
      <c r="BE171" s="242">
        <f>IF(N171="základní",J171,0)</f>
        <v>0</v>
      </c>
      <c r="BF171" s="242">
        <f>IF(N171="snížená",J171,0)</f>
        <v>0</v>
      </c>
      <c r="BG171" s="242">
        <f>IF(N171="zákl. přenesená",J171,0)</f>
        <v>0</v>
      </c>
      <c r="BH171" s="242">
        <f>IF(N171="sníž. přenesená",J171,0)</f>
        <v>0</v>
      </c>
      <c r="BI171" s="242">
        <f>IF(N171="nulová",J171,0)</f>
        <v>0</v>
      </c>
      <c r="BJ171" s="18" t="s">
        <v>90</v>
      </c>
      <c r="BK171" s="242">
        <f>ROUND(I171*H171,2)</f>
        <v>0</v>
      </c>
      <c r="BL171" s="18" t="s">
        <v>418</v>
      </c>
      <c r="BM171" s="241" t="s">
        <v>1458</v>
      </c>
    </row>
    <row r="172" s="2" customFormat="1">
      <c r="A172" s="40"/>
      <c r="B172" s="41"/>
      <c r="C172" s="42"/>
      <c r="D172" s="243" t="s">
        <v>224</v>
      </c>
      <c r="E172" s="42"/>
      <c r="F172" s="244" t="s">
        <v>1010</v>
      </c>
      <c r="G172" s="42"/>
      <c r="H172" s="42"/>
      <c r="I172" s="245"/>
      <c r="J172" s="42"/>
      <c r="K172" s="42"/>
      <c r="L172" s="46"/>
      <c r="M172" s="246"/>
      <c r="N172" s="247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8" t="s">
        <v>224</v>
      </c>
      <c r="AU172" s="18" t="s">
        <v>92</v>
      </c>
    </row>
    <row r="173" s="2" customFormat="1" ht="49.05" customHeight="1">
      <c r="A173" s="40"/>
      <c r="B173" s="41"/>
      <c r="C173" s="291" t="s">
        <v>310</v>
      </c>
      <c r="D173" s="291" t="s">
        <v>311</v>
      </c>
      <c r="E173" s="292" t="s">
        <v>1012</v>
      </c>
      <c r="F173" s="293" t="s">
        <v>1013</v>
      </c>
      <c r="G173" s="294" t="s">
        <v>325</v>
      </c>
      <c r="H173" s="295">
        <v>2</v>
      </c>
      <c r="I173" s="296"/>
      <c r="J173" s="297">
        <f>ROUND(I173*H173,2)</f>
        <v>0</v>
      </c>
      <c r="K173" s="293" t="s">
        <v>529</v>
      </c>
      <c r="L173" s="298"/>
      <c r="M173" s="299" t="s">
        <v>1</v>
      </c>
      <c r="N173" s="300" t="s">
        <v>48</v>
      </c>
      <c r="O173" s="93"/>
      <c r="P173" s="239">
        <f>O173*H173</f>
        <v>0</v>
      </c>
      <c r="Q173" s="239">
        <v>0</v>
      </c>
      <c r="R173" s="239">
        <f>Q173*H173</f>
        <v>0</v>
      </c>
      <c r="S173" s="239">
        <v>0</v>
      </c>
      <c r="T173" s="24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41" t="s">
        <v>426</v>
      </c>
      <c r="AT173" s="241" t="s">
        <v>311</v>
      </c>
      <c r="AU173" s="241" t="s">
        <v>92</v>
      </c>
      <c r="AY173" s="18" t="s">
        <v>215</v>
      </c>
      <c r="BE173" s="242">
        <f>IF(N173="základní",J173,0)</f>
        <v>0</v>
      </c>
      <c r="BF173" s="242">
        <f>IF(N173="snížená",J173,0)</f>
        <v>0</v>
      </c>
      <c r="BG173" s="242">
        <f>IF(N173="zákl. přenesená",J173,0)</f>
        <v>0</v>
      </c>
      <c r="BH173" s="242">
        <f>IF(N173="sníž. přenesená",J173,0)</f>
        <v>0</v>
      </c>
      <c r="BI173" s="242">
        <f>IF(N173="nulová",J173,0)</f>
        <v>0</v>
      </c>
      <c r="BJ173" s="18" t="s">
        <v>90</v>
      </c>
      <c r="BK173" s="242">
        <f>ROUND(I173*H173,2)</f>
        <v>0</v>
      </c>
      <c r="BL173" s="18" t="s">
        <v>426</v>
      </c>
      <c r="BM173" s="241" t="s">
        <v>1459</v>
      </c>
    </row>
    <row r="174" s="2" customFormat="1">
      <c r="A174" s="40"/>
      <c r="B174" s="41"/>
      <c r="C174" s="42"/>
      <c r="D174" s="243" t="s">
        <v>224</v>
      </c>
      <c r="E174" s="42"/>
      <c r="F174" s="244" t="s">
        <v>1015</v>
      </c>
      <c r="G174" s="42"/>
      <c r="H174" s="42"/>
      <c r="I174" s="245"/>
      <c r="J174" s="42"/>
      <c r="K174" s="42"/>
      <c r="L174" s="46"/>
      <c r="M174" s="246"/>
      <c r="N174" s="247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8" t="s">
        <v>224</v>
      </c>
      <c r="AU174" s="18" t="s">
        <v>92</v>
      </c>
    </row>
    <row r="175" s="2" customFormat="1" ht="16.5" customHeight="1">
      <c r="A175" s="40"/>
      <c r="B175" s="41"/>
      <c r="C175" s="291" t="s">
        <v>316</v>
      </c>
      <c r="D175" s="291" t="s">
        <v>311</v>
      </c>
      <c r="E175" s="292" t="s">
        <v>1016</v>
      </c>
      <c r="F175" s="293" t="s">
        <v>1017</v>
      </c>
      <c r="G175" s="294" t="s">
        <v>325</v>
      </c>
      <c r="H175" s="295">
        <v>1</v>
      </c>
      <c r="I175" s="296"/>
      <c r="J175" s="297">
        <f>ROUND(I175*H175,2)</f>
        <v>0</v>
      </c>
      <c r="K175" s="293" t="s">
        <v>529</v>
      </c>
      <c r="L175" s="298"/>
      <c r="M175" s="299" t="s">
        <v>1</v>
      </c>
      <c r="N175" s="300" t="s">
        <v>48</v>
      </c>
      <c r="O175" s="93"/>
      <c r="P175" s="239">
        <f>O175*H175</f>
        <v>0</v>
      </c>
      <c r="Q175" s="239">
        <v>0</v>
      </c>
      <c r="R175" s="239">
        <f>Q175*H175</f>
        <v>0</v>
      </c>
      <c r="S175" s="239">
        <v>0</v>
      </c>
      <c r="T175" s="240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41" t="s">
        <v>426</v>
      </c>
      <c r="AT175" s="241" t="s">
        <v>311</v>
      </c>
      <c r="AU175" s="241" t="s">
        <v>92</v>
      </c>
      <c r="AY175" s="18" t="s">
        <v>215</v>
      </c>
      <c r="BE175" s="242">
        <f>IF(N175="základní",J175,0)</f>
        <v>0</v>
      </c>
      <c r="BF175" s="242">
        <f>IF(N175="snížená",J175,0)</f>
        <v>0</v>
      </c>
      <c r="BG175" s="242">
        <f>IF(N175="zákl. přenesená",J175,0)</f>
        <v>0</v>
      </c>
      <c r="BH175" s="242">
        <f>IF(N175="sníž. přenesená",J175,0)</f>
        <v>0</v>
      </c>
      <c r="BI175" s="242">
        <f>IF(N175="nulová",J175,0)</f>
        <v>0</v>
      </c>
      <c r="BJ175" s="18" t="s">
        <v>90</v>
      </c>
      <c r="BK175" s="242">
        <f>ROUND(I175*H175,2)</f>
        <v>0</v>
      </c>
      <c r="BL175" s="18" t="s">
        <v>426</v>
      </c>
      <c r="BM175" s="241" t="s">
        <v>1460</v>
      </c>
    </row>
    <row r="176" s="2" customFormat="1">
      <c r="A176" s="40"/>
      <c r="B176" s="41"/>
      <c r="C176" s="42"/>
      <c r="D176" s="243" t="s">
        <v>224</v>
      </c>
      <c r="E176" s="42"/>
      <c r="F176" s="244" t="s">
        <v>1017</v>
      </c>
      <c r="G176" s="42"/>
      <c r="H176" s="42"/>
      <c r="I176" s="245"/>
      <c r="J176" s="42"/>
      <c r="K176" s="42"/>
      <c r="L176" s="46"/>
      <c r="M176" s="246"/>
      <c r="N176" s="247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8" t="s">
        <v>224</v>
      </c>
      <c r="AU176" s="18" t="s">
        <v>92</v>
      </c>
    </row>
    <row r="177" s="2" customFormat="1" ht="24.15" customHeight="1">
      <c r="A177" s="40"/>
      <c r="B177" s="41"/>
      <c r="C177" s="291" t="s">
        <v>322</v>
      </c>
      <c r="D177" s="291" t="s">
        <v>311</v>
      </c>
      <c r="E177" s="292" t="s">
        <v>1019</v>
      </c>
      <c r="F177" s="293" t="s">
        <v>1020</v>
      </c>
      <c r="G177" s="294" t="s">
        <v>325</v>
      </c>
      <c r="H177" s="295">
        <v>1</v>
      </c>
      <c r="I177" s="296"/>
      <c r="J177" s="297">
        <f>ROUND(I177*H177,2)</f>
        <v>0</v>
      </c>
      <c r="K177" s="293" t="s">
        <v>529</v>
      </c>
      <c r="L177" s="298"/>
      <c r="M177" s="299" t="s">
        <v>1</v>
      </c>
      <c r="N177" s="300" t="s">
        <v>48</v>
      </c>
      <c r="O177" s="93"/>
      <c r="P177" s="239">
        <f>O177*H177</f>
        <v>0</v>
      </c>
      <c r="Q177" s="239">
        <v>0</v>
      </c>
      <c r="R177" s="239">
        <f>Q177*H177</f>
        <v>0</v>
      </c>
      <c r="S177" s="239">
        <v>0</v>
      </c>
      <c r="T177" s="240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41" t="s">
        <v>426</v>
      </c>
      <c r="AT177" s="241" t="s">
        <v>311</v>
      </c>
      <c r="AU177" s="241" t="s">
        <v>92</v>
      </c>
      <c r="AY177" s="18" t="s">
        <v>215</v>
      </c>
      <c r="BE177" s="242">
        <f>IF(N177="základní",J177,0)</f>
        <v>0</v>
      </c>
      <c r="BF177" s="242">
        <f>IF(N177="snížená",J177,0)</f>
        <v>0</v>
      </c>
      <c r="BG177" s="242">
        <f>IF(N177="zákl. přenesená",J177,0)</f>
        <v>0</v>
      </c>
      <c r="BH177" s="242">
        <f>IF(N177="sníž. přenesená",J177,0)</f>
        <v>0</v>
      </c>
      <c r="BI177" s="242">
        <f>IF(N177="nulová",J177,0)</f>
        <v>0</v>
      </c>
      <c r="BJ177" s="18" t="s">
        <v>90</v>
      </c>
      <c r="BK177" s="242">
        <f>ROUND(I177*H177,2)</f>
        <v>0</v>
      </c>
      <c r="BL177" s="18" t="s">
        <v>426</v>
      </c>
      <c r="BM177" s="241" t="s">
        <v>1461</v>
      </c>
    </row>
    <row r="178" s="2" customFormat="1">
      <c r="A178" s="40"/>
      <c r="B178" s="41"/>
      <c r="C178" s="42"/>
      <c r="D178" s="243" t="s">
        <v>224</v>
      </c>
      <c r="E178" s="42"/>
      <c r="F178" s="244" t="s">
        <v>1020</v>
      </c>
      <c r="G178" s="42"/>
      <c r="H178" s="42"/>
      <c r="I178" s="245"/>
      <c r="J178" s="42"/>
      <c r="K178" s="42"/>
      <c r="L178" s="46"/>
      <c r="M178" s="246"/>
      <c r="N178" s="247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8" t="s">
        <v>224</v>
      </c>
      <c r="AU178" s="18" t="s">
        <v>92</v>
      </c>
    </row>
    <row r="179" s="2" customFormat="1" ht="24.15" customHeight="1">
      <c r="A179" s="40"/>
      <c r="B179" s="41"/>
      <c r="C179" s="291" t="s">
        <v>331</v>
      </c>
      <c r="D179" s="291" t="s">
        <v>311</v>
      </c>
      <c r="E179" s="292" t="s">
        <v>1022</v>
      </c>
      <c r="F179" s="293" t="s">
        <v>1023</v>
      </c>
      <c r="G179" s="294" t="s">
        <v>325</v>
      </c>
      <c r="H179" s="295">
        <v>1</v>
      </c>
      <c r="I179" s="296"/>
      <c r="J179" s="297">
        <f>ROUND(I179*H179,2)</f>
        <v>0</v>
      </c>
      <c r="K179" s="293" t="s">
        <v>529</v>
      </c>
      <c r="L179" s="298"/>
      <c r="M179" s="299" t="s">
        <v>1</v>
      </c>
      <c r="N179" s="300" t="s">
        <v>48</v>
      </c>
      <c r="O179" s="93"/>
      <c r="P179" s="239">
        <f>O179*H179</f>
        <v>0</v>
      </c>
      <c r="Q179" s="239">
        <v>0</v>
      </c>
      <c r="R179" s="239">
        <f>Q179*H179</f>
        <v>0</v>
      </c>
      <c r="S179" s="239">
        <v>0</v>
      </c>
      <c r="T179" s="24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41" t="s">
        <v>426</v>
      </c>
      <c r="AT179" s="241" t="s">
        <v>311</v>
      </c>
      <c r="AU179" s="241" t="s">
        <v>92</v>
      </c>
      <c r="AY179" s="18" t="s">
        <v>215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8" t="s">
        <v>90</v>
      </c>
      <c r="BK179" s="242">
        <f>ROUND(I179*H179,2)</f>
        <v>0</v>
      </c>
      <c r="BL179" s="18" t="s">
        <v>426</v>
      </c>
      <c r="BM179" s="241" t="s">
        <v>1462</v>
      </c>
    </row>
    <row r="180" s="2" customFormat="1">
      <c r="A180" s="40"/>
      <c r="B180" s="41"/>
      <c r="C180" s="42"/>
      <c r="D180" s="243" t="s">
        <v>224</v>
      </c>
      <c r="E180" s="42"/>
      <c r="F180" s="244" t="s">
        <v>1023</v>
      </c>
      <c r="G180" s="42"/>
      <c r="H180" s="42"/>
      <c r="I180" s="245"/>
      <c r="J180" s="42"/>
      <c r="K180" s="42"/>
      <c r="L180" s="46"/>
      <c r="M180" s="246"/>
      <c r="N180" s="247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8" t="s">
        <v>224</v>
      </c>
      <c r="AU180" s="18" t="s">
        <v>92</v>
      </c>
    </row>
    <row r="181" s="2" customFormat="1" ht="16.5" customHeight="1">
      <c r="A181" s="40"/>
      <c r="B181" s="41"/>
      <c r="C181" s="230" t="s">
        <v>339</v>
      </c>
      <c r="D181" s="230" t="s">
        <v>217</v>
      </c>
      <c r="E181" s="231" t="s">
        <v>1025</v>
      </c>
      <c r="F181" s="232" t="s">
        <v>1026</v>
      </c>
      <c r="G181" s="233" t="s">
        <v>325</v>
      </c>
      <c r="H181" s="234">
        <v>1</v>
      </c>
      <c r="I181" s="235"/>
      <c r="J181" s="236">
        <f>ROUND(I181*H181,2)</f>
        <v>0</v>
      </c>
      <c r="K181" s="232" t="s">
        <v>529</v>
      </c>
      <c r="L181" s="46"/>
      <c r="M181" s="237" t="s">
        <v>1</v>
      </c>
      <c r="N181" s="238" t="s">
        <v>48</v>
      </c>
      <c r="O181" s="93"/>
      <c r="P181" s="239">
        <f>O181*H181</f>
        <v>0</v>
      </c>
      <c r="Q181" s="239">
        <v>0</v>
      </c>
      <c r="R181" s="239">
        <f>Q181*H181</f>
        <v>0</v>
      </c>
      <c r="S181" s="239">
        <v>0</v>
      </c>
      <c r="T181" s="24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41" t="s">
        <v>222</v>
      </c>
      <c r="AT181" s="241" t="s">
        <v>217</v>
      </c>
      <c r="AU181" s="241" t="s">
        <v>92</v>
      </c>
      <c r="AY181" s="18" t="s">
        <v>215</v>
      </c>
      <c r="BE181" s="242">
        <f>IF(N181="základní",J181,0)</f>
        <v>0</v>
      </c>
      <c r="BF181" s="242">
        <f>IF(N181="snížená",J181,0)</f>
        <v>0</v>
      </c>
      <c r="BG181" s="242">
        <f>IF(N181="zákl. přenesená",J181,0)</f>
        <v>0</v>
      </c>
      <c r="BH181" s="242">
        <f>IF(N181="sníž. přenesená",J181,0)</f>
        <v>0</v>
      </c>
      <c r="BI181" s="242">
        <f>IF(N181="nulová",J181,0)</f>
        <v>0</v>
      </c>
      <c r="BJ181" s="18" t="s">
        <v>90</v>
      </c>
      <c r="BK181" s="242">
        <f>ROUND(I181*H181,2)</f>
        <v>0</v>
      </c>
      <c r="BL181" s="18" t="s">
        <v>222</v>
      </c>
      <c r="BM181" s="241" t="s">
        <v>1463</v>
      </c>
    </row>
    <row r="182" s="2" customFormat="1">
      <c r="A182" s="40"/>
      <c r="B182" s="41"/>
      <c r="C182" s="42"/>
      <c r="D182" s="243" t="s">
        <v>224</v>
      </c>
      <c r="E182" s="42"/>
      <c r="F182" s="244" t="s">
        <v>1028</v>
      </c>
      <c r="G182" s="42"/>
      <c r="H182" s="42"/>
      <c r="I182" s="245"/>
      <c r="J182" s="42"/>
      <c r="K182" s="42"/>
      <c r="L182" s="46"/>
      <c r="M182" s="246"/>
      <c r="N182" s="247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8" t="s">
        <v>224</v>
      </c>
      <c r="AU182" s="18" t="s">
        <v>92</v>
      </c>
    </row>
    <row r="183" s="2" customFormat="1" ht="16.5" customHeight="1">
      <c r="A183" s="40"/>
      <c r="B183" s="41"/>
      <c r="C183" s="230" t="s">
        <v>346</v>
      </c>
      <c r="D183" s="230" t="s">
        <v>217</v>
      </c>
      <c r="E183" s="231" t="s">
        <v>1029</v>
      </c>
      <c r="F183" s="232" t="s">
        <v>1030</v>
      </c>
      <c r="G183" s="233" t="s">
        <v>325</v>
      </c>
      <c r="H183" s="234">
        <v>1</v>
      </c>
      <c r="I183" s="235"/>
      <c r="J183" s="236">
        <f>ROUND(I183*H183,2)</f>
        <v>0</v>
      </c>
      <c r="K183" s="232" t="s">
        <v>529</v>
      </c>
      <c r="L183" s="46"/>
      <c r="M183" s="237" t="s">
        <v>1</v>
      </c>
      <c r="N183" s="238" t="s">
        <v>48</v>
      </c>
      <c r="O183" s="93"/>
      <c r="P183" s="239">
        <f>O183*H183</f>
        <v>0</v>
      </c>
      <c r="Q183" s="239">
        <v>0</v>
      </c>
      <c r="R183" s="239">
        <f>Q183*H183</f>
        <v>0</v>
      </c>
      <c r="S183" s="239">
        <v>0</v>
      </c>
      <c r="T183" s="24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1" t="s">
        <v>222</v>
      </c>
      <c r="AT183" s="241" t="s">
        <v>217</v>
      </c>
      <c r="AU183" s="241" t="s">
        <v>92</v>
      </c>
      <c r="AY183" s="18" t="s">
        <v>215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8" t="s">
        <v>90</v>
      </c>
      <c r="BK183" s="242">
        <f>ROUND(I183*H183,2)</f>
        <v>0</v>
      </c>
      <c r="BL183" s="18" t="s">
        <v>222</v>
      </c>
      <c r="BM183" s="241" t="s">
        <v>1464</v>
      </c>
    </row>
    <row r="184" s="2" customFormat="1">
      <c r="A184" s="40"/>
      <c r="B184" s="41"/>
      <c r="C184" s="42"/>
      <c r="D184" s="243" t="s">
        <v>224</v>
      </c>
      <c r="E184" s="42"/>
      <c r="F184" s="244" t="s">
        <v>1032</v>
      </c>
      <c r="G184" s="42"/>
      <c r="H184" s="42"/>
      <c r="I184" s="245"/>
      <c r="J184" s="42"/>
      <c r="K184" s="42"/>
      <c r="L184" s="46"/>
      <c r="M184" s="246"/>
      <c r="N184" s="247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8" t="s">
        <v>224</v>
      </c>
      <c r="AU184" s="18" t="s">
        <v>92</v>
      </c>
    </row>
    <row r="185" s="2" customFormat="1" ht="21.75" customHeight="1">
      <c r="A185" s="40"/>
      <c r="B185" s="41"/>
      <c r="C185" s="230" t="s">
        <v>352</v>
      </c>
      <c r="D185" s="230" t="s">
        <v>217</v>
      </c>
      <c r="E185" s="231" t="s">
        <v>1033</v>
      </c>
      <c r="F185" s="232" t="s">
        <v>1034</v>
      </c>
      <c r="G185" s="233" t="s">
        <v>325</v>
      </c>
      <c r="H185" s="234">
        <v>1</v>
      </c>
      <c r="I185" s="235"/>
      <c r="J185" s="236">
        <f>ROUND(I185*H185,2)</f>
        <v>0</v>
      </c>
      <c r="K185" s="232" t="s">
        <v>529</v>
      </c>
      <c r="L185" s="46"/>
      <c r="M185" s="237" t="s">
        <v>1</v>
      </c>
      <c r="N185" s="238" t="s">
        <v>48</v>
      </c>
      <c r="O185" s="93"/>
      <c r="P185" s="239">
        <f>O185*H185</f>
        <v>0</v>
      </c>
      <c r="Q185" s="239">
        <v>0</v>
      </c>
      <c r="R185" s="239">
        <f>Q185*H185</f>
        <v>0</v>
      </c>
      <c r="S185" s="239">
        <v>0</v>
      </c>
      <c r="T185" s="240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41" t="s">
        <v>222</v>
      </c>
      <c r="AT185" s="241" t="s">
        <v>217</v>
      </c>
      <c r="AU185" s="241" t="s">
        <v>92</v>
      </c>
      <c r="AY185" s="18" t="s">
        <v>215</v>
      </c>
      <c r="BE185" s="242">
        <f>IF(N185="základní",J185,0)</f>
        <v>0</v>
      </c>
      <c r="BF185" s="242">
        <f>IF(N185="snížená",J185,0)</f>
        <v>0</v>
      </c>
      <c r="BG185" s="242">
        <f>IF(N185="zákl. přenesená",J185,0)</f>
        <v>0</v>
      </c>
      <c r="BH185" s="242">
        <f>IF(N185="sníž. přenesená",J185,0)</f>
        <v>0</v>
      </c>
      <c r="BI185" s="242">
        <f>IF(N185="nulová",J185,0)</f>
        <v>0</v>
      </c>
      <c r="BJ185" s="18" t="s">
        <v>90</v>
      </c>
      <c r="BK185" s="242">
        <f>ROUND(I185*H185,2)</f>
        <v>0</v>
      </c>
      <c r="BL185" s="18" t="s">
        <v>222</v>
      </c>
      <c r="BM185" s="241" t="s">
        <v>1465</v>
      </c>
    </row>
    <row r="186" s="2" customFormat="1">
      <c r="A186" s="40"/>
      <c r="B186" s="41"/>
      <c r="C186" s="42"/>
      <c r="D186" s="243" t="s">
        <v>224</v>
      </c>
      <c r="E186" s="42"/>
      <c r="F186" s="244" t="s">
        <v>1036</v>
      </c>
      <c r="G186" s="42"/>
      <c r="H186" s="42"/>
      <c r="I186" s="245"/>
      <c r="J186" s="42"/>
      <c r="K186" s="42"/>
      <c r="L186" s="46"/>
      <c r="M186" s="246"/>
      <c r="N186" s="247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8" t="s">
        <v>224</v>
      </c>
      <c r="AU186" s="18" t="s">
        <v>92</v>
      </c>
    </row>
    <row r="187" s="2" customFormat="1" ht="21.75" customHeight="1">
      <c r="A187" s="40"/>
      <c r="B187" s="41"/>
      <c r="C187" s="230" t="s">
        <v>7</v>
      </c>
      <c r="D187" s="230" t="s">
        <v>217</v>
      </c>
      <c r="E187" s="231" t="s">
        <v>1037</v>
      </c>
      <c r="F187" s="232" t="s">
        <v>1038</v>
      </c>
      <c r="G187" s="233" t="s">
        <v>325</v>
      </c>
      <c r="H187" s="234">
        <v>20</v>
      </c>
      <c r="I187" s="235"/>
      <c r="J187" s="236">
        <f>ROUND(I187*H187,2)</f>
        <v>0</v>
      </c>
      <c r="K187" s="232" t="s">
        <v>529</v>
      </c>
      <c r="L187" s="46"/>
      <c r="M187" s="237" t="s">
        <v>1</v>
      </c>
      <c r="N187" s="238" t="s">
        <v>48</v>
      </c>
      <c r="O187" s="93"/>
      <c r="P187" s="239">
        <f>O187*H187</f>
        <v>0</v>
      </c>
      <c r="Q187" s="239">
        <v>0</v>
      </c>
      <c r="R187" s="239">
        <f>Q187*H187</f>
        <v>0</v>
      </c>
      <c r="S187" s="239">
        <v>0</v>
      </c>
      <c r="T187" s="240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41" t="s">
        <v>222</v>
      </c>
      <c r="AT187" s="241" t="s">
        <v>217</v>
      </c>
      <c r="AU187" s="241" t="s">
        <v>92</v>
      </c>
      <c r="AY187" s="18" t="s">
        <v>215</v>
      </c>
      <c r="BE187" s="242">
        <f>IF(N187="základní",J187,0)</f>
        <v>0</v>
      </c>
      <c r="BF187" s="242">
        <f>IF(N187="snížená",J187,0)</f>
        <v>0</v>
      </c>
      <c r="BG187" s="242">
        <f>IF(N187="zákl. přenesená",J187,0)</f>
        <v>0</v>
      </c>
      <c r="BH187" s="242">
        <f>IF(N187="sníž. přenesená",J187,0)</f>
        <v>0</v>
      </c>
      <c r="BI187" s="242">
        <f>IF(N187="nulová",J187,0)</f>
        <v>0</v>
      </c>
      <c r="BJ187" s="18" t="s">
        <v>90</v>
      </c>
      <c r="BK187" s="242">
        <f>ROUND(I187*H187,2)</f>
        <v>0</v>
      </c>
      <c r="BL187" s="18" t="s">
        <v>222</v>
      </c>
      <c r="BM187" s="241" t="s">
        <v>1466</v>
      </c>
    </row>
    <row r="188" s="2" customFormat="1">
      <c r="A188" s="40"/>
      <c r="B188" s="41"/>
      <c r="C188" s="42"/>
      <c r="D188" s="243" t="s">
        <v>224</v>
      </c>
      <c r="E188" s="42"/>
      <c r="F188" s="244" t="s">
        <v>1040</v>
      </c>
      <c r="G188" s="42"/>
      <c r="H188" s="42"/>
      <c r="I188" s="245"/>
      <c r="J188" s="42"/>
      <c r="K188" s="42"/>
      <c r="L188" s="46"/>
      <c r="M188" s="246"/>
      <c r="N188" s="247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8" t="s">
        <v>224</v>
      </c>
      <c r="AU188" s="18" t="s">
        <v>92</v>
      </c>
    </row>
    <row r="189" s="2" customFormat="1" ht="24.15" customHeight="1">
      <c r="A189" s="40"/>
      <c r="B189" s="41"/>
      <c r="C189" s="230" t="s">
        <v>365</v>
      </c>
      <c r="D189" s="230" t="s">
        <v>217</v>
      </c>
      <c r="E189" s="231" t="s">
        <v>1041</v>
      </c>
      <c r="F189" s="232" t="s">
        <v>1042</v>
      </c>
      <c r="G189" s="233" t="s">
        <v>325</v>
      </c>
      <c r="H189" s="234">
        <v>2</v>
      </c>
      <c r="I189" s="235"/>
      <c r="J189" s="236">
        <f>ROUND(I189*H189,2)</f>
        <v>0</v>
      </c>
      <c r="K189" s="232" t="s">
        <v>529</v>
      </c>
      <c r="L189" s="46"/>
      <c r="M189" s="237" t="s">
        <v>1</v>
      </c>
      <c r="N189" s="238" t="s">
        <v>48</v>
      </c>
      <c r="O189" s="93"/>
      <c r="P189" s="239">
        <f>O189*H189</f>
        <v>0</v>
      </c>
      <c r="Q189" s="239">
        <v>0</v>
      </c>
      <c r="R189" s="239">
        <f>Q189*H189</f>
        <v>0</v>
      </c>
      <c r="S189" s="239">
        <v>0</v>
      </c>
      <c r="T189" s="24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1" t="s">
        <v>222</v>
      </c>
      <c r="AT189" s="241" t="s">
        <v>217</v>
      </c>
      <c r="AU189" s="241" t="s">
        <v>92</v>
      </c>
      <c r="AY189" s="18" t="s">
        <v>215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8" t="s">
        <v>90</v>
      </c>
      <c r="BK189" s="242">
        <f>ROUND(I189*H189,2)</f>
        <v>0</v>
      </c>
      <c r="BL189" s="18" t="s">
        <v>222</v>
      </c>
      <c r="BM189" s="241" t="s">
        <v>1467</v>
      </c>
    </row>
    <row r="190" s="2" customFormat="1">
      <c r="A190" s="40"/>
      <c r="B190" s="41"/>
      <c r="C190" s="42"/>
      <c r="D190" s="243" t="s">
        <v>224</v>
      </c>
      <c r="E190" s="42"/>
      <c r="F190" s="244" t="s">
        <v>1044</v>
      </c>
      <c r="G190" s="42"/>
      <c r="H190" s="42"/>
      <c r="I190" s="245"/>
      <c r="J190" s="42"/>
      <c r="K190" s="42"/>
      <c r="L190" s="46"/>
      <c r="M190" s="246"/>
      <c r="N190" s="247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8" t="s">
        <v>224</v>
      </c>
      <c r="AU190" s="18" t="s">
        <v>92</v>
      </c>
    </row>
    <row r="191" s="2" customFormat="1" ht="16.5" customHeight="1">
      <c r="A191" s="40"/>
      <c r="B191" s="41"/>
      <c r="C191" s="230" t="s">
        <v>371</v>
      </c>
      <c r="D191" s="230" t="s">
        <v>217</v>
      </c>
      <c r="E191" s="231" t="s">
        <v>1045</v>
      </c>
      <c r="F191" s="232" t="s">
        <v>1046</v>
      </c>
      <c r="G191" s="233" t="s">
        <v>325</v>
      </c>
      <c r="H191" s="234">
        <v>1</v>
      </c>
      <c r="I191" s="235"/>
      <c r="J191" s="236">
        <f>ROUND(I191*H191,2)</f>
        <v>0</v>
      </c>
      <c r="K191" s="232" t="s">
        <v>529</v>
      </c>
      <c r="L191" s="46"/>
      <c r="M191" s="237" t="s">
        <v>1</v>
      </c>
      <c r="N191" s="238" t="s">
        <v>48</v>
      </c>
      <c r="O191" s="93"/>
      <c r="P191" s="239">
        <f>O191*H191</f>
        <v>0</v>
      </c>
      <c r="Q191" s="239">
        <v>0</v>
      </c>
      <c r="R191" s="239">
        <f>Q191*H191</f>
        <v>0</v>
      </c>
      <c r="S191" s="239">
        <v>0</v>
      </c>
      <c r="T191" s="24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41" t="s">
        <v>222</v>
      </c>
      <c r="AT191" s="241" t="s">
        <v>217</v>
      </c>
      <c r="AU191" s="241" t="s">
        <v>92</v>
      </c>
      <c r="AY191" s="18" t="s">
        <v>215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8" t="s">
        <v>90</v>
      </c>
      <c r="BK191" s="242">
        <f>ROUND(I191*H191,2)</f>
        <v>0</v>
      </c>
      <c r="BL191" s="18" t="s">
        <v>222</v>
      </c>
      <c r="BM191" s="241" t="s">
        <v>1468</v>
      </c>
    </row>
    <row r="192" s="2" customFormat="1">
      <c r="A192" s="40"/>
      <c r="B192" s="41"/>
      <c r="C192" s="42"/>
      <c r="D192" s="243" t="s">
        <v>224</v>
      </c>
      <c r="E192" s="42"/>
      <c r="F192" s="244" t="s">
        <v>1048</v>
      </c>
      <c r="G192" s="42"/>
      <c r="H192" s="42"/>
      <c r="I192" s="245"/>
      <c r="J192" s="42"/>
      <c r="K192" s="42"/>
      <c r="L192" s="46"/>
      <c r="M192" s="246"/>
      <c r="N192" s="247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8" t="s">
        <v>224</v>
      </c>
      <c r="AU192" s="18" t="s">
        <v>92</v>
      </c>
    </row>
    <row r="193" s="2" customFormat="1" ht="16.5" customHeight="1">
      <c r="A193" s="40"/>
      <c r="B193" s="41"/>
      <c r="C193" s="230" t="s">
        <v>377</v>
      </c>
      <c r="D193" s="230" t="s">
        <v>217</v>
      </c>
      <c r="E193" s="231" t="s">
        <v>1049</v>
      </c>
      <c r="F193" s="232" t="s">
        <v>1050</v>
      </c>
      <c r="G193" s="233" t="s">
        <v>325</v>
      </c>
      <c r="H193" s="234">
        <v>1</v>
      </c>
      <c r="I193" s="235"/>
      <c r="J193" s="236">
        <f>ROUND(I193*H193,2)</f>
        <v>0</v>
      </c>
      <c r="K193" s="232" t="s">
        <v>529</v>
      </c>
      <c r="L193" s="46"/>
      <c r="M193" s="237" t="s">
        <v>1</v>
      </c>
      <c r="N193" s="238" t="s">
        <v>48</v>
      </c>
      <c r="O193" s="93"/>
      <c r="P193" s="239">
        <f>O193*H193</f>
        <v>0</v>
      </c>
      <c r="Q193" s="239">
        <v>0</v>
      </c>
      <c r="R193" s="239">
        <f>Q193*H193</f>
        <v>0</v>
      </c>
      <c r="S193" s="239">
        <v>0</v>
      </c>
      <c r="T193" s="24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41" t="s">
        <v>222</v>
      </c>
      <c r="AT193" s="241" t="s">
        <v>217</v>
      </c>
      <c r="AU193" s="241" t="s">
        <v>92</v>
      </c>
      <c r="AY193" s="18" t="s">
        <v>215</v>
      </c>
      <c r="BE193" s="242">
        <f>IF(N193="základní",J193,0)</f>
        <v>0</v>
      </c>
      <c r="BF193" s="242">
        <f>IF(N193="snížená",J193,0)</f>
        <v>0</v>
      </c>
      <c r="BG193" s="242">
        <f>IF(N193="zákl. přenesená",J193,0)</f>
        <v>0</v>
      </c>
      <c r="BH193" s="242">
        <f>IF(N193="sníž. přenesená",J193,0)</f>
        <v>0</v>
      </c>
      <c r="BI193" s="242">
        <f>IF(N193="nulová",J193,0)</f>
        <v>0</v>
      </c>
      <c r="BJ193" s="18" t="s">
        <v>90</v>
      </c>
      <c r="BK193" s="242">
        <f>ROUND(I193*H193,2)</f>
        <v>0</v>
      </c>
      <c r="BL193" s="18" t="s">
        <v>222</v>
      </c>
      <c r="BM193" s="241" t="s">
        <v>1469</v>
      </c>
    </row>
    <row r="194" s="2" customFormat="1">
      <c r="A194" s="40"/>
      <c r="B194" s="41"/>
      <c r="C194" s="42"/>
      <c r="D194" s="243" t="s">
        <v>224</v>
      </c>
      <c r="E194" s="42"/>
      <c r="F194" s="244" t="s">
        <v>1052</v>
      </c>
      <c r="G194" s="42"/>
      <c r="H194" s="42"/>
      <c r="I194" s="245"/>
      <c r="J194" s="42"/>
      <c r="K194" s="42"/>
      <c r="L194" s="46"/>
      <c r="M194" s="246"/>
      <c r="N194" s="247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8" t="s">
        <v>224</v>
      </c>
      <c r="AU194" s="18" t="s">
        <v>92</v>
      </c>
    </row>
    <row r="195" s="2" customFormat="1" ht="16.5" customHeight="1">
      <c r="A195" s="40"/>
      <c r="B195" s="41"/>
      <c r="C195" s="230" t="s">
        <v>383</v>
      </c>
      <c r="D195" s="230" t="s">
        <v>217</v>
      </c>
      <c r="E195" s="231" t="s">
        <v>1053</v>
      </c>
      <c r="F195" s="232" t="s">
        <v>1054</v>
      </c>
      <c r="G195" s="233" t="s">
        <v>325</v>
      </c>
      <c r="H195" s="234">
        <v>1</v>
      </c>
      <c r="I195" s="235"/>
      <c r="J195" s="236">
        <f>ROUND(I195*H195,2)</f>
        <v>0</v>
      </c>
      <c r="K195" s="232" t="s">
        <v>529</v>
      </c>
      <c r="L195" s="46"/>
      <c r="M195" s="237" t="s">
        <v>1</v>
      </c>
      <c r="N195" s="238" t="s">
        <v>48</v>
      </c>
      <c r="O195" s="93"/>
      <c r="P195" s="239">
        <f>O195*H195</f>
        <v>0</v>
      </c>
      <c r="Q195" s="239">
        <v>0</v>
      </c>
      <c r="R195" s="239">
        <f>Q195*H195</f>
        <v>0</v>
      </c>
      <c r="S195" s="239">
        <v>0</v>
      </c>
      <c r="T195" s="24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41" t="s">
        <v>222</v>
      </c>
      <c r="AT195" s="241" t="s">
        <v>217</v>
      </c>
      <c r="AU195" s="241" t="s">
        <v>92</v>
      </c>
      <c r="AY195" s="18" t="s">
        <v>215</v>
      </c>
      <c r="BE195" s="242">
        <f>IF(N195="základní",J195,0)</f>
        <v>0</v>
      </c>
      <c r="BF195" s="242">
        <f>IF(N195="snížená",J195,0)</f>
        <v>0</v>
      </c>
      <c r="BG195" s="242">
        <f>IF(N195="zákl. přenesená",J195,0)</f>
        <v>0</v>
      </c>
      <c r="BH195" s="242">
        <f>IF(N195="sníž. přenesená",J195,0)</f>
        <v>0</v>
      </c>
      <c r="BI195" s="242">
        <f>IF(N195="nulová",J195,0)</f>
        <v>0</v>
      </c>
      <c r="BJ195" s="18" t="s">
        <v>90</v>
      </c>
      <c r="BK195" s="242">
        <f>ROUND(I195*H195,2)</f>
        <v>0</v>
      </c>
      <c r="BL195" s="18" t="s">
        <v>222</v>
      </c>
      <c r="BM195" s="241" t="s">
        <v>1470</v>
      </c>
    </row>
    <row r="196" s="2" customFormat="1">
      <c r="A196" s="40"/>
      <c r="B196" s="41"/>
      <c r="C196" s="42"/>
      <c r="D196" s="243" t="s">
        <v>224</v>
      </c>
      <c r="E196" s="42"/>
      <c r="F196" s="244" t="s">
        <v>1056</v>
      </c>
      <c r="G196" s="42"/>
      <c r="H196" s="42"/>
      <c r="I196" s="245"/>
      <c r="J196" s="42"/>
      <c r="K196" s="42"/>
      <c r="L196" s="46"/>
      <c r="M196" s="246"/>
      <c r="N196" s="247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8" t="s">
        <v>224</v>
      </c>
      <c r="AU196" s="18" t="s">
        <v>92</v>
      </c>
    </row>
    <row r="197" s="2" customFormat="1" ht="24.15" customHeight="1">
      <c r="A197" s="40"/>
      <c r="B197" s="41"/>
      <c r="C197" s="230" t="s">
        <v>389</v>
      </c>
      <c r="D197" s="230" t="s">
        <v>217</v>
      </c>
      <c r="E197" s="231" t="s">
        <v>1057</v>
      </c>
      <c r="F197" s="232" t="s">
        <v>1058</v>
      </c>
      <c r="G197" s="233" t="s">
        <v>325</v>
      </c>
      <c r="H197" s="234">
        <v>1</v>
      </c>
      <c r="I197" s="235"/>
      <c r="J197" s="236">
        <f>ROUND(I197*H197,2)</f>
        <v>0</v>
      </c>
      <c r="K197" s="232" t="s">
        <v>529</v>
      </c>
      <c r="L197" s="46"/>
      <c r="M197" s="237" t="s">
        <v>1</v>
      </c>
      <c r="N197" s="238" t="s">
        <v>48</v>
      </c>
      <c r="O197" s="93"/>
      <c r="P197" s="239">
        <f>O197*H197</f>
        <v>0</v>
      </c>
      <c r="Q197" s="239">
        <v>0</v>
      </c>
      <c r="R197" s="239">
        <f>Q197*H197</f>
        <v>0</v>
      </c>
      <c r="S197" s="239">
        <v>0</v>
      </c>
      <c r="T197" s="24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41" t="s">
        <v>222</v>
      </c>
      <c r="AT197" s="241" t="s">
        <v>217</v>
      </c>
      <c r="AU197" s="241" t="s">
        <v>92</v>
      </c>
      <c r="AY197" s="18" t="s">
        <v>215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90</v>
      </c>
      <c r="BK197" s="242">
        <f>ROUND(I197*H197,2)</f>
        <v>0</v>
      </c>
      <c r="BL197" s="18" t="s">
        <v>222</v>
      </c>
      <c r="BM197" s="241" t="s">
        <v>1471</v>
      </c>
    </row>
    <row r="198" s="2" customFormat="1">
      <c r="A198" s="40"/>
      <c r="B198" s="41"/>
      <c r="C198" s="42"/>
      <c r="D198" s="243" t="s">
        <v>224</v>
      </c>
      <c r="E198" s="42"/>
      <c r="F198" s="244" t="s">
        <v>1060</v>
      </c>
      <c r="G198" s="42"/>
      <c r="H198" s="42"/>
      <c r="I198" s="245"/>
      <c r="J198" s="42"/>
      <c r="K198" s="42"/>
      <c r="L198" s="46"/>
      <c r="M198" s="246"/>
      <c r="N198" s="247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8" t="s">
        <v>224</v>
      </c>
      <c r="AU198" s="18" t="s">
        <v>92</v>
      </c>
    </row>
    <row r="199" s="2" customFormat="1" ht="24.15" customHeight="1">
      <c r="A199" s="40"/>
      <c r="B199" s="41"/>
      <c r="C199" s="230" t="s">
        <v>394</v>
      </c>
      <c r="D199" s="230" t="s">
        <v>217</v>
      </c>
      <c r="E199" s="231" t="s">
        <v>1061</v>
      </c>
      <c r="F199" s="232" t="s">
        <v>1062</v>
      </c>
      <c r="G199" s="233" t="s">
        <v>325</v>
      </c>
      <c r="H199" s="234">
        <v>1</v>
      </c>
      <c r="I199" s="235"/>
      <c r="J199" s="236">
        <f>ROUND(I199*H199,2)</f>
        <v>0</v>
      </c>
      <c r="K199" s="232" t="s">
        <v>529</v>
      </c>
      <c r="L199" s="46"/>
      <c r="M199" s="237" t="s">
        <v>1</v>
      </c>
      <c r="N199" s="238" t="s">
        <v>48</v>
      </c>
      <c r="O199" s="93"/>
      <c r="P199" s="239">
        <f>O199*H199</f>
        <v>0</v>
      </c>
      <c r="Q199" s="239">
        <v>0</v>
      </c>
      <c r="R199" s="239">
        <f>Q199*H199</f>
        <v>0</v>
      </c>
      <c r="S199" s="239">
        <v>0</v>
      </c>
      <c r="T199" s="24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1" t="s">
        <v>541</v>
      </c>
      <c r="AT199" s="241" t="s">
        <v>217</v>
      </c>
      <c r="AU199" s="241" t="s">
        <v>92</v>
      </c>
      <c r="AY199" s="18" t="s">
        <v>215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8" t="s">
        <v>90</v>
      </c>
      <c r="BK199" s="242">
        <f>ROUND(I199*H199,2)</f>
        <v>0</v>
      </c>
      <c r="BL199" s="18" t="s">
        <v>541</v>
      </c>
      <c r="BM199" s="241" t="s">
        <v>1472</v>
      </c>
    </row>
    <row r="200" s="2" customFormat="1">
      <c r="A200" s="40"/>
      <c r="B200" s="41"/>
      <c r="C200" s="42"/>
      <c r="D200" s="243" t="s">
        <v>224</v>
      </c>
      <c r="E200" s="42"/>
      <c r="F200" s="244" t="s">
        <v>1062</v>
      </c>
      <c r="G200" s="42"/>
      <c r="H200" s="42"/>
      <c r="I200" s="245"/>
      <c r="J200" s="42"/>
      <c r="K200" s="42"/>
      <c r="L200" s="46"/>
      <c r="M200" s="246"/>
      <c r="N200" s="247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8" t="s">
        <v>224</v>
      </c>
      <c r="AU200" s="18" t="s">
        <v>92</v>
      </c>
    </row>
    <row r="201" s="2" customFormat="1" ht="24.15" customHeight="1">
      <c r="A201" s="40"/>
      <c r="B201" s="41"/>
      <c r="C201" s="230" t="s">
        <v>400</v>
      </c>
      <c r="D201" s="230" t="s">
        <v>217</v>
      </c>
      <c r="E201" s="231" t="s">
        <v>1064</v>
      </c>
      <c r="F201" s="232" t="s">
        <v>1065</v>
      </c>
      <c r="G201" s="233" t="s">
        <v>325</v>
      </c>
      <c r="H201" s="234">
        <v>1</v>
      </c>
      <c r="I201" s="235"/>
      <c r="J201" s="236">
        <f>ROUND(I201*H201,2)</f>
        <v>0</v>
      </c>
      <c r="K201" s="232" t="s">
        <v>529</v>
      </c>
      <c r="L201" s="46"/>
      <c r="M201" s="237" t="s">
        <v>1</v>
      </c>
      <c r="N201" s="238" t="s">
        <v>48</v>
      </c>
      <c r="O201" s="93"/>
      <c r="P201" s="239">
        <f>O201*H201</f>
        <v>0</v>
      </c>
      <c r="Q201" s="239">
        <v>0</v>
      </c>
      <c r="R201" s="239">
        <f>Q201*H201</f>
        <v>0</v>
      </c>
      <c r="S201" s="239">
        <v>0</v>
      </c>
      <c r="T201" s="24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41" t="s">
        <v>541</v>
      </c>
      <c r="AT201" s="241" t="s">
        <v>217</v>
      </c>
      <c r="AU201" s="241" t="s">
        <v>92</v>
      </c>
      <c r="AY201" s="18" t="s">
        <v>215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8" t="s">
        <v>90</v>
      </c>
      <c r="BK201" s="242">
        <f>ROUND(I201*H201,2)</f>
        <v>0</v>
      </c>
      <c r="BL201" s="18" t="s">
        <v>541</v>
      </c>
      <c r="BM201" s="241" t="s">
        <v>1473</v>
      </c>
    </row>
    <row r="202" s="2" customFormat="1">
      <c r="A202" s="40"/>
      <c r="B202" s="41"/>
      <c r="C202" s="42"/>
      <c r="D202" s="243" t="s">
        <v>224</v>
      </c>
      <c r="E202" s="42"/>
      <c r="F202" s="244" t="s">
        <v>1065</v>
      </c>
      <c r="G202" s="42"/>
      <c r="H202" s="42"/>
      <c r="I202" s="245"/>
      <c r="J202" s="42"/>
      <c r="K202" s="42"/>
      <c r="L202" s="46"/>
      <c r="M202" s="246"/>
      <c r="N202" s="247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8" t="s">
        <v>224</v>
      </c>
      <c r="AU202" s="18" t="s">
        <v>92</v>
      </c>
    </row>
    <row r="203" s="12" customFormat="1" ht="22.8" customHeight="1">
      <c r="A203" s="12"/>
      <c r="B203" s="214"/>
      <c r="C203" s="215"/>
      <c r="D203" s="216" t="s">
        <v>82</v>
      </c>
      <c r="E203" s="228" t="s">
        <v>1067</v>
      </c>
      <c r="F203" s="228" t="s">
        <v>1068</v>
      </c>
      <c r="G203" s="215"/>
      <c r="H203" s="215"/>
      <c r="I203" s="218"/>
      <c r="J203" s="229">
        <f>BK203</f>
        <v>0</v>
      </c>
      <c r="K203" s="215"/>
      <c r="L203" s="220"/>
      <c r="M203" s="221"/>
      <c r="N203" s="222"/>
      <c r="O203" s="222"/>
      <c r="P203" s="223">
        <f>SUM(P204:P223)</f>
        <v>0</v>
      </c>
      <c r="Q203" s="222"/>
      <c r="R203" s="223">
        <f>SUM(R204:R223)</f>
        <v>0</v>
      </c>
      <c r="S203" s="222"/>
      <c r="T203" s="224">
        <f>SUM(T204:T223)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5" t="s">
        <v>90</v>
      </c>
      <c r="AT203" s="226" t="s">
        <v>82</v>
      </c>
      <c r="AU203" s="226" t="s">
        <v>90</v>
      </c>
      <c r="AY203" s="225" t="s">
        <v>215</v>
      </c>
      <c r="BK203" s="227">
        <f>SUM(BK204:BK223)</f>
        <v>0</v>
      </c>
    </row>
    <row r="204" s="2" customFormat="1" ht="16.5" customHeight="1">
      <c r="A204" s="40"/>
      <c r="B204" s="41"/>
      <c r="C204" s="291" t="s">
        <v>407</v>
      </c>
      <c r="D204" s="291" t="s">
        <v>311</v>
      </c>
      <c r="E204" s="292" t="s">
        <v>1069</v>
      </c>
      <c r="F204" s="293" t="s">
        <v>1070</v>
      </c>
      <c r="G204" s="294" t="s">
        <v>325</v>
      </c>
      <c r="H204" s="295">
        <v>1</v>
      </c>
      <c r="I204" s="296"/>
      <c r="J204" s="297">
        <f>ROUND(I204*H204,2)</f>
        <v>0</v>
      </c>
      <c r="K204" s="293" t="s">
        <v>529</v>
      </c>
      <c r="L204" s="298"/>
      <c r="M204" s="299" t="s">
        <v>1</v>
      </c>
      <c r="N204" s="300" t="s">
        <v>48</v>
      </c>
      <c r="O204" s="93"/>
      <c r="P204" s="239">
        <f>O204*H204</f>
        <v>0</v>
      </c>
      <c r="Q204" s="239">
        <v>0</v>
      </c>
      <c r="R204" s="239">
        <f>Q204*H204</f>
        <v>0</v>
      </c>
      <c r="S204" s="239">
        <v>0</v>
      </c>
      <c r="T204" s="24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41" t="s">
        <v>426</v>
      </c>
      <c r="AT204" s="241" t="s">
        <v>311</v>
      </c>
      <c r="AU204" s="241" t="s">
        <v>92</v>
      </c>
      <c r="AY204" s="18" t="s">
        <v>215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8" t="s">
        <v>90</v>
      </c>
      <c r="BK204" s="242">
        <f>ROUND(I204*H204,2)</f>
        <v>0</v>
      </c>
      <c r="BL204" s="18" t="s">
        <v>426</v>
      </c>
      <c r="BM204" s="241" t="s">
        <v>1474</v>
      </c>
    </row>
    <row r="205" s="2" customFormat="1">
      <c r="A205" s="40"/>
      <c r="B205" s="41"/>
      <c r="C205" s="42"/>
      <c r="D205" s="243" t="s">
        <v>224</v>
      </c>
      <c r="E205" s="42"/>
      <c r="F205" s="244" t="s">
        <v>1070</v>
      </c>
      <c r="G205" s="42"/>
      <c r="H205" s="42"/>
      <c r="I205" s="245"/>
      <c r="J205" s="42"/>
      <c r="K205" s="42"/>
      <c r="L205" s="46"/>
      <c r="M205" s="246"/>
      <c r="N205" s="247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8" t="s">
        <v>224</v>
      </c>
      <c r="AU205" s="18" t="s">
        <v>92</v>
      </c>
    </row>
    <row r="206" s="2" customFormat="1" ht="37.8" customHeight="1">
      <c r="A206" s="40"/>
      <c r="B206" s="41"/>
      <c r="C206" s="291" t="s">
        <v>415</v>
      </c>
      <c r="D206" s="291" t="s">
        <v>311</v>
      </c>
      <c r="E206" s="292" t="s">
        <v>1072</v>
      </c>
      <c r="F206" s="293" t="s">
        <v>1073</v>
      </c>
      <c r="G206" s="294" t="s">
        <v>325</v>
      </c>
      <c r="H206" s="295">
        <v>1</v>
      </c>
      <c r="I206" s="296"/>
      <c r="J206" s="297">
        <f>ROUND(I206*H206,2)</f>
        <v>0</v>
      </c>
      <c r="K206" s="293" t="s">
        <v>529</v>
      </c>
      <c r="L206" s="298"/>
      <c r="M206" s="299" t="s">
        <v>1</v>
      </c>
      <c r="N206" s="300" t="s">
        <v>48</v>
      </c>
      <c r="O206" s="93"/>
      <c r="P206" s="239">
        <f>O206*H206</f>
        <v>0</v>
      </c>
      <c r="Q206" s="239">
        <v>0</v>
      </c>
      <c r="R206" s="239">
        <f>Q206*H206</f>
        <v>0</v>
      </c>
      <c r="S206" s="239">
        <v>0</v>
      </c>
      <c r="T206" s="240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41" t="s">
        <v>426</v>
      </c>
      <c r="AT206" s="241" t="s">
        <v>311</v>
      </c>
      <c r="AU206" s="241" t="s">
        <v>92</v>
      </c>
      <c r="AY206" s="18" t="s">
        <v>215</v>
      </c>
      <c r="BE206" s="242">
        <f>IF(N206="základní",J206,0)</f>
        <v>0</v>
      </c>
      <c r="BF206" s="242">
        <f>IF(N206="snížená",J206,0)</f>
        <v>0</v>
      </c>
      <c r="BG206" s="242">
        <f>IF(N206="zákl. přenesená",J206,0)</f>
        <v>0</v>
      </c>
      <c r="BH206" s="242">
        <f>IF(N206="sníž. přenesená",J206,0)</f>
        <v>0</v>
      </c>
      <c r="BI206" s="242">
        <f>IF(N206="nulová",J206,0)</f>
        <v>0</v>
      </c>
      <c r="BJ206" s="18" t="s">
        <v>90</v>
      </c>
      <c r="BK206" s="242">
        <f>ROUND(I206*H206,2)</f>
        <v>0</v>
      </c>
      <c r="BL206" s="18" t="s">
        <v>426</v>
      </c>
      <c r="BM206" s="241" t="s">
        <v>1475</v>
      </c>
    </row>
    <row r="207" s="2" customFormat="1">
      <c r="A207" s="40"/>
      <c r="B207" s="41"/>
      <c r="C207" s="42"/>
      <c r="D207" s="243" t="s">
        <v>224</v>
      </c>
      <c r="E207" s="42"/>
      <c r="F207" s="244" t="s">
        <v>1073</v>
      </c>
      <c r="G207" s="42"/>
      <c r="H207" s="42"/>
      <c r="I207" s="245"/>
      <c r="J207" s="42"/>
      <c r="K207" s="42"/>
      <c r="L207" s="46"/>
      <c r="M207" s="246"/>
      <c r="N207" s="247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8" t="s">
        <v>224</v>
      </c>
      <c r="AU207" s="18" t="s">
        <v>92</v>
      </c>
    </row>
    <row r="208" s="2" customFormat="1" ht="16.5" customHeight="1">
      <c r="A208" s="40"/>
      <c r="B208" s="41"/>
      <c r="C208" s="291" t="s">
        <v>422</v>
      </c>
      <c r="D208" s="291" t="s">
        <v>311</v>
      </c>
      <c r="E208" s="292" t="s">
        <v>1075</v>
      </c>
      <c r="F208" s="293" t="s">
        <v>1076</v>
      </c>
      <c r="G208" s="294" t="s">
        <v>325</v>
      </c>
      <c r="H208" s="295">
        <v>1</v>
      </c>
      <c r="I208" s="296"/>
      <c r="J208" s="297">
        <f>ROUND(I208*H208,2)</f>
        <v>0</v>
      </c>
      <c r="K208" s="293" t="s">
        <v>529</v>
      </c>
      <c r="L208" s="298"/>
      <c r="M208" s="299" t="s">
        <v>1</v>
      </c>
      <c r="N208" s="300" t="s">
        <v>48</v>
      </c>
      <c r="O208" s="93"/>
      <c r="P208" s="239">
        <f>O208*H208</f>
        <v>0</v>
      </c>
      <c r="Q208" s="239">
        <v>0</v>
      </c>
      <c r="R208" s="239">
        <f>Q208*H208</f>
        <v>0</v>
      </c>
      <c r="S208" s="239">
        <v>0</v>
      </c>
      <c r="T208" s="24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41" t="s">
        <v>548</v>
      </c>
      <c r="AT208" s="241" t="s">
        <v>311</v>
      </c>
      <c r="AU208" s="241" t="s">
        <v>92</v>
      </c>
      <c r="AY208" s="18" t="s">
        <v>215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8" t="s">
        <v>90</v>
      </c>
      <c r="BK208" s="242">
        <f>ROUND(I208*H208,2)</f>
        <v>0</v>
      </c>
      <c r="BL208" s="18" t="s">
        <v>418</v>
      </c>
      <c r="BM208" s="241" t="s">
        <v>1476</v>
      </c>
    </row>
    <row r="209" s="2" customFormat="1">
      <c r="A209" s="40"/>
      <c r="B209" s="41"/>
      <c r="C209" s="42"/>
      <c r="D209" s="243" t="s">
        <v>224</v>
      </c>
      <c r="E209" s="42"/>
      <c r="F209" s="244" t="s">
        <v>1076</v>
      </c>
      <c r="G209" s="42"/>
      <c r="H209" s="42"/>
      <c r="I209" s="245"/>
      <c r="J209" s="42"/>
      <c r="K209" s="42"/>
      <c r="L209" s="46"/>
      <c r="M209" s="246"/>
      <c r="N209" s="247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8" t="s">
        <v>224</v>
      </c>
      <c r="AU209" s="18" t="s">
        <v>92</v>
      </c>
    </row>
    <row r="210" s="2" customFormat="1" ht="24.15" customHeight="1">
      <c r="A210" s="40"/>
      <c r="B210" s="41"/>
      <c r="C210" s="291" t="s">
        <v>429</v>
      </c>
      <c r="D210" s="291" t="s">
        <v>311</v>
      </c>
      <c r="E210" s="292" t="s">
        <v>1078</v>
      </c>
      <c r="F210" s="293" t="s">
        <v>1079</v>
      </c>
      <c r="G210" s="294" t="s">
        <v>325</v>
      </c>
      <c r="H210" s="295">
        <v>1</v>
      </c>
      <c r="I210" s="296"/>
      <c r="J210" s="297">
        <f>ROUND(I210*H210,2)</f>
        <v>0</v>
      </c>
      <c r="K210" s="293" t="s">
        <v>529</v>
      </c>
      <c r="L210" s="298"/>
      <c r="M210" s="299" t="s">
        <v>1</v>
      </c>
      <c r="N210" s="300" t="s">
        <v>48</v>
      </c>
      <c r="O210" s="93"/>
      <c r="P210" s="239">
        <f>O210*H210</f>
        <v>0</v>
      </c>
      <c r="Q210" s="239">
        <v>0</v>
      </c>
      <c r="R210" s="239">
        <f>Q210*H210</f>
        <v>0</v>
      </c>
      <c r="S210" s="239">
        <v>0</v>
      </c>
      <c r="T210" s="24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41" t="s">
        <v>548</v>
      </c>
      <c r="AT210" s="241" t="s">
        <v>311</v>
      </c>
      <c r="AU210" s="241" t="s">
        <v>92</v>
      </c>
      <c r="AY210" s="18" t="s">
        <v>215</v>
      </c>
      <c r="BE210" s="242">
        <f>IF(N210="základní",J210,0)</f>
        <v>0</v>
      </c>
      <c r="BF210" s="242">
        <f>IF(N210="snížená",J210,0)</f>
        <v>0</v>
      </c>
      <c r="BG210" s="242">
        <f>IF(N210="zákl. přenesená",J210,0)</f>
        <v>0</v>
      </c>
      <c r="BH210" s="242">
        <f>IF(N210="sníž. přenesená",J210,0)</f>
        <v>0</v>
      </c>
      <c r="BI210" s="242">
        <f>IF(N210="nulová",J210,0)</f>
        <v>0</v>
      </c>
      <c r="BJ210" s="18" t="s">
        <v>90</v>
      </c>
      <c r="BK210" s="242">
        <f>ROUND(I210*H210,2)</f>
        <v>0</v>
      </c>
      <c r="BL210" s="18" t="s">
        <v>418</v>
      </c>
      <c r="BM210" s="241" t="s">
        <v>1477</v>
      </c>
    </row>
    <row r="211" s="2" customFormat="1">
      <c r="A211" s="40"/>
      <c r="B211" s="41"/>
      <c r="C211" s="42"/>
      <c r="D211" s="243" t="s">
        <v>224</v>
      </c>
      <c r="E211" s="42"/>
      <c r="F211" s="244" t="s">
        <v>1079</v>
      </c>
      <c r="G211" s="42"/>
      <c r="H211" s="42"/>
      <c r="I211" s="245"/>
      <c r="J211" s="42"/>
      <c r="K211" s="42"/>
      <c r="L211" s="46"/>
      <c r="M211" s="246"/>
      <c r="N211" s="247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8" t="s">
        <v>224</v>
      </c>
      <c r="AU211" s="18" t="s">
        <v>92</v>
      </c>
    </row>
    <row r="212" s="2" customFormat="1" ht="44.25" customHeight="1">
      <c r="A212" s="40"/>
      <c r="B212" s="41"/>
      <c r="C212" s="291" t="s">
        <v>435</v>
      </c>
      <c r="D212" s="291" t="s">
        <v>311</v>
      </c>
      <c r="E212" s="292" t="s">
        <v>1081</v>
      </c>
      <c r="F212" s="293" t="s">
        <v>1082</v>
      </c>
      <c r="G212" s="294" t="s">
        <v>325</v>
      </c>
      <c r="H212" s="295">
        <v>1</v>
      </c>
      <c r="I212" s="296"/>
      <c r="J212" s="297">
        <f>ROUND(I212*H212,2)</f>
        <v>0</v>
      </c>
      <c r="K212" s="293" t="s">
        <v>529</v>
      </c>
      <c r="L212" s="298"/>
      <c r="M212" s="299" t="s">
        <v>1</v>
      </c>
      <c r="N212" s="300" t="s">
        <v>48</v>
      </c>
      <c r="O212" s="93"/>
      <c r="P212" s="239">
        <f>O212*H212</f>
        <v>0</v>
      </c>
      <c r="Q212" s="239">
        <v>0</v>
      </c>
      <c r="R212" s="239">
        <f>Q212*H212</f>
        <v>0</v>
      </c>
      <c r="S212" s="239">
        <v>0</v>
      </c>
      <c r="T212" s="24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41" t="s">
        <v>548</v>
      </c>
      <c r="AT212" s="241" t="s">
        <v>311</v>
      </c>
      <c r="AU212" s="241" t="s">
        <v>92</v>
      </c>
      <c r="AY212" s="18" t="s">
        <v>215</v>
      </c>
      <c r="BE212" s="242">
        <f>IF(N212="základní",J212,0)</f>
        <v>0</v>
      </c>
      <c r="BF212" s="242">
        <f>IF(N212="snížená",J212,0)</f>
        <v>0</v>
      </c>
      <c r="BG212" s="242">
        <f>IF(N212="zákl. přenesená",J212,0)</f>
        <v>0</v>
      </c>
      <c r="BH212" s="242">
        <f>IF(N212="sníž. přenesená",J212,0)</f>
        <v>0</v>
      </c>
      <c r="BI212" s="242">
        <f>IF(N212="nulová",J212,0)</f>
        <v>0</v>
      </c>
      <c r="BJ212" s="18" t="s">
        <v>90</v>
      </c>
      <c r="BK212" s="242">
        <f>ROUND(I212*H212,2)</f>
        <v>0</v>
      </c>
      <c r="BL212" s="18" t="s">
        <v>418</v>
      </c>
      <c r="BM212" s="241" t="s">
        <v>1478</v>
      </c>
    </row>
    <row r="213" s="2" customFormat="1">
      <c r="A213" s="40"/>
      <c r="B213" s="41"/>
      <c r="C213" s="42"/>
      <c r="D213" s="243" t="s">
        <v>224</v>
      </c>
      <c r="E213" s="42"/>
      <c r="F213" s="244" t="s">
        <v>1082</v>
      </c>
      <c r="G213" s="42"/>
      <c r="H213" s="42"/>
      <c r="I213" s="245"/>
      <c r="J213" s="42"/>
      <c r="K213" s="42"/>
      <c r="L213" s="46"/>
      <c r="M213" s="246"/>
      <c r="N213" s="247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8" t="s">
        <v>224</v>
      </c>
      <c r="AU213" s="18" t="s">
        <v>92</v>
      </c>
    </row>
    <row r="214" s="2" customFormat="1" ht="16.5" customHeight="1">
      <c r="A214" s="40"/>
      <c r="B214" s="41"/>
      <c r="C214" s="230" t="s">
        <v>440</v>
      </c>
      <c r="D214" s="230" t="s">
        <v>217</v>
      </c>
      <c r="E214" s="231" t="s">
        <v>1084</v>
      </c>
      <c r="F214" s="232" t="s">
        <v>1085</v>
      </c>
      <c r="G214" s="233" t="s">
        <v>1086</v>
      </c>
      <c r="H214" s="234">
        <v>15</v>
      </c>
      <c r="I214" s="235"/>
      <c r="J214" s="236">
        <f>ROUND(I214*H214,2)</f>
        <v>0</v>
      </c>
      <c r="K214" s="232" t="s">
        <v>529</v>
      </c>
      <c r="L214" s="46"/>
      <c r="M214" s="237" t="s">
        <v>1</v>
      </c>
      <c r="N214" s="238" t="s">
        <v>48</v>
      </c>
      <c r="O214" s="93"/>
      <c r="P214" s="239">
        <f>O214*H214</f>
        <v>0</v>
      </c>
      <c r="Q214" s="239">
        <v>0</v>
      </c>
      <c r="R214" s="239">
        <f>Q214*H214</f>
        <v>0</v>
      </c>
      <c r="S214" s="239">
        <v>0</v>
      </c>
      <c r="T214" s="24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1" t="s">
        <v>541</v>
      </c>
      <c r="AT214" s="241" t="s">
        <v>217</v>
      </c>
      <c r="AU214" s="241" t="s">
        <v>92</v>
      </c>
      <c r="AY214" s="18" t="s">
        <v>215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8" t="s">
        <v>90</v>
      </c>
      <c r="BK214" s="242">
        <f>ROUND(I214*H214,2)</f>
        <v>0</v>
      </c>
      <c r="BL214" s="18" t="s">
        <v>541</v>
      </c>
      <c r="BM214" s="241" t="s">
        <v>1479</v>
      </c>
    </row>
    <row r="215" s="2" customFormat="1">
      <c r="A215" s="40"/>
      <c r="B215" s="41"/>
      <c r="C215" s="42"/>
      <c r="D215" s="243" t="s">
        <v>224</v>
      </c>
      <c r="E215" s="42"/>
      <c r="F215" s="244" t="s">
        <v>1085</v>
      </c>
      <c r="G215" s="42"/>
      <c r="H215" s="42"/>
      <c r="I215" s="245"/>
      <c r="J215" s="42"/>
      <c r="K215" s="42"/>
      <c r="L215" s="46"/>
      <c r="M215" s="246"/>
      <c r="N215" s="247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8" t="s">
        <v>224</v>
      </c>
      <c r="AU215" s="18" t="s">
        <v>92</v>
      </c>
    </row>
    <row r="216" s="2" customFormat="1" ht="16.5" customHeight="1">
      <c r="A216" s="40"/>
      <c r="B216" s="41"/>
      <c r="C216" s="230" t="s">
        <v>448</v>
      </c>
      <c r="D216" s="230" t="s">
        <v>217</v>
      </c>
      <c r="E216" s="231" t="s">
        <v>1088</v>
      </c>
      <c r="F216" s="232" t="s">
        <v>1089</v>
      </c>
      <c r="G216" s="233" t="s">
        <v>325</v>
      </c>
      <c r="H216" s="234">
        <v>1</v>
      </c>
      <c r="I216" s="235"/>
      <c r="J216" s="236">
        <f>ROUND(I216*H216,2)</f>
        <v>0</v>
      </c>
      <c r="K216" s="232" t="s">
        <v>529</v>
      </c>
      <c r="L216" s="46"/>
      <c r="M216" s="237" t="s">
        <v>1</v>
      </c>
      <c r="N216" s="238" t="s">
        <v>48</v>
      </c>
      <c r="O216" s="93"/>
      <c r="P216" s="239">
        <f>O216*H216</f>
        <v>0</v>
      </c>
      <c r="Q216" s="239">
        <v>0</v>
      </c>
      <c r="R216" s="239">
        <f>Q216*H216</f>
        <v>0</v>
      </c>
      <c r="S216" s="239">
        <v>0</v>
      </c>
      <c r="T216" s="240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41" t="s">
        <v>222</v>
      </c>
      <c r="AT216" s="241" t="s">
        <v>217</v>
      </c>
      <c r="AU216" s="241" t="s">
        <v>92</v>
      </c>
      <c r="AY216" s="18" t="s">
        <v>215</v>
      </c>
      <c r="BE216" s="242">
        <f>IF(N216="základní",J216,0)</f>
        <v>0</v>
      </c>
      <c r="BF216" s="242">
        <f>IF(N216="snížená",J216,0)</f>
        <v>0</v>
      </c>
      <c r="BG216" s="242">
        <f>IF(N216="zákl. přenesená",J216,0)</f>
        <v>0</v>
      </c>
      <c r="BH216" s="242">
        <f>IF(N216="sníž. přenesená",J216,0)</f>
        <v>0</v>
      </c>
      <c r="BI216" s="242">
        <f>IF(N216="nulová",J216,0)</f>
        <v>0</v>
      </c>
      <c r="BJ216" s="18" t="s">
        <v>90</v>
      </c>
      <c r="BK216" s="242">
        <f>ROUND(I216*H216,2)</f>
        <v>0</v>
      </c>
      <c r="BL216" s="18" t="s">
        <v>222</v>
      </c>
      <c r="BM216" s="241" t="s">
        <v>1480</v>
      </c>
    </row>
    <row r="217" s="2" customFormat="1">
      <c r="A217" s="40"/>
      <c r="B217" s="41"/>
      <c r="C217" s="42"/>
      <c r="D217" s="243" t="s">
        <v>224</v>
      </c>
      <c r="E217" s="42"/>
      <c r="F217" s="244" t="s">
        <v>1089</v>
      </c>
      <c r="G217" s="42"/>
      <c r="H217" s="42"/>
      <c r="I217" s="245"/>
      <c r="J217" s="42"/>
      <c r="K217" s="42"/>
      <c r="L217" s="46"/>
      <c r="M217" s="246"/>
      <c r="N217" s="247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8" t="s">
        <v>224</v>
      </c>
      <c r="AU217" s="18" t="s">
        <v>92</v>
      </c>
    </row>
    <row r="218" s="2" customFormat="1" ht="16.5" customHeight="1">
      <c r="A218" s="40"/>
      <c r="B218" s="41"/>
      <c r="C218" s="230" t="s">
        <v>452</v>
      </c>
      <c r="D218" s="230" t="s">
        <v>217</v>
      </c>
      <c r="E218" s="231" t="s">
        <v>1091</v>
      </c>
      <c r="F218" s="232" t="s">
        <v>1092</v>
      </c>
      <c r="G218" s="233" t="s">
        <v>325</v>
      </c>
      <c r="H218" s="234">
        <v>1</v>
      </c>
      <c r="I218" s="235"/>
      <c r="J218" s="236">
        <f>ROUND(I218*H218,2)</f>
        <v>0</v>
      </c>
      <c r="K218" s="232" t="s">
        <v>529</v>
      </c>
      <c r="L218" s="46"/>
      <c r="M218" s="237" t="s">
        <v>1</v>
      </c>
      <c r="N218" s="238" t="s">
        <v>48</v>
      </c>
      <c r="O218" s="93"/>
      <c r="P218" s="239">
        <f>O218*H218</f>
        <v>0</v>
      </c>
      <c r="Q218" s="239">
        <v>0</v>
      </c>
      <c r="R218" s="239">
        <f>Q218*H218</f>
        <v>0</v>
      </c>
      <c r="S218" s="239">
        <v>0</v>
      </c>
      <c r="T218" s="240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41" t="s">
        <v>222</v>
      </c>
      <c r="AT218" s="241" t="s">
        <v>217</v>
      </c>
      <c r="AU218" s="241" t="s">
        <v>92</v>
      </c>
      <c r="AY218" s="18" t="s">
        <v>215</v>
      </c>
      <c r="BE218" s="242">
        <f>IF(N218="základní",J218,0)</f>
        <v>0</v>
      </c>
      <c r="BF218" s="242">
        <f>IF(N218="snížená",J218,0)</f>
        <v>0</v>
      </c>
      <c r="BG218" s="242">
        <f>IF(N218="zákl. přenesená",J218,0)</f>
        <v>0</v>
      </c>
      <c r="BH218" s="242">
        <f>IF(N218="sníž. přenesená",J218,0)</f>
        <v>0</v>
      </c>
      <c r="BI218" s="242">
        <f>IF(N218="nulová",J218,0)</f>
        <v>0</v>
      </c>
      <c r="BJ218" s="18" t="s">
        <v>90</v>
      </c>
      <c r="BK218" s="242">
        <f>ROUND(I218*H218,2)</f>
        <v>0</v>
      </c>
      <c r="BL218" s="18" t="s">
        <v>222</v>
      </c>
      <c r="BM218" s="241" t="s">
        <v>1481</v>
      </c>
    </row>
    <row r="219" s="2" customFormat="1">
      <c r="A219" s="40"/>
      <c r="B219" s="41"/>
      <c r="C219" s="42"/>
      <c r="D219" s="243" t="s">
        <v>224</v>
      </c>
      <c r="E219" s="42"/>
      <c r="F219" s="244" t="s">
        <v>1092</v>
      </c>
      <c r="G219" s="42"/>
      <c r="H219" s="42"/>
      <c r="I219" s="245"/>
      <c r="J219" s="42"/>
      <c r="K219" s="42"/>
      <c r="L219" s="46"/>
      <c r="M219" s="246"/>
      <c r="N219" s="247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8" t="s">
        <v>224</v>
      </c>
      <c r="AU219" s="18" t="s">
        <v>92</v>
      </c>
    </row>
    <row r="220" s="2" customFormat="1" ht="16.5" customHeight="1">
      <c r="A220" s="40"/>
      <c r="B220" s="41"/>
      <c r="C220" s="230" t="s">
        <v>456</v>
      </c>
      <c r="D220" s="230" t="s">
        <v>217</v>
      </c>
      <c r="E220" s="231" t="s">
        <v>1094</v>
      </c>
      <c r="F220" s="232" t="s">
        <v>1095</v>
      </c>
      <c r="G220" s="233" t="s">
        <v>325</v>
      </c>
      <c r="H220" s="234">
        <v>1</v>
      </c>
      <c r="I220" s="235"/>
      <c r="J220" s="236">
        <f>ROUND(I220*H220,2)</f>
        <v>0</v>
      </c>
      <c r="K220" s="232" t="s">
        <v>529</v>
      </c>
      <c r="L220" s="46"/>
      <c r="M220" s="237" t="s">
        <v>1</v>
      </c>
      <c r="N220" s="238" t="s">
        <v>48</v>
      </c>
      <c r="O220" s="93"/>
      <c r="P220" s="239">
        <f>O220*H220</f>
        <v>0</v>
      </c>
      <c r="Q220" s="239">
        <v>0</v>
      </c>
      <c r="R220" s="239">
        <f>Q220*H220</f>
        <v>0</v>
      </c>
      <c r="S220" s="239">
        <v>0</v>
      </c>
      <c r="T220" s="24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41" t="s">
        <v>541</v>
      </c>
      <c r="AT220" s="241" t="s">
        <v>217</v>
      </c>
      <c r="AU220" s="241" t="s">
        <v>92</v>
      </c>
      <c r="AY220" s="18" t="s">
        <v>215</v>
      </c>
      <c r="BE220" s="242">
        <f>IF(N220="základní",J220,0)</f>
        <v>0</v>
      </c>
      <c r="BF220" s="242">
        <f>IF(N220="snížená",J220,0)</f>
        <v>0</v>
      </c>
      <c r="BG220" s="242">
        <f>IF(N220="zákl. přenesená",J220,0)</f>
        <v>0</v>
      </c>
      <c r="BH220" s="242">
        <f>IF(N220="sníž. přenesená",J220,0)</f>
        <v>0</v>
      </c>
      <c r="BI220" s="242">
        <f>IF(N220="nulová",J220,0)</f>
        <v>0</v>
      </c>
      <c r="BJ220" s="18" t="s">
        <v>90</v>
      </c>
      <c r="BK220" s="242">
        <f>ROUND(I220*H220,2)</f>
        <v>0</v>
      </c>
      <c r="BL220" s="18" t="s">
        <v>541</v>
      </c>
      <c r="BM220" s="241" t="s">
        <v>1482</v>
      </c>
    </row>
    <row r="221" s="2" customFormat="1">
      <c r="A221" s="40"/>
      <c r="B221" s="41"/>
      <c r="C221" s="42"/>
      <c r="D221" s="243" t="s">
        <v>224</v>
      </c>
      <c r="E221" s="42"/>
      <c r="F221" s="244" t="s">
        <v>1097</v>
      </c>
      <c r="G221" s="42"/>
      <c r="H221" s="42"/>
      <c r="I221" s="245"/>
      <c r="J221" s="42"/>
      <c r="K221" s="42"/>
      <c r="L221" s="46"/>
      <c r="M221" s="246"/>
      <c r="N221" s="247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8" t="s">
        <v>224</v>
      </c>
      <c r="AU221" s="18" t="s">
        <v>92</v>
      </c>
    </row>
    <row r="222" s="2" customFormat="1" ht="21.75" customHeight="1">
      <c r="A222" s="40"/>
      <c r="B222" s="41"/>
      <c r="C222" s="230" t="s">
        <v>460</v>
      </c>
      <c r="D222" s="230" t="s">
        <v>217</v>
      </c>
      <c r="E222" s="231" t="s">
        <v>1098</v>
      </c>
      <c r="F222" s="232" t="s">
        <v>1099</v>
      </c>
      <c r="G222" s="233" t="s">
        <v>325</v>
      </c>
      <c r="H222" s="234">
        <v>1</v>
      </c>
      <c r="I222" s="235"/>
      <c r="J222" s="236">
        <f>ROUND(I222*H222,2)</f>
        <v>0</v>
      </c>
      <c r="K222" s="232" t="s">
        <v>529</v>
      </c>
      <c r="L222" s="46"/>
      <c r="M222" s="237" t="s">
        <v>1</v>
      </c>
      <c r="N222" s="238" t="s">
        <v>48</v>
      </c>
      <c r="O222" s="93"/>
      <c r="P222" s="239">
        <f>O222*H222</f>
        <v>0</v>
      </c>
      <c r="Q222" s="239">
        <v>0</v>
      </c>
      <c r="R222" s="239">
        <f>Q222*H222</f>
        <v>0</v>
      </c>
      <c r="S222" s="239">
        <v>0</v>
      </c>
      <c r="T222" s="240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41" t="s">
        <v>541</v>
      </c>
      <c r="AT222" s="241" t="s">
        <v>217</v>
      </c>
      <c r="AU222" s="241" t="s">
        <v>92</v>
      </c>
      <c r="AY222" s="18" t="s">
        <v>215</v>
      </c>
      <c r="BE222" s="242">
        <f>IF(N222="základní",J222,0)</f>
        <v>0</v>
      </c>
      <c r="BF222" s="242">
        <f>IF(N222="snížená",J222,0)</f>
        <v>0</v>
      </c>
      <c r="BG222" s="242">
        <f>IF(N222="zákl. přenesená",J222,0)</f>
        <v>0</v>
      </c>
      <c r="BH222" s="242">
        <f>IF(N222="sníž. přenesená",J222,0)</f>
        <v>0</v>
      </c>
      <c r="BI222" s="242">
        <f>IF(N222="nulová",J222,0)</f>
        <v>0</v>
      </c>
      <c r="BJ222" s="18" t="s">
        <v>90</v>
      </c>
      <c r="BK222" s="242">
        <f>ROUND(I222*H222,2)</f>
        <v>0</v>
      </c>
      <c r="BL222" s="18" t="s">
        <v>541</v>
      </c>
      <c r="BM222" s="241" t="s">
        <v>1483</v>
      </c>
    </row>
    <row r="223" s="2" customFormat="1">
      <c r="A223" s="40"/>
      <c r="B223" s="41"/>
      <c r="C223" s="42"/>
      <c r="D223" s="243" t="s">
        <v>224</v>
      </c>
      <c r="E223" s="42"/>
      <c r="F223" s="244" t="s">
        <v>1101</v>
      </c>
      <c r="G223" s="42"/>
      <c r="H223" s="42"/>
      <c r="I223" s="245"/>
      <c r="J223" s="42"/>
      <c r="K223" s="42"/>
      <c r="L223" s="46"/>
      <c r="M223" s="246"/>
      <c r="N223" s="247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8" t="s">
        <v>224</v>
      </c>
      <c r="AU223" s="18" t="s">
        <v>92</v>
      </c>
    </row>
    <row r="224" s="12" customFormat="1" ht="22.8" customHeight="1">
      <c r="A224" s="12"/>
      <c r="B224" s="214"/>
      <c r="C224" s="215"/>
      <c r="D224" s="216" t="s">
        <v>82</v>
      </c>
      <c r="E224" s="228" t="s">
        <v>1102</v>
      </c>
      <c r="F224" s="228" t="s">
        <v>1103</v>
      </c>
      <c r="G224" s="215"/>
      <c r="H224" s="215"/>
      <c r="I224" s="218"/>
      <c r="J224" s="229">
        <f>BK224</f>
        <v>0</v>
      </c>
      <c r="K224" s="215"/>
      <c r="L224" s="220"/>
      <c r="M224" s="221"/>
      <c r="N224" s="222"/>
      <c r="O224" s="222"/>
      <c r="P224" s="223">
        <f>SUM(P225:P318)</f>
        <v>0</v>
      </c>
      <c r="Q224" s="222"/>
      <c r="R224" s="223">
        <f>SUM(R225:R318)</f>
        <v>0</v>
      </c>
      <c r="S224" s="222"/>
      <c r="T224" s="224">
        <f>SUM(T225:T318)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5" t="s">
        <v>90</v>
      </c>
      <c r="AT224" s="226" t="s">
        <v>82</v>
      </c>
      <c r="AU224" s="226" t="s">
        <v>90</v>
      </c>
      <c r="AY224" s="225" t="s">
        <v>215</v>
      </c>
      <c r="BK224" s="227">
        <f>SUM(BK225:BK318)</f>
        <v>0</v>
      </c>
    </row>
    <row r="225" s="2" customFormat="1" ht="24.15" customHeight="1">
      <c r="A225" s="40"/>
      <c r="B225" s="41"/>
      <c r="C225" s="291" t="s">
        <v>465</v>
      </c>
      <c r="D225" s="291" t="s">
        <v>311</v>
      </c>
      <c r="E225" s="292" t="s">
        <v>831</v>
      </c>
      <c r="F225" s="293" t="s">
        <v>832</v>
      </c>
      <c r="G225" s="294" t="s">
        <v>325</v>
      </c>
      <c r="H225" s="295">
        <v>6</v>
      </c>
      <c r="I225" s="296"/>
      <c r="J225" s="297">
        <f>ROUND(I225*H225,2)</f>
        <v>0</v>
      </c>
      <c r="K225" s="293" t="s">
        <v>529</v>
      </c>
      <c r="L225" s="298"/>
      <c r="M225" s="299" t="s">
        <v>1</v>
      </c>
      <c r="N225" s="300" t="s">
        <v>48</v>
      </c>
      <c r="O225" s="93"/>
      <c r="P225" s="239">
        <f>O225*H225</f>
        <v>0</v>
      </c>
      <c r="Q225" s="239">
        <v>0</v>
      </c>
      <c r="R225" s="239">
        <f>Q225*H225</f>
        <v>0</v>
      </c>
      <c r="S225" s="239">
        <v>0</v>
      </c>
      <c r="T225" s="24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1" t="s">
        <v>548</v>
      </c>
      <c r="AT225" s="241" t="s">
        <v>311</v>
      </c>
      <c r="AU225" s="241" t="s">
        <v>92</v>
      </c>
      <c r="AY225" s="18" t="s">
        <v>215</v>
      </c>
      <c r="BE225" s="242">
        <f>IF(N225="základní",J225,0)</f>
        <v>0</v>
      </c>
      <c r="BF225" s="242">
        <f>IF(N225="snížená",J225,0)</f>
        <v>0</v>
      </c>
      <c r="BG225" s="242">
        <f>IF(N225="zákl. přenesená",J225,0)</f>
        <v>0</v>
      </c>
      <c r="BH225" s="242">
        <f>IF(N225="sníž. přenesená",J225,0)</f>
        <v>0</v>
      </c>
      <c r="BI225" s="242">
        <f>IF(N225="nulová",J225,0)</f>
        <v>0</v>
      </c>
      <c r="BJ225" s="18" t="s">
        <v>90</v>
      </c>
      <c r="BK225" s="242">
        <f>ROUND(I225*H225,2)</f>
        <v>0</v>
      </c>
      <c r="BL225" s="18" t="s">
        <v>418</v>
      </c>
      <c r="BM225" s="241" t="s">
        <v>1484</v>
      </c>
    </row>
    <row r="226" s="2" customFormat="1">
      <c r="A226" s="40"/>
      <c r="B226" s="41"/>
      <c r="C226" s="42"/>
      <c r="D226" s="243" t="s">
        <v>224</v>
      </c>
      <c r="E226" s="42"/>
      <c r="F226" s="244" t="s">
        <v>832</v>
      </c>
      <c r="G226" s="42"/>
      <c r="H226" s="42"/>
      <c r="I226" s="245"/>
      <c r="J226" s="42"/>
      <c r="K226" s="42"/>
      <c r="L226" s="46"/>
      <c r="M226" s="246"/>
      <c r="N226" s="247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8" t="s">
        <v>224</v>
      </c>
      <c r="AU226" s="18" t="s">
        <v>92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1485</v>
      </c>
      <c r="G227" s="249"/>
      <c r="H227" s="252">
        <v>6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92</v>
      </c>
      <c r="AV227" s="13" t="s">
        <v>92</v>
      </c>
      <c r="AW227" s="13" t="s">
        <v>39</v>
      </c>
      <c r="AX227" s="13" t="s">
        <v>90</v>
      </c>
      <c r="AY227" s="258" t="s">
        <v>215</v>
      </c>
    </row>
    <row r="228" s="2" customFormat="1" ht="33" customHeight="1">
      <c r="A228" s="40"/>
      <c r="B228" s="41"/>
      <c r="C228" s="291" t="s">
        <v>471</v>
      </c>
      <c r="D228" s="291" t="s">
        <v>311</v>
      </c>
      <c r="E228" s="292" t="s">
        <v>1106</v>
      </c>
      <c r="F228" s="293" t="s">
        <v>1107</v>
      </c>
      <c r="G228" s="294" t="s">
        <v>325</v>
      </c>
      <c r="H228" s="295">
        <v>2</v>
      </c>
      <c r="I228" s="296"/>
      <c r="J228" s="297">
        <f>ROUND(I228*H228,2)</f>
        <v>0</v>
      </c>
      <c r="K228" s="293" t="s">
        <v>529</v>
      </c>
      <c r="L228" s="298"/>
      <c r="M228" s="299" t="s">
        <v>1</v>
      </c>
      <c r="N228" s="300" t="s">
        <v>48</v>
      </c>
      <c r="O228" s="93"/>
      <c r="P228" s="239">
        <f>O228*H228</f>
        <v>0</v>
      </c>
      <c r="Q228" s="239">
        <v>0</v>
      </c>
      <c r="R228" s="239">
        <f>Q228*H228</f>
        <v>0</v>
      </c>
      <c r="S228" s="239">
        <v>0</v>
      </c>
      <c r="T228" s="240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41" t="s">
        <v>548</v>
      </c>
      <c r="AT228" s="241" t="s">
        <v>311</v>
      </c>
      <c r="AU228" s="241" t="s">
        <v>92</v>
      </c>
      <c r="AY228" s="18" t="s">
        <v>215</v>
      </c>
      <c r="BE228" s="242">
        <f>IF(N228="základní",J228,0)</f>
        <v>0</v>
      </c>
      <c r="BF228" s="242">
        <f>IF(N228="snížená",J228,0)</f>
        <v>0</v>
      </c>
      <c r="BG228" s="242">
        <f>IF(N228="zákl. přenesená",J228,0)</f>
        <v>0</v>
      </c>
      <c r="BH228" s="242">
        <f>IF(N228="sníž. přenesená",J228,0)</f>
        <v>0</v>
      </c>
      <c r="BI228" s="242">
        <f>IF(N228="nulová",J228,0)</f>
        <v>0</v>
      </c>
      <c r="BJ228" s="18" t="s">
        <v>90</v>
      </c>
      <c r="BK228" s="242">
        <f>ROUND(I228*H228,2)</f>
        <v>0</v>
      </c>
      <c r="BL228" s="18" t="s">
        <v>418</v>
      </c>
      <c r="BM228" s="241" t="s">
        <v>1486</v>
      </c>
    </row>
    <row r="229" s="2" customFormat="1">
      <c r="A229" s="40"/>
      <c r="B229" s="41"/>
      <c r="C229" s="42"/>
      <c r="D229" s="243" t="s">
        <v>224</v>
      </c>
      <c r="E229" s="42"/>
      <c r="F229" s="244" t="s">
        <v>1107</v>
      </c>
      <c r="G229" s="42"/>
      <c r="H229" s="42"/>
      <c r="I229" s="245"/>
      <c r="J229" s="42"/>
      <c r="K229" s="42"/>
      <c r="L229" s="46"/>
      <c r="M229" s="246"/>
      <c r="N229" s="247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8" t="s">
        <v>224</v>
      </c>
      <c r="AU229" s="18" t="s">
        <v>92</v>
      </c>
    </row>
    <row r="230" s="2" customFormat="1" ht="33" customHeight="1">
      <c r="A230" s="40"/>
      <c r="B230" s="41"/>
      <c r="C230" s="230" t="s">
        <v>477</v>
      </c>
      <c r="D230" s="230" t="s">
        <v>217</v>
      </c>
      <c r="E230" s="231" t="s">
        <v>1110</v>
      </c>
      <c r="F230" s="232" t="s">
        <v>1111</v>
      </c>
      <c r="G230" s="233" t="s">
        <v>325</v>
      </c>
      <c r="H230" s="234">
        <v>2</v>
      </c>
      <c r="I230" s="235"/>
      <c r="J230" s="236">
        <f>ROUND(I230*H230,2)</f>
        <v>0</v>
      </c>
      <c r="K230" s="232" t="s">
        <v>529</v>
      </c>
      <c r="L230" s="46"/>
      <c r="M230" s="237" t="s">
        <v>1</v>
      </c>
      <c r="N230" s="238" t="s">
        <v>48</v>
      </c>
      <c r="O230" s="93"/>
      <c r="P230" s="239">
        <f>O230*H230</f>
        <v>0</v>
      </c>
      <c r="Q230" s="239">
        <v>0</v>
      </c>
      <c r="R230" s="239">
        <f>Q230*H230</f>
        <v>0</v>
      </c>
      <c r="S230" s="239">
        <v>0</v>
      </c>
      <c r="T230" s="24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41" t="s">
        <v>541</v>
      </c>
      <c r="AT230" s="241" t="s">
        <v>217</v>
      </c>
      <c r="AU230" s="241" t="s">
        <v>92</v>
      </c>
      <c r="AY230" s="18" t="s">
        <v>215</v>
      </c>
      <c r="BE230" s="242">
        <f>IF(N230="základní",J230,0)</f>
        <v>0</v>
      </c>
      <c r="BF230" s="242">
        <f>IF(N230="snížená",J230,0)</f>
        <v>0</v>
      </c>
      <c r="BG230" s="242">
        <f>IF(N230="zákl. přenesená",J230,0)</f>
        <v>0</v>
      </c>
      <c r="BH230" s="242">
        <f>IF(N230="sníž. přenesená",J230,0)</f>
        <v>0</v>
      </c>
      <c r="BI230" s="242">
        <f>IF(N230="nulová",J230,0)</f>
        <v>0</v>
      </c>
      <c r="BJ230" s="18" t="s">
        <v>90</v>
      </c>
      <c r="BK230" s="242">
        <f>ROUND(I230*H230,2)</f>
        <v>0</v>
      </c>
      <c r="BL230" s="18" t="s">
        <v>541</v>
      </c>
      <c r="BM230" s="241" t="s">
        <v>1487</v>
      </c>
    </row>
    <row r="231" s="2" customFormat="1">
      <c r="A231" s="40"/>
      <c r="B231" s="41"/>
      <c r="C231" s="42"/>
      <c r="D231" s="243" t="s">
        <v>224</v>
      </c>
      <c r="E231" s="42"/>
      <c r="F231" s="244" t="s">
        <v>1113</v>
      </c>
      <c r="G231" s="42"/>
      <c r="H231" s="42"/>
      <c r="I231" s="245"/>
      <c r="J231" s="42"/>
      <c r="K231" s="42"/>
      <c r="L231" s="46"/>
      <c r="M231" s="246"/>
      <c r="N231" s="247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8" t="s">
        <v>224</v>
      </c>
      <c r="AU231" s="18" t="s">
        <v>92</v>
      </c>
    </row>
    <row r="232" s="2" customFormat="1" ht="24.15" customHeight="1">
      <c r="A232" s="40"/>
      <c r="B232" s="41"/>
      <c r="C232" s="291" t="s">
        <v>1109</v>
      </c>
      <c r="D232" s="291" t="s">
        <v>311</v>
      </c>
      <c r="E232" s="292" t="s">
        <v>1115</v>
      </c>
      <c r="F232" s="293" t="s">
        <v>1116</v>
      </c>
      <c r="G232" s="294" t="s">
        <v>325</v>
      </c>
      <c r="H232" s="295">
        <v>0.5</v>
      </c>
      <c r="I232" s="296"/>
      <c r="J232" s="297">
        <f>ROUND(I232*H232,2)</f>
        <v>0</v>
      </c>
      <c r="K232" s="293" t="s">
        <v>529</v>
      </c>
      <c r="L232" s="298"/>
      <c r="M232" s="299" t="s">
        <v>1</v>
      </c>
      <c r="N232" s="300" t="s">
        <v>48</v>
      </c>
      <c r="O232" s="93"/>
      <c r="P232" s="239">
        <f>O232*H232</f>
        <v>0</v>
      </c>
      <c r="Q232" s="239">
        <v>0</v>
      </c>
      <c r="R232" s="239">
        <f>Q232*H232</f>
        <v>0</v>
      </c>
      <c r="S232" s="239">
        <v>0</v>
      </c>
      <c r="T232" s="24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41" t="s">
        <v>548</v>
      </c>
      <c r="AT232" s="241" t="s">
        <v>311</v>
      </c>
      <c r="AU232" s="241" t="s">
        <v>92</v>
      </c>
      <c r="AY232" s="18" t="s">
        <v>215</v>
      </c>
      <c r="BE232" s="242">
        <f>IF(N232="základní",J232,0)</f>
        <v>0</v>
      </c>
      <c r="BF232" s="242">
        <f>IF(N232="snížená",J232,0)</f>
        <v>0</v>
      </c>
      <c r="BG232" s="242">
        <f>IF(N232="zákl. přenesená",J232,0)</f>
        <v>0</v>
      </c>
      <c r="BH232" s="242">
        <f>IF(N232="sníž. přenesená",J232,0)</f>
        <v>0</v>
      </c>
      <c r="BI232" s="242">
        <f>IF(N232="nulová",J232,0)</f>
        <v>0</v>
      </c>
      <c r="BJ232" s="18" t="s">
        <v>90</v>
      </c>
      <c r="BK232" s="242">
        <f>ROUND(I232*H232,2)</f>
        <v>0</v>
      </c>
      <c r="BL232" s="18" t="s">
        <v>418</v>
      </c>
      <c r="BM232" s="241" t="s">
        <v>1488</v>
      </c>
    </row>
    <row r="233" s="2" customFormat="1">
      <c r="A233" s="40"/>
      <c r="B233" s="41"/>
      <c r="C233" s="42"/>
      <c r="D233" s="243" t="s">
        <v>224</v>
      </c>
      <c r="E233" s="42"/>
      <c r="F233" s="244" t="s">
        <v>1116</v>
      </c>
      <c r="G233" s="42"/>
      <c r="H233" s="42"/>
      <c r="I233" s="245"/>
      <c r="J233" s="42"/>
      <c r="K233" s="42"/>
      <c r="L233" s="46"/>
      <c r="M233" s="246"/>
      <c r="N233" s="247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8" t="s">
        <v>224</v>
      </c>
      <c r="AU233" s="18" t="s">
        <v>92</v>
      </c>
    </row>
    <row r="234" s="13" customFormat="1">
      <c r="A234" s="13"/>
      <c r="B234" s="248"/>
      <c r="C234" s="249"/>
      <c r="D234" s="243" t="s">
        <v>226</v>
      </c>
      <c r="E234" s="249"/>
      <c r="F234" s="251" t="s">
        <v>1118</v>
      </c>
      <c r="G234" s="249"/>
      <c r="H234" s="252">
        <v>0.5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226</v>
      </c>
      <c r="AU234" s="258" t="s">
        <v>92</v>
      </c>
      <c r="AV234" s="13" t="s">
        <v>92</v>
      </c>
      <c r="AW234" s="13" t="s">
        <v>4</v>
      </c>
      <c r="AX234" s="13" t="s">
        <v>90</v>
      </c>
      <c r="AY234" s="258" t="s">
        <v>215</v>
      </c>
    </row>
    <row r="235" s="2" customFormat="1" ht="24.15" customHeight="1">
      <c r="A235" s="40"/>
      <c r="B235" s="41"/>
      <c r="C235" s="291" t="s">
        <v>1114</v>
      </c>
      <c r="D235" s="291" t="s">
        <v>311</v>
      </c>
      <c r="E235" s="292" t="s">
        <v>825</v>
      </c>
      <c r="F235" s="293" t="s">
        <v>826</v>
      </c>
      <c r="G235" s="294" t="s">
        <v>325</v>
      </c>
      <c r="H235" s="295">
        <v>3</v>
      </c>
      <c r="I235" s="296"/>
      <c r="J235" s="297">
        <f>ROUND(I235*H235,2)</f>
        <v>0</v>
      </c>
      <c r="K235" s="293" t="s">
        <v>529</v>
      </c>
      <c r="L235" s="298"/>
      <c r="M235" s="299" t="s">
        <v>1</v>
      </c>
      <c r="N235" s="300" t="s">
        <v>48</v>
      </c>
      <c r="O235" s="93"/>
      <c r="P235" s="239">
        <f>O235*H235</f>
        <v>0</v>
      </c>
      <c r="Q235" s="239">
        <v>0</v>
      </c>
      <c r="R235" s="239">
        <f>Q235*H235</f>
        <v>0</v>
      </c>
      <c r="S235" s="239">
        <v>0</v>
      </c>
      <c r="T235" s="24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41" t="s">
        <v>548</v>
      </c>
      <c r="AT235" s="241" t="s">
        <v>311</v>
      </c>
      <c r="AU235" s="241" t="s">
        <v>92</v>
      </c>
      <c r="AY235" s="18" t="s">
        <v>215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8" t="s">
        <v>90</v>
      </c>
      <c r="BK235" s="242">
        <f>ROUND(I235*H235,2)</f>
        <v>0</v>
      </c>
      <c r="BL235" s="18" t="s">
        <v>418</v>
      </c>
      <c r="BM235" s="241" t="s">
        <v>1489</v>
      </c>
    </row>
    <row r="236" s="2" customFormat="1">
      <c r="A236" s="40"/>
      <c r="B236" s="41"/>
      <c r="C236" s="42"/>
      <c r="D236" s="243" t="s">
        <v>224</v>
      </c>
      <c r="E236" s="42"/>
      <c r="F236" s="244" t="s">
        <v>826</v>
      </c>
      <c r="G236" s="42"/>
      <c r="H236" s="42"/>
      <c r="I236" s="245"/>
      <c r="J236" s="42"/>
      <c r="K236" s="42"/>
      <c r="L236" s="46"/>
      <c r="M236" s="246"/>
      <c r="N236" s="247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8" t="s">
        <v>224</v>
      </c>
      <c r="AU236" s="18" t="s">
        <v>92</v>
      </c>
    </row>
    <row r="237" s="2" customFormat="1" ht="33" customHeight="1">
      <c r="A237" s="40"/>
      <c r="B237" s="41"/>
      <c r="C237" s="291" t="s">
        <v>1119</v>
      </c>
      <c r="D237" s="291" t="s">
        <v>311</v>
      </c>
      <c r="E237" s="292" t="s">
        <v>834</v>
      </c>
      <c r="F237" s="293" t="s">
        <v>835</v>
      </c>
      <c r="G237" s="294" t="s">
        <v>836</v>
      </c>
      <c r="H237" s="295">
        <v>3</v>
      </c>
      <c r="I237" s="296"/>
      <c r="J237" s="297">
        <f>ROUND(I237*H237,2)</f>
        <v>0</v>
      </c>
      <c r="K237" s="293" t="s">
        <v>529</v>
      </c>
      <c r="L237" s="298"/>
      <c r="M237" s="299" t="s">
        <v>1</v>
      </c>
      <c r="N237" s="300" t="s">
        <v>48</v>
      </c>
      <c r="O237" s="93"/>
      <c r="P237" s="239">
        <f>O237*H237</f>
        <v>0</v>
      </c>
      <c r="Q237" s="239">
        <v>0</v>
      </c>
      <c r="R237" s="239">
        <f>Q237*H237</f>
        <v>0</v>
      </c>
      <c r="S237" s="239">
        <v>0</v>
      </c>
      <c r="T237" s="240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41" t="s">
        <v>548</v>
      </c>
      <c r="AT237" s="241" t="s">
        <v>311</v>
      </c>
      <c r="AU237" s="241" t="s">
        <v>92</v>
      </c>
      <c r="AY237" s="18" t="s">
        <v>215</v>
      </c>
      <c r="BE237" s="242">
        <f>IF(N237="základní",J237,0)</f>
        <v>0</v>
      </c>
      <c r="BF237" s="242">
        <f>IF(N237="snížená",J237,0)</f>
        <v>0</v>
      </c>
      <c r="BG237" s="242">
        <f>IF(N237="zákl. přenesená",J237,0)</f>
        <v>0</v>
      </c>
      <c r="BH237" s="242">
        <f>IF(N237="sníž. přenesená",J237,0)</f>
        <v>0</v>
      </c>
      <c r="BI237" s="242">
        <f>IF(N237="nulová",J237,0)</f>
        <v>0</v>
      </c>
      <c r="BJ237" s="18" t="s">
        <v>90</v>
      </c>
      <c r="BK237" s="242">
        <f>ROUND(I237*H237,2)</f>
        <v>0</v>
      </c>
      <c r="BL237" s="18" t="s">
        <v>418</v>
      </c>
      <c r="BM237" s="241" t="s">
        <v>1490</v>
      </c>
    </row>
    <row r="238" s="2" customFormat="1">
      <c r="A238" s="40"/>
      <c r="B238" s="41"/>
      <c r="C238" s="42"/>
      <c r="D238" s="243" t="s">
        <v>224</v>
      </c>
      <c r="E238" s="42"/>
      <c r="F238" s="244" t="s">
        <v>835</v>
      </c>
      <c r="G238" s="42"/>
      <c r="H238" s="42"/>
      <c r="I238" s="245"/>
      <c r="J238" s="42"/>
      <c r="K238" s="42"/>
      <c r="L238" s="46"/>
      <c r="M238" s="246"/>
      <c r="N238" s="247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8" t="s">
        <v>224</v>
      </c>
      <c r="AU238" s="18" t="s">
        <v>92</v>
      </c>
    </row>
    <row r="239" s="2" customFormat="1" ht="24.15" customHeight="1">
      <c r="A239" s="40"/>
      <c r="B239" s="41"/>
      <c r="C239" s="291" t="s">
        <v>1121</v>
      </c>
      <c r="D239" s="291" t="s">
        <v>311</v>
      </c>
      <c r="E239" s="292" t="s">
        <v>838</v>
      </c>
      <c r="F239" s="293" t="s">
        <v>839</v>
      </c>
      <c r="G239" s="294" t="s">
        <v>325</v>
      </c>
      <c r="H239" s="295">
        <v>3</v>
      </c>
      <c r="I239" s="296"/>
      <c r="J239" s="297">
        <f>ROUND(I239*H239,2)</f>
        <v>0</v>
      </c>
      <c r="K239" s="293" t="s">
        <v>529</v>
      </c>
      <c r="L239" s="298"/>
      <c r="M239" s="299" t="s">
        <v>1</v>
      </c>
      <c r="N239" s="300" t="s">
        <v>48</v>
      </c>
      <c r="O239" s="93"/>
      <c r="P239" s="239">
        <f>O239*H239</f>
        <v>0</v>
      </c>
      <c r="Q239" s="239">
        <v>0</v>
      </c>
      <c r="R239" s="239">
        <f>Q239*H239</f>
        <v>0</v>
      </c>
      <c r="S239" s="239">
        <v>0</v>
      </c>
      <c r="T239" s="24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41" t="s">
        <v>548</v>
      </c>
      <c r="AT239" s="241" t="s">
        <v>311</v>
      </c>
      <c r="AU239" s="241" t="s">
        <v>92</v>
      </c>
      <c r="AY239" s="18" t="s">
        <v>215</v>
      </c>
      <c r="BE239" s="242">
        <f>IF(N239="základní",J239,0)</f>
        <v>0</v>
      </c>
      <c r="BF239" s="242">
        <f>IF(N239="snížená",J239,0)</f>
        <v>0</v>
      </c>
      <c r="BG239" s="242">
        <f>IF(N239="zákl. přenesená",J239,0)</f>
        <v>0</v>
      </c>
      <c r="BH239" s="242">
        <f>IF(N239="sníž. přenesená",J239,0)</f>
        <v>0</v>
      </c>
      <c r="BI239" s="242">
        <f>IF(N239="nulová",J239,0)</f>
        <v>0</v>
      </c>
      <c r="BJ239" s="18" t="s">
        <v>90</v>
      </c>
      <c r="BK239" s="242">
        <f>ROUND(I239*H239,2)</f>
        <v>0</v>
      </c>
      <c r="BL239" s="18" t="s">
        <v>418</v>
      </c>
      <c r="BM239" s="241" t="s">
        <v>1491</v>
      </c>
    </row>
    <row r="240" s="2" customFormat="1">
      <c r="A240" s="40"/>
      <c r="B240" s="41"/>
      <c r="C240" s="42"/>
      <c r="D240" s="243" t="s">
        <v>224</v>
      </c>
      <c r="E240" s="42"/>
      <c r="F240" s="244" t="s">
        <v>839</v>
      </c>
      <c r="G240" s="42"/>
      <c r="H240" s="42"/>
      <c r="I240" s="245"/>
      <c r="J240" s="42"/>
      <c r="K240" s="42"/>
      <c r="L240" s="46"/>
      <c r="M240" s="246"/>
      <c r="N240" s="247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8" t="s">
        <v>224</v>
      </c>
      <c r="AU240" s="18" t="s">
        <v>92</v>
      </c>
    </row>
    <row r="241" s="2" customFormat="1" ht="24.15" customHeight="1">
      <c r="A241" s="40"/>
      <c r="B241" s="41"/>
      <c r="C241" s="291" t="s">
        <v>1123</v>
      </c>
      <c r="D241" s="291" t="s">
        <v>311</v>
      </c>
      <c r="E241" s="292" t="s">
        <v>841</v>
      </c>
      <c r="F241" s="293" t="s">
        <v>842</v>
      </c>
      <c r="G241" s="294" t="s">
        <v>325</v>
      </c>
      <c r="H241" s="295">
        <v>6</v>
      </c>
      <c r="I241" s="296"/>
      <c r="J241" s="297">
        <f>ROUND(I241*H241,2)</f>
        <v>0</v>
      </c>
      <c r="K241" s="293" t="s">
        <v>529</v>
      </c>
      <c r="L241" s="298"/>
      <c r="M241" s="299" t="s">
        <v>1</v>
      </c>
      <c r="N241" s="300" t="s">
        <v>48</v>
      </c>
      <c r="O241" s="93"/>
      <c r="P241" s="239">
        <f>O241*H241</f>
        <v>0</v>
      </c>
      <c r="Q241" s="239">
        <v>0</v>
      </c>
      <c r="R241" s="239">
        <f>Q241*H241</f>
        <v>0</v>
      </c>
      <c r="S241" s="239">
        <v>0</v>
      </c>
      <c r="T241" s="240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41" t="s">
        <v>548</v>
      </c>
      <c r="AT241" s="241" t="s">
        <v>311</v>
      </c>
      <c r="AU241" s="241" t="s">
        <v>92</v>
      </c>
      <c r="AY241" s="18" t="s">
        <v>215</v>
      </c>
      <c r="BE241" s="242">
        <f>IF(N241="základní",J241,0)</f>
        <v>0</v>
      </c>
      <c r="BF241" s="242">
        <f>IF(N241="snížená",J241,0)</f>
        <v>0</v>
      </c>
      <c r="BG241" s="242">
        <f>IF(N241="zákl. přenesená",J241,0)</f>
        <v>0</v>
      </c>
      <c r="BH241" s="242">
        <f>IF(N241="sníž. přenesená",J241,0)</f>
        <v>0</v>
      </c>
      <c r="BI241" s="242">
        <f>IF(N241="nulová",J241,0)</f>
        <v>0</v>
      </c>
      <c r="BJ241" s="18" t="s">
        <v>90</v>
      </c>
      <c r="BK241" s="242">
        <f>ROUND(I241*H241,2)</f>
        <v>0</v>
      </c>
      <c r="BL241" s="18" t="s">
        <v>418</v>
      </c>
      <c r="BM241" s="241" t="s">
        <v>1492</v>
      </c>
    </row>
    <row r="242" s="2" customFormat="1">
      <c r="A242" s="40"/>
      <c r="B242" s="41"/>
      <c r="C242" s="42"/>
      <c r="D242" s="243" t="s">
        <v>224</v>
      </c>
      <c r="E242" s="42"/>
      <c r="F242" s="244" t="s">
        <v>842</v>
      </c>
      <c r="G242" s="42"/>
      <c r="H242" s="42"/>
      <c r="I242" s="245"/>
      <c r="J242" s="42"/>
      <c r="K242" s="42"/>
      <c r="L242" s="46"/>
      <c r="M242" s="246"/>
      <c r="N242" s="247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8" t="s">
        <v>224</v>
      </c>
      <c r="AU242" s="18" t="s">
        <v>92</v>
      </c>
    </row>
    <row r="243" s="2" customFormat="1" ht="24.15" customHeight="1">
      <c r="A243" s="40"/>
      <c r="B243" s="41"/>
      <c r="C243" s="291" t="s">
        <v>1125</v>
      </c>
      <c r="D243" s="291" t="s">
        <v>311</v>
      </c>
      <c r="E243" s="292" t="s">
        <v>844</v>
      </c>
      <c r="F243" s="293" t="s">
        <v>845</v>
      </c>
      <c r="G243" s="294" t="s">
        <v>325</v>
      </c>
      <c r="H243" s="295">
        <v>6</v>
      </c>
      <c r="I243" s="296"/>
      <c r="J243" s="297">
        <f>ROUND(I243*H243,2)</f>
        <v>0</v>
      </c>
      <c r="K243" s="293" t="s">
        <v>529</v>
      </c>
      <c r="L243" s="298"/>
      <c r="M243" s="299" t="s">
        <v>1</v>
      </c>
      <c r="N243" s="300" t="s">
        <v>48</v>
      </c>
      <c r="O243" s="93"/>
      <c r="P243" s="239">
        <f>O243*H243</f>
        <v>0</v>
      </c>
      <c r="Q243" s="239">
        <v>0</v>
      </c>
      <c r="R243" s="239">
        <f>Q243*H243</f>
        <v>0</v>
      </c>
      <c r="S243" s="239">
        <v>0</v>
      </c>
      <c r="T243" s="24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41" t="s">
        <v>548</v>
      </c>
      <c r="AT243" s="241" t="s">
        <v>311</v>
      </c>
      <c r="AU243" s="241" t="s">
        <v>92</v>
      </c>
      <c r="AY243" s="18" t="s">
        <v>215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8" t="s">
        <v>90</v>
      </c>
      <c r="BK243" s="242">
        <f>ROUND(I243*H243,2)</f>
        <v>0</v>
      </c>
      <c r="BL243" s="18" t="s">
        <v>418</v>
      </c>
      <c r="BM243" s="241" t="s">
        <v>1493</v>
      </c>
    </row>
    <row r="244" s="2" customFormat="1">
      <c r="A244" s="40"/>
      <c r="B244" s="41"/>
      <c r="C244" s="42"/>
      <c r="D244" s="243" t="s">
        <v>224</v>
      </c>
      <c r="E244" s="42"/>
      <c r="F244" s="244" t="s">
        <v>845</v>
      </c>
      <c r="G244" s="42"/>
      <c r="H244" s="42"/>
      <c r="I244" s="245"/>
      <c r="J244" s="42"/>
      <c r="K244" s="42"/>
      <c r="L244" s="46"/>
      <c r="M244" s="246"/>
      <c r="N244" s="247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8" t="s">
        <v>224</v>
      </c>
      <c r="AU244" s="18" t="s">
        <v>92</v>
      </c>
    </row>
    <row r="245" s="2" customFormat="1" ht="24.15" customHeight="1">
      <c r="A245" s="40"/>
      <c r="B245" s="41"/>
      <c r="C245" s="291" t="s">
        <v>1127</v>
      </c>
      <c r="D245" s="291" t="s">
        <v>311</v>
      </c>
      <c r="E245" s="292" t="s">
        <v>828</v>
      </c>
      <c r="F245" s="293" t="s">
        <v>829</v>
      </c>
      <c r="G245" s="294" t="s">
        <v>325</v>
      </c>
      <c r="H245" s="295">
        <v>1</v>
      </c>
      <c r="I245" s="296"/>
      <c r="J245" s="297">
        <f>ROUND(I245*H245,2)</f>
        <v>0</v>
      </c>
      <c r="K245" s="293" t="s">
        <v>529</v>
      </c>
      <c r="L245" s="298"/>
      <c r="M245" s="299" t="s">
        <v>1</v>
      </c>
      <c r="N245" s="300" t="s">
        <v>48</v>
      </c>
      <c r="O245" s="93"/>
      <c r="P245" s="239">
        <f>O245*H245</f>
        <v>0</v>
      </c>
      <c r="Q245" s="239">
        <v>0</v>
      </c>
      <c r="R245" s="239">
        <f>Q245*H245</f>
        <v>0</v>
      </c>
      <c r="S245" s="239">
        <v>0</v>
      </c>
      <c r="T245" s="24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1" t="s">
        <v>548</v>
      </c>
      <c r="AT245" s="241" t="s">
        <v>311</v>
      </c>
      <c r="AU245" s="241" t="s">
        <v>92</v>
      </c>
      <c r="AY245" s="18" t="s">
        <v>215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8" t="s">
        <v>90</v>
      </c>
      <c r="BK245" s="242">
        <f>ROUND(I245*H245,2)</f>
        <v>0</v>
      </c>
      <c r="BL245" s="18" t="s">
        <v>418</v>
      </c>
      <c r="BM245" s="241" t="s">
        <v>1494</v>
      </c>
    </row>
    <row r="246" s="2" customFormat="1">
      <c r="A246" s="40"/>
      <c r="B246" s="41"/>
      <c r="C246" s="42"/>
      <c r="D246" s="243" t="s">
        <v>224</v>
      </c>
      <c r="E246" s="42"/>
      <c r="F246" s="244" t="s">
        <v>829</v>
      </c>
      <c r="G246" s="42"/>
      <c r="H246" s="42"/>
      <c r="I246" s="245"/>
      <c r="J246" s="42"/>
      <c r="K246" s="42"/>
      <c r="L246" s="46"/>
      <c r="M246" s="246"/>
      <c r="N246" s="247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8" t="s">
        <v>224</v>
      </c>
      <c r="AU246" s="18" t="s">
        <v>92</v>
      </c>
    </row>
    <row r="247" s="2" customFormat="1" ht="33" customHeight="1">
      <c r="A247" s="40"/>
      <c r="B247" s="41"/>
      <c r="C247" s="291" t="s">
        <v>1129</v>
      </c>
      <c r="D247" s="291" t="s">
        <v>311</v>
      </c>
      <c r="E247" s="292" t="s">
        <v>822</v>
      </c>
      <c r="F247" s="293" t="s">
        <v>823</v>
      </c>
      <c r="G247" s="294" t="s">
        <v>325</v>
      </c>
      <c r="H247" s="295">
        <v>3</v>
      </c>
      <c r="I247" s="296"/>
      <c r="J247" s="297">
        <f>ROUND(I247*H247,2)</f>
        <v>0</v>
      </c>
      <c r="K247" s="293" t="s">
        <v>529</v>
      </c>
      <c r="L247" s="298"/>
      <c r="M247" s="299" t="s">
        <v>1</v>
      </c>
      <c r="N247" s="300" t="s">
        <v>48</v>
      </c>
      <c r="O247" s="93"/>
      <c r="P247" s="239">
        <f>O247*H247</f>
        <v>0</v>
      </c>
      <c r="Q247" s="239">
        <v>0</v>
      </c>
      <c r="R247" s="239">
        <f>Q247*H247</f>
        <v>0</v>
      </c>
      <c r="S247" s="239">
        <v>0</v>
      </c>
      <c r="T247" s="24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41" t="s">
        <v>548</v>
      </c>
      <c r="AT247" s="241" t="s">
        <v>311</v>
      </c>
      <c r="AU247" s="241" t="s">
        <v>92</v>
      </c>
      <c r="AY247" s="18" t="s">
        <v>215</v>
      </c>
      <c r="BE247" s="242">
        <f>IF(N247="základní",J247,0)</f>
        <v>0</v>
      </c>
      <c r="BF247" s="242">
        <f>IF(N247="snížená",J247,0)</f>
        <v>0</v>
      </c>
      <c r="BG247" s="242">
        <f>IF(N247="zákl. přenesená",J247,0)</f>
        <v>0</v>
      </c>
      <c r="BH247" s="242">
        <f>IF(N247="sníž. přenesená",J247,0)</f>
        <v>0</v>
      </c>
      <c r="BI247" s="242">
        <f>IF(N247="nulová",J247,0)</f>
        <v>0</v>
      </c>
      <c r="BJ247" s="18" t="s">
        <v>90</v>
      </c>
      <c r="BK247" s="242">
        <f>ROUND(I247*H247,2)</f>
        <v>0</v>
      </c>
      <c r="BL247" s="18" t="s">
        <v>418</v>
      </c>
      <c r="BM247" s="241" t="s">
        <v>1495</v>
      </c>
    </row>
    <row r="248" s="2" customFormat="1">
      <c r="A248" s="40"/>
      <c r="B248" s="41"/>
      <c r="C248" s="42"/>
      <c r="D248" s="243" t="s">
        <v>224</v>
      </c>
      <c r="E248" s="42"/>
      <c r="F248" s="244" t="s">
        <v>823</v>
      </c>
      <c r="G248" s="42"/>
      <c r="H248" s="42"/>
      <c r="I248" s="245"/>
      <c r="J248" s="42"/>
      <c r="K248" s="42"/>
      <c r="L248" s="46"/>
      <c r="M248" s="246"/>
      <c r="N248" s="247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8" t="s">
        <v>224</v>
      </c>
      <c r="AU248" s="18" t="s">
        <v>92</v>
      </c>
    </row>
    <row r="249" s="2" customFormat="1" ht="33" customHeight="1">
      <c r="A249" s="40"/>
      <c r="B249" s="41"/>
      <c r="C249" s="230" t="s">
        <v>1131</v>
      </c>
      <c r="D249" s="230" t="s">
        <v>217</v>
      </c>
      <c r="E249" s="231" t="s">
        <v>1132</v>
      </c>
      <c r="F249" s="232" t="s">
        <v>1133</v>
      </c>
      <c r="G249" s="233" t="s">
        <v>325</v>
      </c>
      <c r="H249" s="234">
        <v>6</v>
      </c>
      <c r="I249" s="235"/>
      <c r="J249" s="236">
        <f>ROUND(I249*H249,2)</f>
        <v>0</v>
      </c>
      <c r="K249" s="232" t="s">
        <v>529</v>
      </c>
      <c r="L249" s="46"/>
      <c r="M249" s="237" t="s">
        <v>1</v>
      </c>
      <c r="N249" s="238" t="s">
        <v>48</v>
      </c>
      <c r="O249" s="93"/>
      <c r="P249" s="239">
        <f>O249*H249</f>
        <v>0</v>
      </c>
      <c r="Q249" s="239">
        <v>0</v>
      </c>
      <c r="R249" s="239">
        <f>Q249*H249</f>
        <v>0</v>
      </c>
      <c r="S249" s="239">
        <v>0</v>
      </c>
      <c r="T249" s="240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41" t="s">
        <v>222</v>
      </c>
      <c r="AT249" s="241" t="s">
        <v>217</v>
      </c>
      <c r="AU249" s="241" t="s">
        <v>92</v>
      </c>
      <c r="AY249" s="18" t="s">
        <v>215</v>
      </c>
      <c r="BE249" s="242">
        <f>IF(N249="základní",J249,0)</f>
        <v>0</v>
      </c>
      <c r="BF249" s="242">
        <f>IF(N249="snížená",J249,0)</f>
        <v>0</v>
      </c>
      <c r="BG249" s="242">
        <f>IF(N249="zákl. přenesená",J249,0)</f>
        <v>0</v>
      </c>
      <c r="BH249" s="242">
        <f>IF(N249="sníž. přenesená",J249,0)</f>
        <v>0</v>
      </c>
      <c r="BI249" s="242">
        <f>IF(N249="nulová",J249,0)</f>
        <v>0</v>
      </c>
      <c r="BJ249" s="18" t="s">
        <v>90</v>
      </c>
      <c r="BK249" s="242">
        <f>ROUND(I249*H249,2)</f>
        <v>0</v>
      </c>
      <c r="BL249" s="18" t="s">
        <v>222</v>
      </c>
      <c r="BM249" s="241" t="s">
        <v>1496</v>
      </c>
    </row>
    <row r="250" s="2" customFormat="1">
      <c r="A250" s="40"/>
      <c r="B250" s="41"/>
      <c r="C250" s="42"/>
      <c r="D250" s="243" t="s">
        <v>224</v>
      </c>
      <c r="E250" s="42"/>
      <c r="F250" s="244" t="s">
        <v>1135</v>
      </c>
      <c r="G250" s="42"/>
      <c r="H250" s="42"/>
      <c r="I250" s="245"/>
      <c r="J250" s="42"/>
      <c r="K250" s="42"/>
      <c r="L250" s="46"/>
      <c r="M250" s="246"/>
      <c r="N250" s="247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8" t="s">
        <v>224</v>
      </c>
      <c r="AU250" s="18" t="s">
        <v>92</v>
      </c>
    </row>
    <row r="251" s="13" customFormat="1">
      <c r="A251" s="13"/>
      <c r="B251" s="248"/>
      <c r="C251" s="249"/>
      <c r="D251" s="243" t="s">
        <v>226</v>
      </c>
      <c r="E251" s="250" t="s">
        <v>1</v>
      </c>
      <c r="F251" s="251" t="s">
        <v>1485</v>
      </c>
      <c r="G251" s="249"/>
      <c r="H251" s="252">
        <v>6</v>
      </c>
      <c r="I251" s="253"/>
      <c r="J251" s="249"/>
      <c r="K251" s="249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226</v>
      </c>
      <c r="AU251" s="258" t="s">
        <v>92</v>
      </c>
      <c r="AV251" s="13" t="s">
        <v>92</v>
      </c>
      <c r="AW251" s="13" t="s">
        <v>39</v>
      </c>
      <c r="AX251" s="13" t="s">
        <v>90</v>
      </c>
      <c r="AY251" s="258" t="s">
        <v>215</v>
      </c>
    </row>
    <row r="252" s="2" customFormat="1" ht="37.8" customHeight="1">
      <c r="A252" s="40"/>
      <c r="B252" s="41"/>
      <c r="C252" s="230" t="s">
        <v>1136</v>
      </c>
      <c r="D252" s="230" t="s">
        <v>217</v>
      </c>
      <c r="E252" s="231" t="s">
        <v>759</v>
      </c>
      <c r="F252" s="232" t="s">
        <v>760</v>
      </c>
      <c r="G252" s="233" t="s">
        <v>334</v>
      </c>
      <c r="H252" s="234">
        <v>1000</v>
      </c>
      <c r="I252" s="235"/>
      <c r="J252" s="236">
        <f>ROUND(I252*H252,2)</f>
        <v>0</v>
      </c>
      <c r="K252" s="232" t="s">
        <v>529</v>
      </c>
      <c r="L252" s="46"/>
      <c r="M252" s="237" t="s">
        <v>1</v>
      </c>
      <c r="N252" s="238" t="s">
        <v>48</v>
      </c>
      <c r="O252" s="93"/>
      <c r="P252" s="239">
        <f>O252*H252</f>
        <v>0</v>
      </c>
      <c r="Q252" s="239">
        <v>0</v>
      </c>
      <c r="R252" s="239">
        <f>Q252*H252</f>
        <v>0</v>
      </c>
      <c r="S252" s="239">
        <v>0</v>
      </c>
      <c r="T252" s="24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41" t="s">
        <v>541</v>
      </c>
      <c r="AT252" s="241" t="s">
        <v>217</v>
      </c>
      <c r="AU252" s="241" t="s">
        <v>92</v>
      </c>
      <c r="AY252" s="18" t="s">
        <v>215</v>
      </c>
      <c r="BE252" s="242">
        <f>IF(N252="základní",J252,0)</f>
        <v>0</v>
      </c>
      <c r="BF252" s="242">
        <f>IF(N252="snížená",J252,0)</f>
        <v>0</v>
      </c>
      <c r="BG252" s="242">
        <f>IF(N252="zákl. přenesená",J252,0)</f>
        <v>0</v>
      </c>
      <c r="BH252" s="242">
        <f>IF(N252="sníž. přenesená",J252,0)</f>
        <v>0</v>
      </c>
      <c r="BI252" s="242">
        <f>IF(N252="nulová",J252,0)</f>
        <v>0</v>
      </c>
      <c r="BJ252" s="18" t="s">
        <v>90</v>
      </c>
      <c r="BK252" s="242">
        <f>ROUND(I252*H252,2)</f>
        <v>0</v>
      </c>
      <c r="BL252" s="18" t="s">
        <v>541</v>
      </c>
      <c r="BM252" s="241" t="s">
        <v>1497</v>
      </c>
    </row>
    <row r="253" s="2" customFormat="1">
      <c r="A253" s="40"/>
      <c r="B253" s="41"/>
      <c r="C253" s="42"/>
      <c r="D253" s="243" t="s">
        <v>224</v>
      </c>
      <c r="E253" s="42"/>
      <c r="F253" s="244" t="s">
        <v>762</v>
      </c>
      <c r="G253" s="42"/>
      <c r="H253" s="42"/>
      <c r="I253" s="245"/>
      <c r="J253" s="42"/>
      <c r="K253" s="42"/>
      <c r="L253" s="46"/>
      <c r="M253" s="246"/>
      <c r="N253" s="247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8" t="s">
        <v>224</v>
      </c>
      <c r="AU253" s="18" t="s">
        <v>92</v>
      </c>
    </row>
    <row r="254" s="13" customFormat="1">
      <c r="A254" s="13"/>
      <c r="B254" s="248"/>
      <c r="C254" s="249"/>
      <c r="D254" s="243" t="s">
        <v>226</v>
      </c>
      <c r="E254" s="250" t="s">
        <v>1</v>
      </c>
      <c r="F254" s="251" t="s">
        <v>1498</v>
      </c>
      <c r="G254" s="249"/>
      <c r="H254" s="252">
        <v>50</v>
      </c>
      <c r="I254" s="253"/>
      <c r="J254" s="249"/>
      <c r="K254" s="249"/>
      <c r="L254" s="254"/>
      <c r="M254" s="255"/>
      <c r="N254" s="256"/>
      <c r="O254" s="256"/>
      <c r="P254" s="256"/>
      <c r="Q254" s="256"/>
      <c r="R254" s="256"/>
      <c r="S254" s="256"/>
      <c r="T254" s="25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8" t="s">
        <v>226</v>
      </c>
      <c r="AU254" s="258" t="s">
        <v>92</v>
      </c>
      <c r="AV254" s="13" t="s">
        <v>92</v>
      </c>
      <c r="AW254" s="13" t="s">
        <v>39</v>
      </c>
      <c r="AX254" s="13" t="s">
        <v>83</v>
      </c>
      <c r="AY254" s="258" t="s">
        <v>215</v>
      </c>
    </row>
    <row r="255" s="13" customFormat="1">
      <c r="A255" s="13"/>
      <c r="B255" s="248"/>
      <c r="C255" s="249"/>
      <c r="D255" s="243" t="s">
        <v>226</v>
      </c>
      <c r="E255" s="250" t="s">
        <v>1</v>
      </c>
      <c r="F255" s="251" t="s">
        <v>1499</v>
      </c>
      <c r="G255" s="249"/>
      <c r="H255" s="252">
        <v>30</v>
      </c>
      <c r="I255" s="253"/>
      <c r="J255" s="249"/>
      <c r="K255" s="249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226</v>
      </c>
      <c r="AU255" s="258" t="s">
        <v>92</v>
      </c>
      <c r="AV255" s="13" t="s">
        <v>92</v>
      </c>
      <c r="AW255" s="13" t="s">
        <v>39</v>
      </c>
      <c r="AX255" s="13" t="s">
        <v>83</v>
      </c>
      <c r="AY255" s="258" t="s">
        <v>215</v>
      </c>
    </row>
    <row r="256" s="13" customFormat="1">
      <c r="A256" s="13"/>
      <c r="B256" s="248"/>
      <c r="C256" s="249"/>
      <c r="D256" s="243" t="s">
        <v>226</v>
      </c>
      <c r="E256" s="250" t="s">
        <v>1</v>
      </c>
      <c r="F256" s="251" t="s">
        <v>1500</v>
      </c>
      <c r="G256" s="249"/>
      <c r="H256" s="252">
        <v>840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226</v>
      </c>
      <c r="AU256" s="258" t="s">
        <v>92</v>
      </c>
      <c r="AV256" s="13" t="s">
        <v>92</v>
      </c>
      <c r="AW256" s="13" t="s">
        <v>39</v>
      </c>
      <c r="AX256" s="13" t="s">
        <v>83</v>
      </c>
      <c r="AY256" s="258" t="s">
        <v>215</v>
      </c>
    </row>
    <row r="257" s="13" customFormat="1">
      <c r="A257" s="13"/>
      <c r="B257" s="248"/>
      <c r="C257" s="249"/>
      <c r="D257" s="243" t="s">
        <v>226</v>
      </c>
      <c r="E257" s="250" t="s">
        <v>1</v>
      </c>
      <c r="F257" s="251" t="s">
        <v>1501</v>
      </c>
      <c r="G257" s="249"/>
      <c r="H257" s="252">
        <v>45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226</v>
      </c>
      <c r="AU257" s="258" t="s">
        <v>92</v>
      </c>
      <c r="AV257" s="13" t="s">
        <v>92</v>
      </c>
      <c r="AW257" s="13" t="s">
        <v>39</v>
      </c>
      <c r="AX257" s="13" t="s">
        <v>83</v>
      </c>
      <c r="AY257" s="258" t="s">
        <v>215</v>
      </c>
    </row>
    <row r="258" s="13" customFormat="1">
      <c r="A258" s="13"/>
      <c r="B258" s="248"/>
      <c r="C258" s="249"/>
      <c r="D258" s="243" t="s">
        <v>226</v>
      </c>
      <c r="E258" s="250" t="s">
        <v>1</v>
      </c>
      <c r="F258" s="251" t="s">
        <v>1502</v>
      </c>
      <c r="G258" s="249"/>
      <c r="H258" s="252">
        <v>25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226</v>
      </c>
      <c r="AU258" s="258" t="s">
        <v>92</v>
      </c>
      <c r="AV258" s="13" t="s">
        <v>92</v>
      </c>
      <c r="AW258" s="13" t="s">
        <v>39</v>
      </c>
      <c r="AX258" s="13" t="s">
        <v>83</v>
      </c>
      <c r="AY258" s="258" t="s">
        <v>215</v>
      </c>
    </row>
    <row r="259" s="13" customFormat="1">
      <c r="A259" s="13"/>
      <c r="B259" s="248"/>
      <c r="C259" s="249"/>
      <c r="D259" s="243" t="s">
        <v>226</v>
      </c>
      <c r="E259" s="250" t="s">
        <v>1</v>
      </c>
      <c r="F259" s="251" t="s">
        <v>1503</v>
      </c>
      <c r="G259" s="249"/>
      <c r="H259" s="252">
        <v>10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92</v>
      </c>
      <c r="AV259" s="13" t="s">
        <v>92</v>
      </c>
      <c r="AW259" s="13" t="s">
        <v>39</v>
      </c>
      <c r="AX259" s="13" t="s">
        <v>83</v>
      </c>
      <c r="AY259" s="258" t="s">
        <v>215</v>
      </c>
    </row>
    <row r="260" s="14" customFormat="1">
      <c r="A260" s="14"/>
      <c r="B260" s="259"/>
      <c r="C260" s="260"/>
      <c r="D260" s="243" t="s">
        <v>226</v>
      </c>
      <c r="E260" s="261" t="s">
        <v>1</v>
      </c>
      <c r="F260" s="262" t="s">
        <v>229</v>
      </c>
      <c r="G260" s="260"/>
      <c r="H260" s="263">
        <v>1000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9" t="s">
        <v>226</v>
      </c>
      <c r="AU260" s="269" t="s">
        <v>92</v>
      </c>
      <c r="AV260" s="14" t="s">
        <v>222</v>
      </c>
      <c r="AW260" s="14" t="s">
        <v>39</v>
      </c>
      <c r="AX260" s="14" t="s">
        <v>90</v>
      </c>
      <c r="AY260" s="269" t="s">
        <v>215</v>
      </c>
    </row>
    <row r="261" s="2" customFormat="1" ht="33" customHeight="1">
      <c r="A261" s="40"/>
      <c r="B261" s="41"/>
      <c r="C261" s="230" t="s">
        <v>1140</v>
      </c>
      <c r="D261" s="230" t="s">
        <v>217</v>
      </c>
      <c r="E261" s="231" t="s">
        <v>754</v>
      </c>
      <c r="F261" s="232" t="s">
        <v>755</v>
      </c>
      <c r="G261" s="233" t="s">
        <v>325</v>
      </c>
      <c r="H261" s="234">
        <v>6</v>
      </c>
      <c r="I261" s="235"/>
      <c r="J261" s="236">
        <f>ROUND(I261*H261,2)</f>
        <v>0</v>
      </c>
      <c r="K261" s="232" t="s">
        <v>529</v>
      </c>
      <c r="L261" s="46"/>
      <c r="M261" s="237" t="s">
        <v>1</v>
      </c>
      <c r="N261" s="238" t="s">
        <v>48</v>
      </c>
      <c r="O261" s="93"/>
      <c r="P261" s="239">
        <f>O261*H261</f>
        <v>0</v>
      </c>
      <c r="Q261" s="239">
        <v>0</v>
      </c>
      <c r="R261" s="239">
        <f>Q261*H261</f>
        <v>0</v>
      </c>
      <c r="S261" s="239">
        <v>0</v>
      </c>
      <c r="T261" s="24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41" t="s">
        <v>541</v>
      </c>
      <c r="AT261" s="241" t="s">
        <v>217</v>
      </c>
      <c r="AU261" s="241" t="s">
        <v>92</v>
      </c>
      <c r="AY261" s="18" t="s">
        <v>215</v>
      </c>
      <c r="BE261" s="242">
        <f>IF(N261="základní",J261,0)</f>
        <v>0</v>
      </c>
      <c r="BF261" s="242">
        <f>IF(N261="snížená",J261,0)</f>
        <v>0</v>
      </c>
      <c r="BG261" s="242">
        <f>IF(N261="zákl. přenesená",J261,0)</f>
        <v>0</v>
      </c>
      <c r="BH261" s="242">
        <f>IF(N261="sníž. přenesená",J261,0)</f>
        <v>0</v>
      </c>
      <c r="BI261" s="242">
        <f>IF(N261="nulová",J261,0)</f>
        <v>0</v>
      </c>
      <c r="BJ261" s="18" t="s">
        <v>90</v>
      </c>
      <c r="BK261" s="242">
        <f>ROUND(I261*H261,2)</f>
        <v>0</v>
      </c>
      <c r="BL261" s="18" t="s">
        <v>541</v>
      </c>
      <c r="BM261" s="241" t="s">
        <v>1504</v>
      </c>
    </row>
    <row r="262" s="2" customFormat="1">
      <c r="A262" s="40"/>
      <c r="B262" s="41"/>
      <c r="C262" s="42"/>
      <c r="D262" s="243" t="s">
        <v>224</v>
      </c>
      <c r="E262" s="42"/>
      <c r="F262" s="244" t="s">
        <v>757</v>
      </c>
      <c r="G262" s="42"/>
      <c r="H262" s="42"/>
      <c r="I262" s="245"/>
      <c r="J262" s="42"/>
      <c r="K262" s="42"/>
      <c r="L262" s="46"/>
      <c r="M262" s="246"/>
      <c r="N262" s="247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8" t="s">
        <v>224</v>
      </c>
      <c r="AU262" s="18" t="s">
        <v>92</v>
      </c>
    </row>
    <row r="263" s="13" customFormat="1">
      <c r="A263" s="13"/>
      <c r="B263" s="248"/>
      <c r="C263" s="249"/>
      <c r="D263" s="243" t="s">
        <v>226</v>
      </c>
      <c r="E263" s="250" t="s">
        <v>1</v>
      </c>
      <c r="F263" s="251" t="s">
        <v>758</v>
      </c>
      <c r="G263" s="249"/>
      <c r="H263" s="252">
        <v>6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226</v>
      </c>
      <c r="AU263" s="258" t="s">
        <v>92</v>
      </c>
      <c r="AV263" s="13" t="s">
        <v>92</v>
      </c>
      <c r="AW263" s="13" t="s">
        <v>39</v>
      </c>
      <c r="AX263" s="13" t="s">
        <v>90</v>
      </c>
      <c r="AY263" s="258" t="s">
        <v>215</v>
      </c>
    </row>
    <row r="264" s="2" customFormat="1" ht="33" customHeight="1">
      <c r="A264" s="40"/>
      <c r="B264" s="41"/>
      <c r="C264" s="230" t="s">
        <v>1147</v>
      </c>
      <c r="D264" s="230" t="s">
        <v>217</v>
      </c>
      <c r="E264" s="231" t="s">
        <v>773</v>
      </c>
      <c r="F264" s="232" t="s">
        <v>774</v>
      </c>
      <c r="G264" s="233" t="s">
        <v>325</v>
      </c>
      <c r="H264" s="234">
        <v>6</v>
      </c>
      <c r="I264" s="235"/>
      <c r="J264" s="236">
        <f>ROUND(I264*H264,2)</f>
        <v>0</v>
      </c>
      <c r="K264" s="232" t="s">
        <v>529</v>
      </c>
      <c r="L264" s="46"/>
      <c r="M264" s="237" t="s">
        <v>1</v>
      </c>
      <c r="N264" s="238" t="s">
        <v>48</v>
      </c>
      <c r="O264" s="93"/>
      <c r="P264" s="239">
        <f>O264*H264</f>
        <v>0</v>
      </c>
      <c r="Q264" s="239">
        <v>0</v>
      </c>
      <c r="R264" s="239">
        <f>Q264*H264</f>
        <v>0</v>
      </c>
      <c r="S264" s="239">
        <v>0</v>
      </c>
      <c r="T264" s="240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41" t="s">
        <v>541</v>
      </c>
      <c r="AT264" s="241" t="s">
        <v>217</v>
      </c>
      <c r="AU264" s="241" t="s">
        <v>92</v>
      </c>
      <c r="AY264" s="18" t="s">
        <v>215</v>
      </c>
      <c r="BE264" s="242">
        <f>IF(N264="základní",J264,0)</f>
        <v>0</v>
      </c>
      <c r="BF264" s="242">
        <f>IF(N264="snížená",J264,0)</f>
        <v>0</v>
      </c>
      <c r="BG264" s="242">
        <f>IF(N264="zákl. přenesená",J264,0)</f>
        <v>0</v>
      </c>
      <c r="BH264" s="242">
        <f>IF(N264="sníž. přenesená",J264,0)</f>
        <v>0</v>
      </c>
      <c r="BI264" s="242">
        <f>IF(N264="nulová",J264,0)</f>
        <v>0</v>
      </c>
      <c r="BJ264" s="18" t="s">
        <v>90</v>
      </c>
      <c r="BK264" s="242">
        <f>ROUND(I264*H264,2)</f>
        <v>0</v>
      </c>
      <c r="BL264" s="18" t="s">
        <v>541</v>
      </c>
      <c r="BM264" s="241" t="s">
        <v>1505</v>
      </c>
    </row>
    <row r="265" s="2" customFormat="1">
      <c r="A265" s="40"/>
      <c r="B265" s="41"/>
      <c r="C265" s="42"/>
      <c r="D265" s="243" t="s">
        <v>224</v>
      </c>
      <c r="E265" s="42"/>
      <c r="F265" s="244" t="s">
        <v>776</v>
      </c>
      <c r="G265" s="42"/>
      <c r="H265" s="42"/>
      <c r="I265" s="245"/>
      <c r="J265" s="42"/>
      <c r="K265" s="42"/>
      <c r="L265" s="46"/>
      <c r="M265" s="246"/>
      <c r="N265" s="247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8" t="s">
        <v>224</v>
      </c>
      <c r="AU265" s="18" t="s">
        <v>92</v>
      </c>
    </row>
    <row r="266" s="2" customFormat="1" ht="24.15" customHeight="1">
      <c r="A266" s="40"/>
      <c r="B266" s="41"/>
      <c r="C266" s="230" t="s">
        <v>1149</v>
      </c>
      <c r="D266" s="230" t="s">
        <v>217</v>
      </c>
      <c r="E266" s="231" t="s">
        <v>1137</v>
      </c>
      <c r="F266" s="232" t="s">
        <v>1138</v>
      </c>
      <c r="G266" s="233" t="s">
        <v>325</v>
      </c>
      <c r="H266" s="234">
        <v>2</v>
      </c>
      <c r="I266" s="235"/>
      <c r="J266" s="236">
        <f>ROUND(I266*H266,2)</f>
        <v>0</v>
      </c>
      <c r="K266" s="232" t="s">
        <v>529</v>
      </c>
      <c r="L266" s="46"/>
      <c r="M266" s="237" t="s">
        <v>1</v>
      </c>
      <c r="N266" s="238" t="s">
        <v>48</v>
      </c>
      <c r="O266" s="93"/>
      <c r="P266" s="239">
        <f>O266*H266</f>
        <v>0</v>
      </c>
      <c r="Q266" s="239">
        <v>0</v>
      </c>
      <c r="R266" s="239">
        <f>Q266*H266</f>
        <v>0</v>
      </c>
      <c r="S266" s="239">
        <v>0</v>
      </c>
      <c r="T266" s="24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1" t="s">
        <v>541</v>
      </c>
      <c r="AT266" s="241" t="s">
        <v>217</v>
      </c>
      <c r="AU266" s="241" t="s">
        <v>92</v>
      </c>
      <c r="AY266" s="18" t="s">
        <v>215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8" t="s">
        <v>90</v>
      </c>
      <c r="BK266" s="242">
        <f>ROUND(I266*H266,2)</f>
        <v>0</v>
      </c>
      <c r="BL266" s="18" t="s">
        <v>541</v>
      </c>
      <c r="BM266" s="241" t="s">
        <v>1506</v>
      </c>
    </row>
    <row r="267" s="2" customFormat="1">
      <c r="A267" s="40"/>
      <c r="B267" s="41"/>
      <c r="C267" s="42"/>
      <c r="D267" s="243" t="s">
        <v>224</v>
      </c>
      <c r="E267" s="42"/>
      <c r="F267" s="244" t="s">
        <v>1138</v>
      </c>
      <c r="G267" s="42"/>
      <c r="H267" s="42"/>
      <c r="I267" s="245"/>
      <c r="J267" s="42"/>
      <c r="K267" s="42"/>
      <c r="L267" s="46"/>
      <c r="M267" s="246"/>
      <c r="N267" s="247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224</v>
      </c>
      <c r="AU267" s="18" t="s">
        <v>92</v>
      </c>
    </row>
    <row r="268" s="2" customFormat="1" ht="16.5" customHeight="1">
      <c r="A268" s="40"/>
      <c r="B268" s="41"/>
      <c r="C268" s="230" t="s">
        <v>1151</v>
      </c>
      <c r="D268" s="230" t="s">
        <v>217</v>
      </c>
      <c r="E268" s="231" t="s">
        <v>786</v>
      </c>
      <c r="F268" s="232" t="s">
        <v>787</v>
      </c>
      <c r="G268" s="233" t="s">
        <v>325</v>
      </c>
      <c r="H268" s="234">
        <v>3</v>
      </c>
      <c r="I268" s="235"/>
      <c r="J268" s="236">
        <f>ROUND(I268*H268,2)</f>
        <v>0</v>
      </c>
      <c r="K268" s="232" t="s">
        <v>529</v>
      </c>
      <c r="L268" s="46"/>
      <c r="M268" s="237" t="s">
        <v>1</v>
      </c>
      <c r="N268" s="238" t="s">
        <v>48</v>
      </c>
      <c r="O268" s="93"/>
      <c r="P268" s="239">
        <f>O268*H268</f>
        <v>0</v>
      </c>
      <c r="Q268" s="239">
        <v>0</v>
      </c>
      <c r="R268" s="239">
        <f>Q268*H268</f>
        <v>0</v>
      </c>
      <c r="S268" s="239">
        <v>0</v>
      </c>
      <c r="T268" s="24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1" t="s">
        <v>541</v>
      </c>
      <c r="AT268" s="241" t="s">
        <v>217</v>
      </c>
      <c r="AU268" s="241" t="s">
        <v>92</v>
      </c>
      <c r="AY268" s="18" t="s">
        <v>215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8" t="s">
        <v>90</v>
      </c>
      <c r="BK268" s="242">
        <f>ROUND(I268*H268,2)</f>
        <v>0</v>
      </c>
      <c r="BL268" s="18" t="s">
        <v>541</v>
      </c>
      <c r="BM268" s="241" t="s">
        <v>1507</v>
      </c>
    </row>
    <row r="269" s="2" customFormat="1">
      <c r="A269" s="40"/>
      <c r="B269" s="41"/>
      <c r="C269" s="42"/>
      <c r="D269" s="243" t="s">
        <v>224</v>
      </c>
      <c r="E269" s="42"/>
      <c r="F269" s="244" t="s">
        <v>789</v>
      </c>
      <c r="G269" s="42"/>
      <c r="H269" s="42"/>
      <c r="I269" s="245"/>
      <c r="J269" s="42"/>
      <c r="K269" s="42"/>
      <c r="L269" s="46"/>
      <c r="M269" s="246"/>
      <c r="N269" s="247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8" t="s">
        <v>224</v>
      </c>
      <c r="AU269" s="18" t="s">
        <v>92</v>
      </c>
    </row>
    <row r="270" s="2" customFormat="1" ht="24.15" customHeight="1">
      <c r="A270" s="40"/>
      <c r="B270" s="41"/>
      <c r="C270" s="291" t="s">
        <v>1154</v>
      </c>
      <c r="D270" s="291" t="s">
        <v>311</v>
      </c>
      <c r="E270" s="292" t="s">
        <v>1191</v>
      </c>
      <c r="F270" s="293" t="s">
        <v>1192</v>
      </c>
      <c r="G270" s="294" t="s">
        <v>325</v>
      </c>
      <c r="H270" s="295">
        <v>3</v>
      </c>
      <c r="I270" s="296"/>
      <c r="J270" s="297">
        <f>ROUND(I270*H270,2)</f>
        <v>0</v>
      </c>
      <c r="K270" s="293" t="s">
        <v>529</v>
      </c>
      <c r="L270" s="298"/>
      <c r="M270" s="299" t="s">
        <v>1</v>
      </c>
      <c r="N270" s="300" t="s">
        <v>48</v>
      </c>
      <c r="O270" s="93"/>
      <c r="P270" s="239">
        <f>O270*H270</f>
        <v>0</v>
      </c>
      <c r="Q270" s="239">
        <v>0</v>
      </c>
      <c r="R270" s="239">
        <f>Q270*H270</f>
        <v>0</v>
      </c>
      <c r="S270" s="239">
        <v>0</v>
      </c>
      <c r="T270" s="24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41" t="s">
        <v>541</v>
      </c>
      <c r="AT270" s="241" t="s">
        <v>311</v>
      </c>
      <c r="AU270" s="241" t="s">
        <v>92</v>
      </c>
      <c r="AY270" s="18" t="s">
        <v>215</v>
      </c>
      <c r="BE270" s="242">
        <f>IF(N270="základní",J270,0)</f>
        <v>0</v>
      </c>
      <c r="BF270" s="242">
        <f>IF(N270="snížená",J270,0)</f>
        <v>0</v>
      </c>
      <c r="BG270" s="242">
        <f>IF(N270="zákl. přenesená",J270,0)</f>
        <v>0</v>
      </c>
      <c r="BH270" s="242">
        <f>IF(N270="sníž. přenesená",J270,0)</f>
        <v>0</v>
      </c>
      <c r="BI270" s="242">
        <f>IF(N270="nulová",J270,0)</f>
        <v>0</v>
      </c>
      <c r="BJ270" s="18" t="s">
        <v>90</v>
      </c>
      <c r="BK270" s="242">
        <f>ROUND(I270*H270,2)</f>
        <v>0</v>
      </c>
      <c r="BL270" s="18" t="s">
        <v>541</v>
      </c>
      <c r="BM270" s="241" t="s">
        <v>1508</v>
      </c>
    </row>
    <row r="271" s="2" customFormat="1">
      <c r="A271" s="40"/>
      <c r="B271" s="41"/>
      <c r="C271" s="42"/>
      <c r="D271" s="243" t="s">
        <v>224</v>
      </c>
      <c r="E271" s="42"/>
      <c r="F271" s="244" t="s">
        <v>1192</v>
      </c>
      <c r="G271" s="42"/>
      <c r="H271" s="42"/>
      <c r="I271" s="245"/>
      <c r="J271" s="42"/>
      <c r="K271" s="42"/>
      <c r="L271" s="46"/>
      <c r="M271" s="246"/>
      <c r="N271" s="247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8" t="s">
        <v>224</v>
      </c>
      <c r="AU271" s="18" t="s">
        <v>92</v>
      </c>
    </row>
    <row r="272" s="2" customFormat="1" ht="24.15" customHeight="1">
      <c r="A272" s="40"/>
      <c r="B272" s="41"/>
      <c r="C272" s="291" t="s">
        <v>1156</v>
      </c>
      <c r="D272" s="291" t="s">
        <v>311</v>
      </c>
      <c r="E272" s="292" t="s">
        <v>819</v>
      </c>
      <c r="F272" s="293" t="s">
        <v>820</v>
      </c>
      <c r="G272" s="294" t="s">
        <v>325</v>
      </c>
      <c r="H272" s="295">
        <v>3</v>
      </c>
      <c r="I272" s="296"/>
      <c r="J272" s="297">
        <f>ROUND(I272*H272,2)</f>
        <v>0</v>
      </c>
      <c r="K272" s="293" t="s">
        <v>529</v>
      </c>
      <c r="L272" s="298"/>
      <c r="M272" s="299" t="s">
        <v>1</v>
      </c>
      <c r="N272" s="300" t="s">
        <v>48</v>
      </c>
      <c r="O272" s="93"/>
      <c r="P272" s="239">
        <f>O272*H272</f>
        <v>0</v>
      </c>
      <c r="Q272" s="239">
        <v>0</v>
      </c>
      <c r="R272" s="239">
        <f>Q272*H272</f>
        <v>0</v>
      </c>
      <c r="S272" s="239">
        <v>0</v>
      </c>
      <c r="T272" s="24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1" t="s">
        <v>541</v>
      </c>
      <c r="AT272" s="241" t="s">
        <v>311</v>
      </c>
      <c r="AU272" s="241" t="s">
        <v>92</v>
      </c>
      <c r="AY272" s="18" t="s">
        <v>215</v>
      </c>
      <c r="BE272" s="242">
        <f>IF(N272="základní",J272,0)</f>
        <v>0</v>
      </c>
      <c r="BF272" s="242">
        <f>IF(N272="snížená",J272,0)</f>
        <v>0</v>
      </c>
      <c r="BG272" s="242">
        <f>IF(N272="zákl. přenesená",J272,0)</f>
        <v>0</v>
      </c>
      <c r="BH272" s="242">
        <f>IF(N272="sníž. přenesená",J272,0)</f>
        <v>0</v>
      </c>
      <c r="BI272" s="242">
        <f>IF(N272="nulová",J272,0)</f>
        <v>0</v>
      </c>
      <c r="BJ272" s="18" t="s">
        <v>90</v>
      </c>
      <c r="BK272" s="242">
        <f>ROUND(I272*H272,2)</f>
        <v>0</v>
      </c>
      <c r="BL272" s="18" t="s">
        <v>541</v>
      </c>
      <c r="BM272" s="241" t="s">
        <v>1509</v>
      </c>
    </row>
    <row r="273" s="2" customFormat="1">
      <c r="A273" s="40"/>
      <c r="B273" s="41"/>
      <c r="C273" s="42"/>
      <c r="D273" s="243" t="s">
        <v>224</v>
      </c>
      <c r="E273" s="42"/>
      <c r="F273" s="244" t="s">
        <v>820</v>
      </c>
      <c r="G273" s="42"/>
      <c r="H273" s="42"/>
      <c r="I273" s="245"/>
      <c r="J273" s="42"/>
      <c r="K273" s="42"/>
      <c r="L273" s="46"/>
      <c r="M273" s="246"/>
      <c r="N273" s="247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8" t="s">
        <v>224</v>
      </c>
      <c r="AU273" s="18" t="s">
        <v>92</v>
      </c>
    </row>
    <row r="274" s="2" customFormat="1" ht="24.15" customHeight="1">
      <c r="A274" s="40"/>
      <c r="B274" s="41"/>
      <c r="C274" s="291" t="s">
        <v>1159</v>
      </c>
      <c r="D274" s="291" t="s">
        <v>311</v>
      </c>
      <c r="E274" s="292" t="s">
        <v>1197</v>
      </c>
      <c r="F274" s="293" t="s">
        <v>1198</v>
      </c>
      <c r="G274" s="294" t="s">
        <v>325</v>
      </c>
      <c r="H274" s="295">
        <v>15</v>
      </c>
      <c r="I274" s="296"/>
      <c r="J274" s="297">
        <f>ROUND(I274*H274,2)</f>
        <v>0</v>
      </c>
      <c r="K274" s="293" t="s">
        <v>529</v>
      </c>
      <c r="L274" s="298"/>
      <c r="M274" s="299" t="s">
        <v>1</v>
      </c>
      <c r="N274" s="300" t="s">
        <v>48</v>
      </c>
      <c r="O274" s="93"/>
      <c r="P274" s="239">
        <f>O274*H274</f>
        <v>0</v>
      </c>
      <c r="Q274" s="239">
        <v>0</v>
      </c>
      <c r="R274" s="239">
        <f>Q274*H274</f>
        <v>0</v>
      </c>
      <c r="S274" s="239">
        <v>0</v>
      </c>
      <c r="T274" s="24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1" t="s">
        <v>541</v>
      </c>
      <c r="AT274" s="241" t="s">
        <v>311</v>
      </c>
      <c r="AU274" s="241" t="s">
        <v>92</v>
      </c>
      <c r="AY274" s="18" t="s">
        <v>215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90</v>
      </c>
      <c r="BK274" s="242">
        <f>ROUND(I274*H274,2)</f>
        <v>0</v>
      </c>
      <c r="BL274" s="18" t="s">
        <v>541</v>
      </c>
      <c r="BM274" s="241" t="s">
        <v>1510</v>
      </c>
    </row>
    <row r="275" s="2" customFormat="1">
      <c r="A275" s="40"/>
      <c r="B275" s="41"/>
      <c r="C275" s="42"/>
      <c r="D275" s="243" t="s">
        <v>224</v>
      </c>
      <c r="E275" s="42"/>
      <c r="F275" s="244" t="s">
        <v>1198</v>
      </c>
      <c r="G275" s="42"/>
      <c r="H275" s="42"/>
      <c r="I275" s="245"/>
      <c r="J275" s="42"/>
      <c r="K275" s="42"/>
      <c r="L275" s="46"/>
      <c r="M275" s="246"/>
      <c r="N275" s="247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8" t="s">
        <v>224</v>
      </c>
      <c r="AU275" s="18" t="s">
        <v>92</v>
      </c>
    </row>
    <row r="276" s="2" customFormat="1" ht="33" customHeight="1">
      <c r="A276" s="40"/>
      <c r="B276" s="41"/>
      <c r="C276" s="291" t="s">
        <v>1161</v>
      </c>
      <c r="D276" s="291" t="s">
        <v>311</v>
      </c>
      <c r="E276" s="292" t="s">
        <v>1201</v>
      </c>
      <c r="F276" s="293" t="s">
        <v>1202</v>
      </c>
      <c r="G276" s="294" t="s">
        <v>325</v>
      </c>
      <c r="H276" s="295">
        <v>2</v>
      </c>
      <c r="I276" s="296"/>
      <c r="J276" s="297">
        <f>ROUND(I276*H276,2)</f>
        <v>0</v>
      </c>
      <c r="K276" s="293" t="s">
        <v>529</v>
      </c>
      <c r="L276" s="298"/>
      <c r="M276" s="299" t="s">
        <v>1</v>
      </c>
      <c r="N276" s="300" t="s">
        <v>48</v>
      </c>
      <c r="O276" s="93"/>
      <c r="P276" s="239">
        <f>O276*H276</f>
        <v>0</v>
      </c>
      <c r="Q276" s="239">
        <v>0</v>
      </c>
      <c r="R276" s="239">
        <f>Q276*H276</f>
        <v>0</v>
      </c>
      <c r="S276" s="239">
        <v>0</v>
      </c>
      <c r="T276" s="240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41" t="s">
        <v>541</v>
      </c>
      <c r="AT276" s="241" t="s">
        <v>311</v>
      </c>
      <c r="AU276" s="241" t="s">
        <v>92</v>
      </c>
      <c r="AY276" s="18" t="s">
        <v>215</v>
      </c>
      <c r="BE276" s="242">
        <f>IF(N276="základní",J276,0)</f>
        <v>0</v>
      </c>
      <c r="BF276" s="242">
        <f>IF(N276="snížená",J276,0)</f>
        <v>0</v>
      </c>
      <c r="BG276" s="242">
        <f>IF(N276="zákl. přenesená",J276,0)</f>
        <v>0</v>
      </c>
      <c r="BH276" s="242">
        <f>IF(N276="sníž. přenesená",J276,0)</f>
        <v>0</v>
      </c>
      <c r="BI276" s="242">
        <f>IF(N276="nulová",J276,0)</f>
        <v>0</v>
      </c>
      <c r="BJ276" s="18" t="s">
        <v>90</v>
      </c>
      <c r="BK276" s="242">
        <f>ROUND(I276*H276,2)</f>
        <v>0</v>
      </c>
      <c r="BL276" s="18" t="s">
        <v>541</v>
      </c>
      <c r="BM276" s="241" t="s">
        <v>1511</v>
      </c>
    </row>
    <row r="277" s="2" customFormat="1">
      <c r="A277" s="40"/>
      <c r="B277" s="41"/>
      <c r="C277" s="42"/>
      <c r="D277" s="243" t="s">
        <v>224</v>
      </c>
      <c r="E277" s="42"/>
      <c r="F277" s="244" t="s">
        <v>1202</v>
      </c>
      <c r="G277" s="42"/>
      <c r="H277" s="42"/>
      <c r="I277" s="245"/>
      <c r="J277" s="42"/>
      <c r="K277" s="42"/>
      <c r="L277" s="46"/>
      <c r="M277" s="246"/>
      <c r="N277" s="247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8" t="s">
        <v>224</v>
      </c>
      <c r="AU277" s="18" t="s">
        <v>92</v>
      </c>
    </row>
    <row r="278" s="2" customFormat="1" ht="21.75" customHeight="1">
      <c r="A278" s="40"/>
      <c r="B278" s="41"/>
      <c r="C278" s="230" t="s">
        <v>1166</v>
      </c>
      <c r="D278" s="230" t="s">
        <v>217</v>
      </c>
      <c r="E278" s="231" t="s">
        <v>1169</v>
      </c>
      <c r="F278" s="232" t="s">
        <v>1170</v>
      </c>
      <c r="G278" s="233" t="s">
        <v>325</v>
      </c>
      <c r="H278" s="234">
        <v>2</v>
      </c>
      <c r="I278" s="235"/>
      <c r="J278" s="236">
        <f>ROUND(I278*H278,2)</f>
        <v>0</v>
      </c>
      <c r="K278" s="232" t="s">
        <v>529</v>
      </c>
      <c r="L278" s="46"/>
      <c r="M278" s="237" t="s">
        <v>1</v>
      </c>
      <c r="N278" s="238" t="s">
        <v>48</v>
      </c>
      <c r="O278" s="93"/>
      <c r="P278" s="239">
        <f>O278*H278</f>
        <v>0</v>
      </c>
      <c r="Q278" s="239">
        <v>0</v>
      </c>
      <c r="R278" s="239">
        <f>Q278*H278</f>
        <v>0</v>
      </c>
      <c r="S278" s="239">
        <v>0</v>
      </c>
      <c r="T278" s="24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1" t="s">
        <v>541</v>
      </c>
      <c r="AT278" s="241" t="s">
        <v>217</v>
      </c>
      <c r="AU278" s="241" t="s">
        <v>92</v>
      </c>
      <c r="AY278" s="18" t="s">
        <v>215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90</v>
      </c>
      <c r="BK278" s="242">
        <f>ROUND(I278*H278,2)</f>
        <v>0</v>
      </c>
      <c r="BL278" s="18" t="s">
        <v>541</v>
      </c>
      <c r="BM278" s="241" t="s">
        <v>1512</v>
      </c>
    </row>
    <row r="279" s="2" customFormat="1">
      <c r="A279" s="40"/>
      <c r="B279" s="41"/>
      <c r="C279" s="42"/>
      <c r="D279" s="243" t="s">
        <v>224</v>
      </c>
      <c r="E279" s="42"/>
      <c r="F279" s="244" t="s">
        <v>1172</v>
      </c>
      <c r="G279" s="42"/>
      <c r="H279" s="42"/>
      <c r="I279" s="245"/>
      <c r="J279" s="42"/>
      <c r="K279" s="42"/>
      <c r="L279" s="46"/>
      <c r="M279" s="246"/>
      <c r="N279" s="247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8" t="s">
        <v>224</v>
      </c>
      <c r="AU279" s="18" t="s">
        <v>92</v>
      </c>
    </row>
    <row r="280" s="2" customFormat="1" ht="16.5" customHeight="1">
      <c r="A280" s="40"/>
      <c r="B280" s="41"/>
      <c r="C280" s="291" t="s">
        <v>1168</v>
      </c>
      <c r="D280" s="291" t="s">
        <v>311</v>
      </c>
      <c r="E280" s="292" t="s">
        <v>1174</v>
      </c>
      <c r="F280" s="293" t="s">
        <v>1175</v>
      </c>
      <c r="G280" s="294" t="s">
        <v>325</v>
      </c>
      <c r="H280" s="295">
        <v>2</v>
      </c>
      <c r="I280" s="296"/>
      <c r="J280" s="297">
        <f>ROUND(I280*H280,2)</f>
        <v>0</v>
      </c>
      <c r="K280" s="293" t="s">
        <v>529</v>
      </c>
      <c r="L280" s="298"/>
      <c r="M280" s="299" t="s">
        <v>1</v>
      </c>
      <c r="N280" s="300" t="s">
        <v>48</v>
      </c>
      <c r="O280" s="93"/>
      <c r="P280" s="239">
        <f>O280*H280</f>
        <v>0</v>
      </c>
      <c r="Q280" s="239">
        <v>0</v>
      </c>
      <c r="R280" s="239">
        <f>Q280*H280</f>
        <v>0</v>
      </c>
      <c r="S280" s="239">
        <v>0</v>
      </c>
      <c r="T280" s="24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41" t="s">
        <v>270</v>
      </c>
      <c r="AT280" s="241" t="s">
        <v>311</v>
      </c>
      <c r="AU280" s="241" t="s">
        <v>92</v>
      </c>
      <c r="AY280" s="18" t="s">
        <v>215</v>
      </c>
      <c r="BE280" s="242">
        <f>IF(N280="základní",J280,0)</f>
        <v>0</v>
      </c>
      <c r="BF280" s="242">
        <f>IF(N280="snížená",J280,0)</f>
        <v>0</v>
      </c>
      <c r="BG280" s="242">
        <f>IF(N280="zákl. přenesená",J280,0)</f>
        <v>0</v>
      </c>
      <c r="BH280" s="242">
        <f>IF(N280="sníž. přenesená",J280,0)</f>
        <v>0</v>
      </c>
      <c r="BI280" s="242">
        <f>IF(N280="nulová",J280,0)</f>
        <v>0</v>
      </c>
      <c r="BJ280" s="18" t="s">
        <v>90</v>
      </c>
      <c r="BK280" s="242">
        <f>ROUND(I280*H280,2)</f>
        <v>0</v>
      </c>
      <c r="BL280" s="18" t="s">
        <v>222</v>
      </c>
      <c r="BM280" s="241" t="s">
        <v>1513</v>
      </c>
    </row>
    <row r="281" s="2" customFormat="1">
      <c r="A281" s="40"/>
      <c r="B281" s="41"/>
      <c r="C281" s="42"/>
      <c r="D281" s="243" t="s">
        <v>224</v>
      </c>
      <c r="E281" s="42"/>
      <c r="F281" s="244" t="s">
        <v>1175</v>
      </c>
      <c r="G281" s="42"/>
      <c r="H281" s="42"/>
      <c r="I281" s="245"/>
      <c r="J281" s="42"/>
      <c r="K281" s="42"/>
      <c r="L281" s="46"/>
      <c r="M281" s="246"/>
      <c r="N281" s="247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8" t="s">
        <v>224</v>
      </c>
      <c r="AU281" s="18" t="s">
        <v>92</v>
      </c>
    </row>
    <row r="282" s="2" customFormat="1" ht="24.15" customHeight="1">
      <c r="A282" s="40"/>
      <c r="B282" s="41"/>
      <c r="C282" s="291" t="s">
        <v>1173</v>
      </c>
      <c r="D282" s="291" t="s">
        <v>311</v>
      </c>
      <c r="E282" s="292" t="s">
        <v>1178</v>
      </c>
      <c r="F282" s="293" t="s">
        <v>1179</v>
      </c>
      <c r="G282" s="294" t="s">
        <v>325</v>
      </c>
      <c r="H282" s="295">
        <v>2</v>
      </c>
      <c r="I282" s="296"/>
      <c r="J282" s="297">
        <f>ROUND(I282*H282,2)</f>
        <v>0</v>
      </c>
      <c r="K282" s="293" t="s">
        <v>529</v>
      </c>
      <c r="L282" s="298"/>
      <c r="M282" s="299" t="s">
        <v>1</v>
      </c>
      <c r="N282" s="300" t="s">
        <v>48</v>
      </c>
      <c r="O282" s="93"/>
      <c r="P282" s="239">
        <f>O282*H282</f>
        <v>0</v>
      </c>
      <c r="Q282" s="239">
        <v>0</v>
      </c>
      <c r="R282" s="239">
        <f>Q282*H282</f>
        <v>0</v>
      </c>
      <c r="S282" s="239">
        <v>0</v>
      </c>
      <c r="T282" s="240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41" t="s">
        <v>270</v>
      </c>
      <c r="AT282" s="241" t="s">
        <v>311</v>
      </c>
      <c r="AU282" s="241" t="s">
        <v>92</v>
      </c>
      <c r="AY282" s="18" t="s">
        <v>215</v>
      </c>
      <c r="BE282" s="242">
        <f>IF(N282="základní",J282,0)</f>
        <v>0</v>
      </c>
      <c r="BF282" s="242">
        <f>IF(N282="snížená",J282,0)</f>
        <v>0</v>
      </c>
      <c r="BG282" s="242">
        <f>IF(N282="zákl. přenesená",J282,0)</f>
        <v>0</v>
      </c>
      <c r="BH282" s="242">
        <f>IF(N282="sníž. přenesená",J282,0)</f>
        <v>0</v>
      </c>
      <c r="BI282" s="242">
        <f>IF(N282="nulová",J282,0)</f>
        <v>0</v>
      </c>
      <c r="BJ282" s="18" t="s">
        <v>90</v>
      </c>
      <c r="BK282" s="242">
        <f>ROUND(I282*H282,2)</f>
        <v>0</v>
      </c>
      <c r="BL282" s="18" t="s">
        <v>222</v>
      </c>
      <c r="BM282" s="241" t="s">
        <v>1514</v>
      </c>
    </row>
    <row r="283" s="2" customFormat="1">
      <c r="A283" s="40"/>
      <c r="B283" s="41"/>
      <c r="C283" s="42"/>
      <c r="D283" s="243" t="s">
        <v>224</v>
      </c>
      <c r="E283" s="42"/>
      <c r="F283" s="244" t="s">
        <v>1179</v>
      </c>
      <c r="G283" s="42"/>
      <c r="H283" s="42"/>
      <c r="I283" s="245"/>
      <c r="J283" s="42"/>
      <c r="K283" s="42"/>
      <c r="L283" s="46"/>
      <c r="M283" s="246"/>
      <c r="N283" s="247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8" t="s">
        <v>224</v>
      </c>
      <c r="AU283" s="18" t="s">
        <v>92</v>
      </c>
    </row>
    <row r="284" s="2" customFormat="1" ht="33" customHeight="1">
      <c r="A284" s="40"/>
      <c r="B284" s="41"/>
      <c r="C284" s="291" t="s">
        <v>1177</v>
      </c>
      <c r="D284" s="291" t="s">
        <v>311</v>
      </c>
      <c r="E284" s="292" t="s">
        <v>1181</v>
      </c>
      <c r="F284" s="293" t="s">
        <v>1182</v>
      </c>
      <c r="G284" s="294" t="s">
        <v>325</v>
      </c>
      <c r="H284" s="295">
        <v>2</v>
      </c>
      <c r="I284" s="296"/>
      <c r="J284" s="297">
        <f>ROUND(I284*H284,2)</f>
        <v>0</v>
      </c>
      <c r="K284" s="293" t="s">
        <v>529</v>
      </c>
      <c r="L284" s="298"/>
      <c r="M284" s="299" t="s">
        <v>1</v>
      </c>
      <c r="N284" s="300" t="s">
        <v>48</v>
      </c>
      <c r="O284" s="93"/>
      <c r="P284" s="239">
        <f>O284*H284</f>
        <v>0</v>
      </c>
      <c r="Q284" s="239">
        <v>0</v>
      </c>
      <c r="R284" s="239">
        <f>Q284*H284</f>
        <v>0</v>
      </c>
      <c r="S284" s="239">
        <v>0</v>
      </c>
      <c r="T284" s="24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41" t="s">
        <v>270</v>
      </c>
      <c r="AT284" s="241" t="s">
        <v>311</v>
      </c>
      <c r="AU284" s="241" t="s">
        <v>92</v>
      </c>
      <c r="AY284" s="18" t="s">
        <v>215</v>
      </c>
      <c r="BE284" s="242">
        <f>IF(N284="základní",J284,0)</f>
        <v>0</v>
      </c>
      <c r="BF284" s="242">
        <f>IF(N284="snížená",J284,0)</f>
        <v>0</v>
      </c>
      <c r="BG284" s="242">
        <f>IF(N284="zákl. přenesená",J284,0)</f>
        <v>0</v>
      </c>
      <c r="BH284" s="242">
        <f>IF(N284="sníž. přenesená",J284,0)</f>
        <v>0</v>
      </c>
      <c r="BI284" s="242">
        <f>IF(N284="nulová",J284,0)</f>
        <v>0</v>
      </c>
      <c r="BJ284" s="18" t="s">
        <v>90</v>
      </c>
      <c r="BK284" s="242">
        <f>ROUND(I284*H284,2)</f>
        <v>0</v>
      </c>
      <c r="BL284" s="18" t="s">
        <v>222</v>
      </c>
      <c r="BM284" s="241" t="s">
        <v>1515</v>
      </c>
    </row>
    <row r="285" s="2" customFormat="1">
      <c r="A285" s="40"/>
      <c r="B285" s="41"/>
      <c r="C285" s="42"/>
      <c r="D285" s="243" t="s">
        <v>224</v>
      </c>
      <c r="E285" s="42"/>
      <c r="F285" s="244" t="s">
        <v>1182</v>
      </c>
      <c r="G285" s="42"/>
      <c r="H285" s="42"/>
      <c r="I285" s="245"/>
      <c r="J285" s="42"/>
      <c r="K285" s="42"/>
      <c r="L285" s="46"/>
      <c r="M285" s="246"/>
      <c r="N285" s="247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8" t="s">
        <v>224</v>
      </c>
      <c r="AU285" s="18" t="s">
        <v>92</v>
      </c>
    </row>
    <row r="286" s="2" customFormat="1" ht="16.5" customHeight="1">
      <c r="A286" s="40"/>
      <c r="B286" s="41"/>
      <c r="C286" s="291" t="s">
        <v>418</v>
      </c>
      <c r="D286" s="291" t="s">
        <v>311</v>
      </c>
      <c r="E286" s="292" t="s">
        <v>1185</v>
      </c>
      <c r="F286" s="293" t="s">
        <v>1186</v>
      </c>
      <c r="G286" s="294" t="s">
        <v>325</v>
      </c>
      <c r="H286" s="295">
        <v>2</v>
      </c>
      <c r="I286" s="296"/>
      <c r="J286" s="297">
        <f>ROUND(I286*H286,2)</f>
        <v>0</v>
      </c>
      <c r="K286" s="293" t="s">
        <v>529</v>
      </c>
      <c r="L286" s="298"/>
      <c r="M286" s="299" t="s">
        <v>1</v>
      </c>
      <c r="N286" s="300" t="s">
        <v>48</v>
      </c>
      <c r="O286" s="93"/>
      <c r="P286" s="239">
        <f>O286*H286</f>
        <v>0</v>
      </c>
      <c r="Q286" s="239">
        <v>0</v>
      </c>
      <c r="R286" s="239">
        <f>Q286*H286</f>
        <v>0</v>
      </c>
      <c r="S286" s="239">
        <v>0</v>
      </c>
      <c r="T286" s="240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41" t="s">
        <v>270</v>
      </c>
      <c r="AT286" s="241" t="s">
        <v>311</v>
      </c>
      <c r="AU286" s="241" t="s">
        <v>92</v>
      </c>
      <c r="AY286" s="18" t="s">
        <v>215</v>
      </c>
      <c r="BE286" s="242">
        <f>IF(N286="základní",J286,0)</f>
        <v>0</v>
      </c>
      <c r="BF286" s="242">
        <f>IF(N286="snížená",J286,0)</f>
        <v>0</v>
      </c>
      <c r="BG286" s="242">
        <f>IF(N286="zákl. přenesená",J286,0)</f>
        <v>0</v>
      </c>
      <c r="BH286" s="242">
        <f>IF(N286="sníž. přenesená",J286,0)</f>
        <v>0</v>
      </c>
      <c r="BI286" s="242">
        <f>IF(N286="nulová",J286,0)</f>
        <v>0</v>
      </c>
      <c r="BJ286" s="18" t="s">
        <v>90</v>
      </c>
      <c r="BK286" s="242">
        <f>ROUND(I286*H286,2)</f>
        <v>0</v>
      </c>
      <c r="BL286" s="18" t="s">
        <v>222</v>
      </c>
      <c r="BM286" s="241" t="s">
        <v>1516</v>
      </c>
    </row>
    <row r="287" s="2" customFormat="1">
      <c r="A287" s="40"/>
      <c r="B287" s="41"/>
      <c r="C287" s="42"/>
      <c r="D287" s="243" t="s">
        <v>224</v>
      </c>
      <c r="E287" s="42"/>
      <c r="F287" s="244" t="s">
        <v>1186</v>
      </c>
      <c r="G287" s="42"/>
      <c r="H287" s="42"/>
      <c r="I287" s="245"/>
      <c r="J287" s="42"/>
      <c r="K287" s="42"/>
      <c r="L287" s="46"/>
      <c r="M287" s="246"/>
      <c r="N287" s="247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8" t="s">
        <v>224</v>
      </c>
      <c r="AU287" s="18" t="s">
        <v>92</v>
      </c>
    </row>
    <row r="288" s="2" customFormat="1" ht="16.5" customHeight="1">
      <c r="A288" s="40"/>
      <c r="B288" s="41"/>
      <c r="C288" s="230" t="s">
        <v>1184</v>
      </c>
      <c r="D288" s="230" t="s">
        <v>217</v>
      </c>
      <c r="E288" s="231" t="s">
        <v>1205</v>
      </c>
      <c r="F288" s="232" t="s">
        <v>1206</v>
      </c>
      <c r="G288" s="233" t="s">
        <v>325</v>
      </c>
      <c r="H288" s="234">
        <v>2</v>
      </c>
      <c r="I288" s="235"/>
      <c r="J288" s="236">
        <f>ROUND(I288*H288,2)</f>
        <v>0</v>
      </c>
      <c r="K288" s="232" t="s">
        <v>529</v>
      </c>
      <c r="L288" s="46"/>
      <c r="M288" s="237" t="s">
        <v>1</v>
      </c>
      <c r="N288" s="238" t="s">
        <v>48</v>
      </c>
      <c r="O288" s="93"/>
      <c r="P288" s="239">
        <f>O288*H288</f>
        <v>0</v>
      </c>
      <c r="Q288" s="239">
        <v>0</v>
      </c>
      <c r="R288" s="239">
        <f>Q288*H288</f>
        <v>0</v>
      </c>
      <c r="S288" s="239">
        <v>0</v>
      </c>
      <c r="T288" s="24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41" t="s">
        <v>222</v>
      </c>
      <c r="AT288" s="241" t="s">
        <v>217</v>
      </c>
      <c r="AU288" s="241" t="s">
        <v>92</v>
      </c>
      <c r="AY288" s="18" t="s">
        <v>215</v>
      </c>
      <c r="BE288" s="242">
        <f>IF(N288="základní",J288,0)</f>
        <v>0</v>
      </c>
      <c r="BF288" s="242">
        <f>IF(N288="snížená",J288,0)</f>
        <v>0</v>
      </c>
      <c r="BG288" s="242">
        <f>IF(N288="zákl. přenesená",J288,0)</f>
        <v>0</v>
      </c>
      <c r="BH288" s="242">
        <f>IF(N288="sníž. přenesená",J288,0)</f>
        <v>0</v>
      </c>
      <c r="BI288" s="242">
        <f>IF(N288="nulová",J288,0)</f>
        <v>0</v>
      </c>
      <c r="BJ288" s="18" t="s">
        <v>90</v>
      </c>
      <c r="BK288" s="242">
        <f>ROUND(I288*H288,2)</f>
        <v>0</v>
      </c>
      <c r="BL288" s="18" t="s">
        <v>222</v>
      </c>
      <c r="BM288" s="241" t="s">
        <v>1517</v>
      </c>
    </row>
    <row r="289" s="2" customFormat="1">
      <c r="A289" s="40"/>
      <c r="B289" s="41"/>
      <c r="C289" s="42"/>
      <c r="D289" s="243" t="s">
        <v>224</v>
      </c>
      <c r="E289" s="42"/>
      <c r="F289" s="244" t="s">
        <v>1208</v>
      </c>
      <c r="G289" s="42"/>
      <c r="H289" s="42"/>
      <c r="I289" s="245"/>
      <c r="J289" s="42"/>
      <c r="K289" s="42"/>
      <c r="L289" s="46"/>
      <c r="M289" s="246"/>
      <c r="N289" s="247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8" t="s">
        <v>224</v>
      </c>
      <c r="AU289" s="18" t="s">
        <v>92</v>
      </c>
    </row>
    <row r="290" s="2" customFormat="1" ht="16.5" customHeight="1">
      <c r="A290" s="40"/>
      <c r="B290" s="41"/>
      <c r="C290" s="230" t="s">
        <v>1188</v>
      </c>
      <c r="D290" s="230" t="s">
        <v>217</v>
      </c>
      <c r="E290" s="231" t="s">
        <v>782</v>
      </c>
      <c r="F290" s="232" t="s">
        <v>783</v>
      </c>
      <c r="G290" s="233" t="s">
        <v>334</v>
      </c>
      <c r="H290" s="234">
        <v>95</v>
      </c>
      <c r="I290" s="235"/>
      <c r="J290" s="236">
        <f>ROUND(I290*H290,2)</f>
        <v>0</v>
      </c>
      <c r="K290" s="232" t="s">
        <v>529</v>
      </c>
      <c r="L290" s="46"/>
      <c r="M290" s="237" t="s">
        <v>1</v>
      </c>
      <c r="N290" s="238" t="s">
        <v>48</v>
      </c>
      <c r="O290" s="93"/>
      <c r="P290" s="239">
        <f>O290*H290</f>
        <v>0</v>
      </c>
      <c r="Q290" s="239">
        <v>0</v>
      </c>
      <c r="R290" s="239">
        <f>Q290*H290</f>
        <v>0</v>
      </c>
      <c r="S290" s="239">
        <v>0</v>
      </c>
      <c r="T290" s="240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41" t="s">
        <v>90</v>
      </c>
      <c r="AT290" s="241" t="s">
        <v>217</v>
      </c>
      <c r="AU290" s="241" t="s">
        <v>92</v>
      </c>
      <c r="AY290" s="18" t="s">
        <v>215</v>
      </c>
      <c r="BE290" s="242">
        <f>IF(N290="základní",J290,0)</f>
        <v>0</v>
      </c>
      <c r="BF290" s="242">
        <f>IF(N290="snížená",J290,0)</f>
        <v>0</v>
      </c>
      <c r="BG290" s="242">
        <f>IF(N290="zákl. přenesená",J290,0)</f>
        <v>0</v>
      </c>
      <c r="BH290" s="242">
        <f>IF(N290="sníž. přenesená",J290,0)</f>
        <v>0</v>
      </c>
      <c r="BI290" s="242">
        <f>IF(N290="nulová",J290,0)</f>
        <v>0</v>
      </c>
      <c r="BJ290" s="18" t="s">
        <v>90</v>
      </c>
      <c r="BK290" s="242">
        <f>ROUND(I290*H290,2)</f>
        <v>0</v>
      </c>
      <c r="BL290" s="18" t="s">
        <v>90</v>
      </c>
      <c r="BM290" s="241" t="s">
        <v>1518</v>
      </c>
    </row>
    <row r="291" s="2" customFormat="1">
      <c r="A291" s="40"/>
      <c r="B291" s="41"/>
      <c r="C291" s="42"/>
      <c r="D291" s="243" t="s">
        <v>224</v>
      </c>
      <c r="E291" s="42"/>
      <c r="F291" s="244" t="s">
        <v>783</v>
      </c>
      <c r="G291" s="42"/>
      <c r="H291" s="42"/>
      <c r="I291" s="245"/>
      <c r="J291" s="42"/>
      <c r="K291" s="42"/>
      <c r="L291" s="46"/>
      <c r="M291" s="246"/>
      <c r="N291" s="247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8" t="s">
        <v>224</v>
      </c>
      <c r="AU291" s="18" t="s">
        <v>92</v>
      </c>
    </row>
    <row r="292" s="13" customFormat="1">
      <c r="A292" s="13"/>
      <c r="B292" s="248"/>
      <c r="C292" s="249"/>
      <c r="D292" s="243" t="s">
        <v>226</v>
      </c>
      <c r="E292" s="250" t="s">
        <v>1</v>
      </c>
      <c r="F292" s="251" t="s">
        <v>1153</v>
      </c>
      <c r="G292" s="249"/>
      <c r="H292" s="252">
        <v>95</v>
      </c>
      <c r="I292" s="253"/>
      <c r="J292" s="249"/>
      <c r="K292" s="249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226</v>
      </c>
      <c r="AU292" s="258" t="s">
        <v>92</v>
      </c>
      <c r="AV292" s="13" t="s">
        <v>92</v>
      </c>
      <c r="AW292" s="13" t="s">
        <v>39</v>
      </c>
      <c r="AX292" s="13" t="s">
        <v>90</v>
      </c>
      <c r="AY292" s="258" t="s">
        <v>215</v>
      </c>
    </row>
    <row r="293" s="2" customFormat="1" ht="16.5" customHeight="1">
      <c r="A293" s="40"/>
      <c r="B293" s="41"/>
      <c r="C293" s="230" t="s">
        <v>1190</v>
      </c>
      <c r="D293" s="230" t="s">
        <v>217</v>
      </c>
      <c r="E293" s="231" t="s">
        <v>653</v>
      </c>
      <c r="F293" s="232" t="s">
        <v>654</v>
      </c>
      <c r="G293" s="233" t="s">
        <v>325</v>
      </c>
      <c r="H293" s="234">
        <v>6</v>
      </c>
      <c r="I293" s="235"/>
      <c r="J293" s="236">
        <f>ROUND(I293*H293,2)</f>
        <v>0</v>
      </c>
      <c r="K293" s="232" t="s">
        <v>529</v>
      </c>
      <c r="L293" s="46"/>
      <c r="M293" s="237" t="s">
        <v>1</v>
      </c>
      <c r="N293" s="238" t="s">
        <v>48</v>
      </c>
      <c r="O293" s="93"/>
      <c r="P293" s="239">
        <f>O293*H293</f>
        <v>0</v>
      </c>
      <c r="Q293" s="239">
        <v>0</v>
      </c>
      <c r="R293" s="239">
        <f>Q293*H293</f>
        <v>0</v>
      </c>
      <c r="S293" s="239">
        <v>0</v>
      </c>
      <c r="T293" s="24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41" t="s">
        <v>322</v>
      </c>
      <c r="AT293" s="241" t="s">
        <v>217</v>
      </c>
      <c r="AU293" s="241" t="s">
        <v>92</v>
      </c>
      <c r="AY293" s="18" t="s">
        <v>215</v>
      </c>
      <c r="BE293" s="242">
        <f>IF(N293="základní",J293,0)</f>
        <v>0</v>
      </c>
      <c r="BF293" s="242">
        <f>IF(N293="snížená",J293,0)</f>
        <v>0</v>
      </c>
      <c r="BG293" s="242">
        <f>IF(N293="zákl. přenesená",J293,0)</f>
        <v>0</v>
      </c>
      <c r="BH293" s="242">
        <f>IF(N293="sníž. přenesená",J293,0)</f>
        <v>0</v>
      </c>
      <c r="BI293" s="242">
        <f>IF(N293="nulová",J293,0)</f>
        <v>0</v>
      </c>
      <c r="BJ293" s="18" t="s">
        <v>90</v>
      </c>
      <c r="BK293" s="242">
        <f>ROUND(I293*H293,2)</f>
        <v>0</v>
      </c>
      <c r="BL293" s="18" t="s">
        <v>322</v>
      </c>
      <c r="BM293" s="241" t="s">
        <v>1519</v>
      </c>
    </row>
    <row r="294" s="2" customFormat="1">
      <c r="A294" s="40"/>
      <c r="B294" s="41"/>
      <c r="C294" s="42"/>
      <c r="D294" s="243" t="s">
        <v>224</v>
      </c>
      <c r="E294" s="42"/>
      <c r="F294" s="244" t="s">
        <v>656</v>
      </c>
      <c r="G294" s="42"/>
      <c r="H294" s="42"/>
      <c r="I294" s="245"/>
      <c r="J294" s="42"/>
      <c r="K294" s="42"/>
      <c r="L294" s="46"/>
      <c r="M294" s="246"/>
      <c r="N294" s="247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8" t="s">
        <v>224</v>
      </c>
      <c r="AU294" s="18" t="s">
        <v>92</v>
      </c>
    </row>
    <row r="295" s="13" customFormat="1">
      <c r="A295" s="13"/>
      <c r="B295" s="248"/>
      <c r="C295" s="249"/>
      <c r="D295" s="243" t="s">
        <v>226</v>
      </c>
      <c r="E295" s="250" t="s">
        <v>1</v>
      </c>
      <c r="F295" s="251" t="s">
        <v>259</v>
      </c>
      <c r="G295" s="249"/>
      <c r="H295" s="252">
        <v>6</v>
      </c>
      <c r="I295" s="253"/>
      <c r="J295" s="249"/>
      <c r="K295" s="249"/>
      <c r="L295" s="254"/>
      <c r="M295" s="255"/>
      <c r="N295" s="256"/>
      <c r="O295" s="256"/>
      <c r="P295" s="256"/>
      <c r="Q295" s="256"/>
      <c r="R295" s="256"/>
      <c r="S295" s="256"/>
      <c r="T295" s="25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8" t="s">
        <v>226</v>
      </c>
      <c r="AU295" s="258" t="s">
        <v>92</v>
      </c>
      <c r="AV295" s="13" t="s">
        <v>92</v>
      </c>
      <c r="AW295" s="13" t="s">
        <v>39</v>
      </c>
      <c r="AX295" s="13" t="s">
        <v>90</v>
      </c>
      <c r="AY295" s="258" t="s">
        <v>215</v>
      </c>
    </row>
    <row r="296" s="2" customFormat="1" ht="37.8" customHeight="1">
      <c r="A296" s="40"/>
      <c r="B296" s="41"/>
      <c r="C296" s="291" t="s">
        <v>1194</v>
      </c>
      <c r="D296" s="291" t="s">
        <v>311</v>
      </c>
      <c r="E296" s="292" t="s">
        <v>793</v>
      </c>
      <c r="F296" s="293" t="s">
        <v>794</v>
      </c>
      <c r="G296" s="294" t="s">
        <v>325</v>
      </c>
      <c r="H296" s="295">
        <v>95</v>
      </c>
      <c r="I296" s="296"/>
      <c r="J296" s="297">
        <f>ROUND(I296*H296,2)</f>
        <v>0</v>
      </c>
      <c r="K296" s="293" t="s">
        <v>529</v>
      </c>
      <c r="L296" s="298"/>
      <c r="M296" s="299" t="s">
        <v>1</v>
      </c>
      <c r="N296" s="300" t="s">
        <v>48</v>
      </c>
      <c r="O296" s="93"/>
      <c r="P296" s="239">
        <f>O296*H296</f>
        <v>0</v>
      </c>
      <c r="Q296" s="239">
        <v>0</v>
      </c>
      <c r="R296" s="239">
        <f>Q296*H296</f>
        <v>0</v>
      </c>
      <c r="S296" s="239">
        <v>0</v>
      </c>
      <c r="T296" s="240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41" t="s">
        <v>548</v>
      </c>
      <c r="AT296" s="241" t="s">
        <v>311</v>
      </c>
      <c r="AU296" s="241" t="s">
        <v>92</v>
      </c>
      <c r="AY296" s="18" t="s">
        <v>215</v>
      </c>
      <c r="BE296" s="242">
        <f>IF(N296="základní",J296,0)</f>
        <v>0</v>
      </c>
      <c r="BF296" s="242">
        <f>IF(N296="snížená",J296,0)</f>
        <v>0</v>
      </c>
      <c r="BG296" s="242">
        <f>IF(N296="zákl. přenesená",J296,0)</f>
        <v>0</v>
      </c>
      <c r="BH296" s="242">
        <f>IF(N296="sníž. přenesená",J296,0)</f>
        <v>0</v>
      </c>
      <c r="BI296" s="242">
        <f>IF(N296="nulová",J296,0)</f>
        <v>0</v>
      </c>
      <c r="BJ296" s="18" t="s">
        <v>90</v>
      </c>
      <c r="BK296" s="242">
        <f>ROUND(I296*H296,2)</f>
        <v>0</v>
      </c>
      <c r="BL296" s="18" t="s">
        <v>418</v>
      </c>
      <c r="BM296" s="241" t="s">
        <v>1520</v>
      </c>
    </row>
    <row r="297" s="2" customFormat="1">
      <c r="A297" s="40"/>
      <c r="B297" s="41"/>
      <c r="C297" s="42"/>
      <c r="D297" s="243" t="s">
        <v>224</v>
      </c>
      <c r="E297" s="42"/>
      <c r="F297" s="244" t="s">
        <v>794</v>
      </c>
      <c r="G297" s="42"/>
      <c r="H297" s="42"/>
      <c r="I297" s="245"/>
      <c r="J297" s="42"/>
      <c r="K297" s="42"/>
      <c r="L297" s="46"/>
      <c r="M297" s="246"/>
      <c r="N297" s="247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8" t="s">
        <v>224</v>
      </c>
      <c r="AU297" s="18" t="s">
        <v>92</v>
      </c>
    </row>
    <row r="298" s="13" customFormat="1">
      <c r="A298" s="13"/>
      <c r="B298" s="248"/>
      <c r="C298" s="249"/>
      <c r="D298" s="243" t="s">
        <v>226</v>
      </c>
      <c r="E298" s="250" t="s">
        <v>1</v>
      </c>
      <c r="F298" s="251" t="s">
        <v>1158</v>
      </c>
      <c r="G298" s="249"/>
      <c r="H298" s="252">
        <v>95</v>
      </c>
      <c r="I298" s="253"/>
      <c r="J298" s="249"/>
      <c r="K298" s="249"/>
      <c r="L298" s="254"/>
      <c r="M298" s="255"/>
      <c r="N298" s="256"/>
      <c r="O298" s="256"/>
      <c r="P298" s="256"/>
      <c r="Q298" s="256"/>
      <c r="R298" s="256"/>
      <c r="S298" s="256"/>
      <c r="T298" s="25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8" t="s">
        <v>226</v>
      </c>
      <c r="AU298" s="258" t="s">
        <v>92</v>
      </c>
      <c r="AV298" s="13" t="s">
        <v>92</v>
      </c>
      <c r="AW298" s="13" t="s">
        <v>39</v>
      </c>
      <c r="AX298" s="13" t="s">
        <v>83</v>
      </c>
      <c r="AY298" s="258" t="s">
        <v>215</v>
      </c>
    </row>
    <row r="299" s="14" customFormat="1">
      <c r="A299" s="14"/>
      <c r="B299" s="259"/>
      <c r="C299" s="260"/>
      <c r="D299" s="243" t="s">
        <v>226</v>
      </c>
      <c r="E299" s="261" t="s">
        <v>1</v>
      </c>
      <c r="F299" s="262" t="s">
        <v>229</v>
      </c>
      <c r="G299" s="260"/>
      <c r="H299" s="263">
        <v>95</v>
      </c>
      <c r="I299" s="264"/>
      <c r="J299" s="260"/>
      <c r="K299" s="260"/>
      <c r="L299" s="265"/>
      <c r="M299" s="266"/>
      <c r="N299" s="267"/>
      <c r="O299" s="267"/>
      <c r="P299" s="267"/>
      <c r="Q299" s="267"/>
      <c r="R299" s="267"/>
      <c r="S299" s="267"/>
      <c r="T299" s="26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9" t="s">
        <v>226</v>
      </c>
      <c r="AU299" s="269" t="s">
        <v>92</v>
      </c>
      <c r="AV299" s="14" t="s">
        <v>222</v>
      </c>
      <c r="AW299" s="14" t="s">
        <v>39</v>
      </c>
      <c r="AX299" s="14" t="s">
        <v>90</v>
      </c>
      <c r="AY299" s="269" t="s">
        <v>215</v>
      </c>
    </row>
    <row r="300" s="2" customFormat="1" ht="37.8" customHeight="1">
      <c r="A300" s="40"/>
      <c r="B300" s="41"/>
      <c r="C300" s="291" t="s">
        <v>1196</v>
      </c>
      <c r="D300" s="291" t="s">
        <v>311</v>
      </c>
      <c r="E300" s="292" t="s">
        <v>807</v>
      </c>
      <c r="F300" s="293" t="s">
        <v>808</v>
      </c>
      <c r="G300" s="294" t="s">
        <v>334</v>
      </c>
      <c r="H300" s="295">
        <v>910</v>
      </c>
      <c r="I300" s="296"/>
      <c r="J300" s="297">
        <f>ROUND(I300*H300,2)</f>
        <v>0</v>
      </c>
      <c r="K300" s="293" t="s">
        <v>529</v>
      </c>
      <c r="L300" s="298"/>
      <c r="M300" s="299" t="s">
        <v>1</v>
      </c>
      <c r="N300" s="300" t="s">
        <v>48</v>
      </c>
      <c r="O300" s="93"/>
      <c r="P300" s="239">
        <f>O300*H300</f>
        <v>0</v>
      </c>
      <c r="Q300" s="239">
        <v>0</v>
      </c>
      <c r="R300" s="239">
        <f>Q300*H300</f>
        <v>0</v>
      </c>
      <c r="S300" s="239">
        <v>0</v>
      </c>
      <c r="T300" s="240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41" t="s">
        <v>270</v>
      </c>
      <c r="AT300" s="241" t="s">
        <v>311</v>
      </c>
      <c r="AU300" s="241" t="s">
        <v>92</v>
      </c>
      <c r="AY300" s="18" t="s">
        <v>215</v>
      </c>
      <c r="BE300" s="242">
        <f>IF(N300="základní",J300,0)</f>
        <v>0</v>
      </c>
      <c r="BF300" s="242">
        <f>IF(N300="snížená",J300,0)</f>
        <v>0</v>
      </c>
      <c r="BG300" s="242">
        <f>IF(N300="zákl. přenesená",J300,0)</f>
        <v>0</v>
      </c>
      <c r="BH300" s="242">
        <f>IF(N300="sníž. přenesená",J300,0)</f>
        <v>0</v>
      </c>
      <c r="BI300" s="242">
        <f>IF(N300="nulová",J300,0)</f>
        <v>0</v>
      </c>
      <c r="BJ300" s="18" t="s">
        <v>90</v>
      </c>
      <c r="BK300" s="242">
        <f>ROUND(I300*H300,2)</f>
        <v>0</v>
      </c>
      <c r="BL300" s="18" t="s">
        <v>222</v>
      </c>
      <c r="BM300" s="241" t="s">
        <v>1521</v>
      </c>
    </row>
    <row r="301" s="2" customFormat="1">
      <c r="A301" s="40"/>
      <c r="B301" s="41"/>
      <c r="C301" s="42"/>
      <c r="D301" s="243" t="s">
        <v>224</v>
      </c>
      <c r="E301" s="42"/>
      <c r="F301" s="244" t="s">
        <v>808</v>
      </c>
      <c r="G301" s="42"/>
      <c r="H301" s="42"/>
      <c r="I301" s="245"/>
      <c r="J301" s="42"/>
      <c r="K301" s="42"/>
      <c r="L301" s="46"/>
      <c r="M301" s="246"/>
      <c r="N301" s="247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8" t="s">
        <v>224</v>
      </c>
      <c r="AU301" s="18" t="s">
        <v>92</v>
      </c>
    </row>
    <row r="302" s="13" customFormat="1">
      <c r="A302" s="13"/>
      <c r="B302" s="248"/>
      <c r="C302" s="249"/>
      <c r="D302" s="243" t="s">
        <v>226</v>
      </c>
      <c r="E302" s="250" t="s">
        <v>1</v>
      </c>
      <c r="F302" s="251" t="s">
        <v>1500</v>
      </c>
      <c r="G302" s="249"/>
      <c r="H302" s="252">
        <v>840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8" t="s">
        <v>226</v>
      </c>
      <c r="AU302" s="258" t="s">
        <v>92</v>
      </c>
      <c r="AV302" s="13" t="s">
        <v>92</v>
      </c>
      <c r="AW302" s="13" t="s">
        <v>39</v>
      </c>
      <c r="AX302" s="13" t="s">
        <v>83</v>
      </c>
      <c r="AY302" s="258" t="s">
        <v>215</v>
      </c>
    </row>
    <row r="303" s="13" customFormat="1">
      <c r="A303" s="13"/>
      <c r="B303" s="248"/>
      <c r="C303" s="249"/>
      <c r="D303" s="243" t="s">
        <v>226</v>
      </c>
      <c r="E303" s="250" t="s">
        <v>1</v>
      </c>
      <c r="F303" s="251" t="s">
        <v>1502</v>
      </c>
      <c r="G303" s="249"/>
      <c r="H303" s="252">
        <v>25</v>
      </c>
      <c r="I303" s="253"/>
      <c r="J303" s="249"/>
      <c r="K303" s="249"/>
      <c r="L303" s="254"/>
      <c r="M303" s="255"/>
      <c r="N303" s="256"/>
      <c r="O303" s="256"/>
      <c r="P303" s="256"/>
      <c r="Q303" s="256"/>
      <c r="R303" s="256"/>
      <c r="S303" s="256"/>
      <c r="T303" s="25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8" t="s">
        <v>226</v>
      </c>
      <c r="AU303" s="258" t="s">
        <v>92</v>
      </c>
      <c r="AV303" s="13" t="s">
        <v>92</v>
      </c>
      <c r="AW303" s="13" t="s">
        <v>39</v>
      </c>
      <c r="AX303" s="13" t="s">
        <v>83</v>
      </c>
      <c r="AY303" s="258" t="s">
        <v>215</v>
      </c>
    </row>
    <row r="304" s="13" customFormat="1">
      <c r="A304" s="13"/>
      <c r="B304" s="248"/>
      <c r="C304" s="249"/>
      <c r="D304" s="243" t="s">
        <v>226</v>
      </c>
      <c r="E304" s="250" t="s">
        <v>1</v>
      </c>
      <c r="F304" s="251" t="s">
        <v>1501</v>
      </c>
      <c r="G304" s="249"/>
      <c r="H304" s="252">
        <v>45</v>
      </c>
      <c r="I304" s="253"/>
      <c r="J304" s="249"/>
      <c r="K304" s="249"/>
      <c r="L304" s="254"/>
      <c r="M304" s="255"/>
      <c r="N304" s="256"/>
      <c r="O304" s="256"/>
      <c r="P304" s="256"/>
      <c r="Q304" s="256"/>
      <c r="R304" s="256"/>
      <c r="S304" s="256"/>
      <c r="T304" s="25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8" t="s">
        <v>226</v>
      </c>
      <c r="AU304" s="258" t="s">
        <v>92</v>
      </c>
      <c r="AV304" s="13" t="s">
        <v>92</v>
      </c>
      <c r="AW304" s="13" t="s">
        <v>39</v>
      </c>
      <c r="AX304" s="13" t="s">
        <v>83</v>
      </c>
      <c r="AY304" s="258" t="s">
        <v>215</v>
      </c>
    </row>
    <row r="305" s="14" customFormat="1">
      <c r="A305" s="14"/>
      <c r="B305" s="259"/>
      <c r="C305" s="260"/>
      <c r="D305" s="243" t="s">
        <v>226</v>
      </c>
      <c r="E305" s="261" t="s">
        <v>1</v>
      </c>
      <c r="F305" s="262" t="s">
        <v>229</v>
      </c>
      <c r="G305" s="260"/>
      <c r="H305" s="263">
        <v>910</v>
      </c>
      <c r="I305" s="264"/>
      <c r="J305" s="260"/>
      <c r="K305" s="260"/>
      <c r="L305" s="265"/>
      <c r="M305" s="266"/>
      <c r="N305" s="267"/>
      <c r="O305" s="267"/>
      <c r="P305" s="267"/>
      <c r="Q305" s="267"/>
      <c r="R305" s="267"/>
      <c r="S305" s="267"/>
      <c r="T305" s="26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9" t="s">
        <v>226</v>
      </c>
      <c r="AU305" s="269" t="s">
        <v>92</v>
      </c>
      <c r="AV305" s="14" t="s">
        <v>222</v>
      </c>
      <c r="AW305" s="14" t="s">
        <v>39</v>
      </c>
      <c r="AX305" s="14" t="s">
        <v>90</v>
      </c>
      <c r="AY305" s="269" t="s">
        <v>215</v>
      </c>
    </row>
    <row r="306" s="2" customFormat="1" ht="37.8" customHeight="1">
      <c r="A306" s="40"/>
      <c r="B306" s="41"/>
      <c r="C306" s="291" t="s">
        <v>1200</v>
      </c>
      <c r="D306" s="291" t="s">
        <v>311</v>
      </c>
      <c r="E306" s="292" t="s">
        <v>803</v>
      </c>
      <c r="F306" s="293" t="s">
        <v>804</v>
      </c>
      <c r="G306" s="294" t="s">
        <v>334</v>
      </c>
      <c r="H306" s="295">
        <v>90</v>
      </c>
      <c r="I306" s="296"/>
      <c r="J306" s="297">
        <f>ROUND(I306*H306,2)</f>
        <v>0</v>
      </c>
      <c r="K306" s="293" t="s">
        <v>529</v>
      </c>
      <c r="L306" s="298"/>
      <c r="M306" s="299" t="s">
        <v>1</v>
      </c>
      <c r="N306" s="300" t="s">
        <v>48</v>
      </c>
      <c r="O306" s="93"/>
      <c r="P306" s="239">
        <f>O306*H306</f>
        <v>0</v>
      </c>
      <c r="Q306" s="239">
        <v>0</v>
      </c>
      <c r="R306" s="239">
        <f>Q306*H306</f>
        <v>0</v>
      </c>
      <c r="S306" s="239">
        <v>0</v>
      </c>
      <c r="T306" s="240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41" t="s">
        <v>270</v>
      </c>
      <c r="AT306" s="241" t="s">
        <v>311</v>
      </c>
      <c r="AU306" s="241" t="s">
        <v>92</v>
      </c>
      <c r="AY306" s="18" t="s">
        <v>215</v>
      </c>
      <c r="BE306" s="242">
        <f>IF(N306="základní",J306,0)</f>
        <v>0</v>
      </c>
      <c r="BF306" s="242">
        <f>IF(N306="snížená",J306,0)</f>
        <v>0</v>
      </c>
      <c r="BG306" s="242">
        <f>IF(N306="zákl. přenesená",J306,0)</f>
        <v>0</v>
      </c>
      <c r="BH306" s="242">
        <f>IF(N306="sníž. přenesená",J306,0)</f>
        <v>0</v>
      </c>
      <c r="BI306" s="242">
        <f>IF(N306="nulová",J306,0)</f>
        <v>0</v>
      </c>
      <c r="BJ306" s="18" t="s">
        <v>90</v>
      </c>
      <c r="BK306" s="242">
        <f>ROUND(I306*H306,2)</f>
        <v>0</v>
      </c>
      <c r="BL306" s="18" t="s">
        <v>222</v>
      </c>
      <c r="BM306" s="241" t="s">
        <v>1522</v>
      </c>
    </row>
    <row r="307" s="2" customFormat="1">
      <c r="A307" s="40"/>
      <c r="B307" s="41"/>
      <c r="C307" s="42"/>
      <c r="D307" s="243" t="s">
        <v>224</v>
      </c>
      <c r="E307" s="42"/>
      <c r="F307" s="244" t="s">
        <v>804</v>
      </c>
      <c r="G307" s="42"/>
      <c r="H307" s="42"/>
      <c r="I307" s="245"/>
      <c r="J307" s="42"/>
      <c r="K307" s="42"/>
      <c r="L307" s="46"/>
      <c r="M307" s="246"/>
      <c r="N307" s="247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8" t="s">
        <v>224</v>
      </c>
      <c r="AU307" s="18" t="s">
        <v>92</v>
      </c>
    </row>
    <row r="308" s="13" customFormat="1">
      <c r="A308" s="13"/>
      <c r="B308" s="248"/>
      <c r="C308" s="249"/>
      <c r="D308" s="243" t="s">
        <v>226</v>
      </c>
      <c r="E308" s="250" t="s">
        <v>1</v>
      </c>
      <c r="F308" s="251" t="s">
        <v>1523</v>
      </c>
      <c r="G308" s="249"/>
      <c r="H308" s="252">
        <v>50</v>
      </c>
      <c r="I308" s="253"/>
      <c r="J308" s="249"/>
      <c r="K308" s="249"/>
      <c r="L308" s="254"/>
      <c r="M308" s="255"/>
      <c r="N308" s="256"/>
      <c r="O308" s="256"/>
      <c r="P308" s="256"/>
      <c r="Q308" s="256"/>
      <c r="R308" s="256"/>
      <c r="S308" s="256"/>
      <c r="T308" s="257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8" t="s">
        <v>226</v>
      </c>
      <c r="AU308" s="258" t="s">
        <v>92</v>
      </c>
      <c r="AV308" s="13" t="s">
        <v>92</v>
      </c>
      <c r="AW308" s="13" t="s">
        <v>39</v>
      </c>
      <c r="AX308" s="13" t="s">
        <v>83</v>
      </c>
      <c r="AY308" s="258" t="s">
        <v>215</v>
      </c>
    </row>
    <row r="309" s="13" customFormat="1">
      <c r="A309" s="13"/>
      <c r="B309" s="248"/>
      <c r="C309" s="249"/>
      <c r="D309" s="243" t="s">
        <v>226</v>
      </c>
      <c r="E309" s="250" t="s">
        <v>1</v>
      </c>
      <c r="F309" s="251" t="s">
        <v>1524</v>
      </c>
      <c r="G309" s="249"/>
      <c r="H309" s="252">
        <v>30</v>
      </c>
      <c r="I309" s="253"/>
      <c r="J309" s="249"/>
      <c r="K309" s="249"/>
      <c r="L309" s="254"/>
      <c r="M309" s="255"/>
      <c r="N309" s="256"/>
      <c r="O309" s="256"/>
      <c r="P309" s="256"/>
      <c r="Q309" s="256"/>
      <c r="R309" s="256"/>
      <c r="S309" s="256"/>
      <c r="T309" s="25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8" t="s">
        <v>226</v>
      </c>
      <c r="AU309" s="258" t="s">
        <v>92</v>
      </c>
      <c r="AV309" s="13" t="s">
        <v>92</v>
      </c>
      <c r="AW309" s="13" t="s">
        <v>39</v>
      </c>
      <c r="AX309" s="13" t="s">
        <v>83</v>
      </c>
      <c r="AY309" s="258" t="s">
        <v>215</v>
      </c>
    </row>
    <row r="310" s="13" customFormat="1">
      <c r="A310" s="13"/>
      <c r="B310" s="248"/>
      <c r="C310" s="249"/>
      <c r="D310" s="243" t="s">
        <v>226</v>
      </c>
      <c r="E310" s="250" t="s">
        <v>1</v>
      </c>
      <c r="F310" s="251" t="s">
        <v>1525</v>
      </c>
      <c r="G310" s="249"/>
      <c r="H310" s="252">
        <v>10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8" t="s">
        <v>226</v>
      </c>
      <c r="AU310" s="258" t="s">
        <v>92</v>
      </c>
      <c r="AV310" s="13" t="s">
        <v>92</v>
      </c>
      <c r="AW310" s="13" t="s">
        <v>39</v>
      </c>
      <c r="AX310" s="13" t="s">
        <v>83</v>
      </c>
      <c r="AY310" s="258" t="s">
        <v>215</v>
      </c>
    </row>
    <row r="311" s="14" customFormat="1">
      <c r="A311" s="14"/>
      <c r="B311" s="259"/>
      <c r="C311" s="260"/>
      <c r="D311" s="243" t="s">
        <v>226</v>
      </c>
      <c r="E311" s="261" t="s">
        <v>1</v>
      </c>
      <c r="F311" s="262" t="s">
        <v>229</v>
      </c>
      <c r="G311" s="260"/>
      <c r="H311" s="263">
        <v>90</v>
      </c>
      <c r="I311" s="264"/>
      <c r="J311" s="260"/>
      <c r="K311" s="260"/>
      <c r="L311" s="265"/>
      <c r="M311" s="266"/>
      <c r="N311" s="267"/>
      <c r="O311" s="267"/>
      <c r="P311" s="267"/>
      <c r="Q311" s="267"/>
      <c r="R311" s="267"/>
      <c r="S311" s="267"/>
      <c r="T311" s="26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9" t="s">
        <v>226</v>
      </c>
      <c r="AU311" s="269" t="s">
        <v>92</v>
      </c>
      <c r="AV311" s="14" t="s">
        <v>222</v>
      </c>
      <c r="AW311" s="14" t="s">
        <v>39</v>
      </c>
      <c r="AX311" s="14" t="s">
        <v>90</v>
      </c>
      <c r="AY311" s="269" t="s">
        <v>215</v>
      </c>
    </row>
    <row r="312" s="2" customFormat="1" ht="24.15" customHeight="1">
      <c r="A312" s="40"/>
      <c r="B312" s="41"/>
      <c r="C312" s="291" t="s">
        <v>1204</v>
      </c>
      <c r="D312" s="291" t="s">
        <v>311</v>
      </c>
      <c r="E312" s="292" t="s">
        <v>813</v>
      </c>
      <c r="F312" s="293" t="s">
        <v>814</v>
      </c>
      <c r="G312" s="294" t="s">
        <v>325</v>
      </c>
      <c r="H312" s="295">
        <v>8</v>
      </c>
      <c r="I312" s="296"/>
      <c r="J312" s="297">
        <f>ROUND(I312*H312,2)</f>
        <v>0</v>
      </c>
      <c r="K312" s="293" t="s">
        <v>529</v>
      </c>
      <c r="L312" s="298"/>
      <c r="M312" s="299" t="s">
        <v>1</v>
      </c>
      <c r="N312" s="300" t="s">
        <v>48</v>
      </c>
      <c r="O312" s="93"/>
      <c r="P312" s="239">
        <f>O312*H312</f>
        <v>0</v>
      </c>
      <c r="Q312" s="239">
        <v>0</v>
      </c>
      <c r="R312" s="239">
        <f>Q312*H312</f>
        <v>0</v>
      </c>
      <c r="S312" s="239">
        <v>0</v>
      </c>
      <c r="T312" s="240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41" t="s">
        <v>548</v>
      </c>
      <c r="AT312" s="241" t="s">
        <v>311</v>
      </c>
      <c r="AU312" s="241" t="s">
        <v>92</v>
      </c>
      <c r="AY312" s="18" t="s">
        <v>215</v>
      </c>
      <c r="BE312" s="242">
        <f>IF(N312="základní",J312,0)</f>
        <v>0</v>
      </c>
      <c r="BF312" s="242">
        <f>IF(N312="snížená",J312,0)</f>
        <v>0</v>
      </c>
      <c r="BG312" s="242">
        <f>IF(N312="zákl. přenesená",J312,0)</f>
        <v>0</v>
      </c>
      <c r="BH312" s="242">
        <f>IF(N312="sníž. přenesená",J312,0)</f>
        <v>0</v>
      </c>
      <c r="BI312" s="242">
        <f>IF(N312="nulová",J312,0)</f>
        <v>0</v>
      </c>
      <c r="BJ312" s="18" t="s">
        <v>90</v>
      </c>
      <c r="BK312" s="242">
        <f>ROUND(I312*H312,2)</f>
        <v>0</v>
      </c>
      <c r="BL312" s="18" t="s">
        <v>418</v>
      </c>
      <c r="BM312" s="241" t="s">
        <v>1526</v>
      </c>
    </row>
    <row r="313" s="2" customFormat="1">
      <c r="A313" s="40"/>
      <c r="B313" s="41"/>
      <c r="C313" s="42"/>
      <c r="D313" s="243" t="s">
        <v>224</v>
      </c>
      <c r="E313" s="42"/>
      <c r="F313" s="244" t="s">
        <v>814</v>
      </c>
      <c r="G313" s="42"/>
      <c r="H313" s="42"/>
      <c r="I313" s="245"/>
      <c r="J313" s="42"/>
      <c r="K313" s="42"/>
      <c r="L313" s="46"/>
      <c r="M313" s="246"/>
      <c r="N313" s="247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8" t="s">
        <v>224</v>
      </c>
      <c r="AU313" s="18" t="s">
        <v>92</v>
      </c>
    </row>
    <row r="314" s="13" customFormat="1">
      <c r="A314" s="13"/>
      <c r="B314" s="248"/>
      <c r="C314" s="249"/>
      <c r="D314" s="243" t="s">
        <v>226</v>
      </c>
      <c r="E314" s="250" t="s">
        <v>1</v>
      </c>
      <c r="F314" s="251" t="s">
        <v>270</v>
      </c>
      <c r="G314" s="249"/>
      <c r="H314" s="252">
        <v>8</v>
      </c>
      <c r="I314" s="253"/>
      <c r="J314" s="249"/>
      <c r="K314" s="249"/>
      <c r="L314" s="254"/>
      <c r="M314" s="255"/>
      <c r="N314" s="256"/>
      <c r="O314" s="256"/>
      <c r="P314" s="256"/>
      <c r="Q314" s="256"/>
      <c r="R314" s="256"/>
      <c r="S314" s="256"/>
      <c r="T314" s="25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8" t="s">
        <v>226</v>
      </c>
      <c r="AU314" s="258" t="s">
        <v>92</v>
      </c>
      <c r="AV314" s="13" t="s">
        <v>92</v>
      </c>
      <c r="AW314" s="13" t="s">
        <v>39</v>
      </c>
      <c r="AX314" s="13" t="s">
        <v>90</v>
      </c>
      <c r="AY314" s="258" t="s">
        <v>215</v>
      </c>
    </row>
    <row r="315" s="2" customFormat="1" ht="16.5" customHeight="1">
      <c r="A315" s="40"/>
      <c r="B315" s="41"/>
      <c r="C315" s="230" t="s">
        <v>1209</v>
      </c>
      <c r="D315" s="230" t="s">
        <v>217</v>
      </c>
      <c r="E315" s="231" t="s">
        <v>1210</v>
      </c>
      <c r="F315" s="232" t="s">
        <v>1211</v>
      </c>
      <c r="G315" s="233" t="s">
        <v>325</v>
      </c>
      <c r="H315" s="234">
        <v>1</v>
      </c>
      <c r="I315" s="235"/>
      <c r="J315" s="236">
        <f>ROUND(I315*H315,2)</f>
        <v>0</v>
      </c>
      <c r="K315" s="232" t="s">
        <v>529</v>
      </c>
      <c r="L315" s="46"/>
      <c r="M315" s="237" t="s">
        <v>1</v>
      </c>
      <c r="N315" s="238" t="s">
        <v>48</v>
      </c>
      <c r="O315" s="93"/>
      <c r="P315" s="239">
        <f>O315*H315</f>
        <v>0</v>
      </c>
      <c r="Q315" s="239">
        <v>0</v>
      </c>
      <c r="R315" s="239">
        <f>Q315*H315</f>
        <v>0</v>
      </c>
      <c r="S315" s="239">
        <v>0</v>
      </c>
      <c r="T315" s="240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41" t="s">
        <v>541</v>
      </c>
      <c r="AT315" s="241" t="s">
        <v>217</v>
      </c>
      <c r="AU315" s="241" t="s">
        <v>92</v>
      </c>
      <c r="AY315" s="18" t="s">
        <v>215</v>
      </c>
      <c r="BE315" s="242">
        <f>IF(N315="základní",J315,0)</f>
        <v>0</v>
      </c>
      <c r="BF315" s="242">
        <f>IF(N315="snížená",J315,0)</f>
        <v>0</v>
      </c>
      <c r="BG315" s="242">
        <f>IF(N315="zákl. přenesená",J315,0)</f>
        <v>0</v>
      </c>
      <c r="BH315" s="242">
        <f>IF(N315="sníž. přenesená",J315,0)</f>
        <v>0</v>
      </c>
      <c r="BI315" s="242">
        <f>IF(N315="nulová",J315,0)</f>
        <v>0</v>
      </c>
      <c r="BJ315" s="18" t="s">
        <v>90</v>
      </c>
      <c r="BK315" s="242">
        <f>ROUND(I315*H315,2)</f>
        <v>0</v>
      </c>
      <c r="BL315" s="18" t="s">
        <v>541</v>
      </c>
      <c r="BM315" s="241" t="s">
        <v>1527</v>
      </c>
    </row>
    <row r="316" s="2" customFormat="1">
      <c r="A316" s="40"/>
      <c r="B316" s="41"/>
      <c r="C316" s="42"/>
      <c r="D316" s="243" t="s">
        <v>224</v>
      </c>
      <c r="E316" s="42"/>
      <c r="F316" s="244" t="s">
        <v>1211</v>
      </c>
      <c r="G316" s="42"/>
      <c r="H316" s="42"/>
      <c r="I316" s="245"/>
      <c r="J316" s="42"/>
      <c r="K316" s="42"/>
      <c r="L316" s="46"/>
      <c r="M316" s="246"/>
      <c r="N316" s="247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8" t="s">
        <v>224</v>
      </c>
      <c r="AU316" s="18" t="s">
        <v>92</v>
      </c>
    </row>
    <row r="317" s="2" customFormat="1" ht="16.5" customHeight="1">
      <c r="A317" s="40"/>
      <c r="B317" s="41"/>
      <c r="C317" s="291" t="s">
        <v>1213</v>
      </c>
      <c r="D317" s="291" t="s">
        <v>311</v>
      </c>
      <c r="E317" s="292" t="s">
        <v>1214</v>
      </c>
      <c r="F317" s="293" t="s">
        <v>1215</v>
      </c>
      <c r="G317" s="294" t="s">
        <v>325</v>
      </c>
      <c r="H317" s="295">
        <v>2</v>
      </c>
      <c r="I317" s="296"/>
      <c r="J317" s="297">
        <f>ROUND(I317*H317,2)</f>
        <v>0</v>
      </c>
      <c r="K317" s="293" t="s">
        <v>529</v>
      </c>
      <c r="L317" s="298"/>
      <c r="M317" s="299" t="s">
        <v>1</v>
      </c>
      <c r="N317" s="300" t="s">
        <v>48</v>
      </c>
      <c r="O317" s="93"/>
      <c r="P317" s="239">
        <f>O317*H317</f>
        <v>0</v>
      </c>
      <c r="Q317" s="239">
        <v>0</v>
      </c>
      <c r="R317" s="239">
        <f>Q317*H317</f>
        <v>0</v>
      </c>
      <c r="S317" s="239">
        <v>0</v>
      </c>
      <c r="T317" s="240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41" t="s">
        <v>548</v>
      </c>
      <c r="AT317" s="241" t="s">
        <v>311</v>
      </c>
      <c r="AU317" s="241" t="s">
        <v>92</v>
      </c>
      <c r="AY317" s="18" t="s">
        <v>215</v>
      </c>
      <c r="BE317" s="242">
        <f>IF(N317="základní",J317,0)</f>
        <v>0</v>
      </c>
      <c r="BF317" s="242">
        <f>IF(N317="snížená",J317,0)</f>
        <v>0</v>
      </c>
      <c r="BG317" s="242">
        <f>IF(N317="zákl. přenesená",J317,0)</f>
        <v>0</v>
      </c>
      <c r="BH317" s="242">
        <f>IF(N317="sníž. přenesená",J317,0)</f>
        <v>0</v>
      </c>
      <c r="BI317" s="242">
        <f>IF(N317="nulová",J317,0)</f>
        <v>0</v>
      </c>
      <c r="BJ317" s="18" t="s">
        <v>90</v>
      </c>
      <c r="BK317" s="242">
        <f>ROUND(I317*H317,2)</f>
        <v>0</v>
      </c>
      <c r="BL317" s="18" t="s">
        <v>418</v>
      </c>
      <c r="BM317" s="241" t="s">
        <v>1528</v>
      </c>
    </row>
    <row r="318" s="2" customFormat="1">
      <c r="A318" s="40"/>
      <c r="B318" s="41"/>
      <c r="C318" s="42"/>
      <c r="D318" s="243" t="s">
        <v>224</v>
      </c>
      <c r="E318" s="42"/>
      <c r="F318" s="244" t="s">
        <v>1215</v>
      </c>
      <c r="G318" s="42"/>
      <c r="H318" s="42"/>
      <c r="I318" s="245"/>
      <c r="J318" s="42"/>
      <c r="K318" s="42"/>
      <c r="L318" s="46"/>
      <c r="M318" s="246"/>
      <c r="N318" s="247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8" t="s">
        <v>224</v>
      </c>
      <c r="AU318" s="18" t="s">
        <v>92</v>
      </c>
    </row>
    <row r="319" s="12" customFormat="1" ht="22.8" customHeight="1">
      <c r="A319" s="12"/>
      <c r="B319" s="214"/>
      <c r="C319" s="215"/>
      <c r="D319" s="216" t="s">
        <v>82</v>
      </c>
      <c r="E319" s="228" t="s">
        <v>1217</v>
      </c>
      <c r="F319" s="228" t="s">
        <v>689</v>
      </c>
      <c r="G319" s="215"/>
      <c r="H319" s="215"/>
      <c r="I319" s="218"/>
      <c r="J319" s="229">
        <f>BK319</f>
        <v>0</v>
      </c>
      <c r="K319" s="215"/>
      <c r="L319" s="220"/>
      <c r="M319" s="221"/>
      <c r="N319" s="222"/>
      <c r="O319" s="222"/>
      <c r="P319" s="223">
        <f>SUM(P320:P342)</f>
        <v>0</v>
      </c>
      <c r="Q319" s="222"/>
      <c r="R319" s="223">
        <f>SUM(R320:R342)</f>
        <v>0</v>
      </c>
      <c r="S319" s="222"/>
      <c r="T319" s="224">
        <f>SUM(T320:T342)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25" t="s">
        <v>90</v>
      </c>
      <c r="AT319" s="226" t="s">
        <v>82</v>
      </c>
      <c r="AU319" s="226" t="s">
        <v>90</v>
      </c>
      <c r="AY319" s="225" t="s">
        <v>215</v>
      </c>
      <c r="BK319" s="227">
        <f>SUM(BK320:BK342)</f>
        <v>0</v>
      </c>
    </row>
    <row r="320" s="2" customFormat="1" ht="16.5" customHeight="1">
      <c r="A320" s="40"/>
      <c r="B320" s="41"/>
      <c r="C320" s="230" t="s">
        <v>1218</v>
      </c>
      <c r="D320" s="230" t="s">
        <v>217</v>
      </c>
      <c r="E320" s="231" t="s">
        <v>690</v>
      </c>
      <c r="F320" s="232" t="s">
        <v>691</v>
      </c>
      <c r="G320" s="233" t="s">
        <v>325</v>
      </c>
      <c r="H320" s="234">
        <v>2</v>
      </c>
      <c r="I320" s="235"/>
      <c r="J320" s="236">
        <f>ROUND(I320*H320,2)</f>
        <v>0</v>
      </c>
      <c r="K320" s="232" t="s">
        <v>529</v>
      </c>
      <c r="L320" s="46"/>
      <c r="M320" s="237" t="s">
        <v>1</v>
      </c>
      <c r="N320" s="238" t="s">
        <v>48</v>
      </c>
      <c r="O320" s="93"/>
      <c r="P320" s="239">
        <f>O320*H320</f>
        <v>0</v>
      </c>
      <c r="Q320" s="239">
        <v>0</v>
      </c>
      <c r="R320" s="239">
        <f>Q320*H320</f>
        <v>0</v>
      </c>
      <c r="S320" s="239">
        <v>0</v>
      </c>
      <c r="T320" s="240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41" t="s">
        <v>90</v>
      </c>
      <c r="AT320" s="241" t="s">
        <v>217</v>
      </c>
      <c r="AU320" s="241" t="s">
        <v>92</v>
      </c>
      <c r="AY320" s="18" t="s">
        <v>215</v>
      </c>
      <c r="BE320" s="242">
        <f>IF(N320="základní",J320,0)</f>
        <v>0</v>
      </c>
      <c r="BF320" s="242">
        <f>IF(N320="snížená",J320,0)</f>
        <v>0</v>
      </c>
      <c r="BG320" s="242">
        <f>IF(N320="zákl. přenesená",J320,0)</f>
        <v>0</v>
      </c>
      <c r="BH320" s="242">
        <f>IF(N320="sníž. přenesená",J320,0)</f>
        <v>0</v>
      </c>
      <c r="BI320" s="242">
        <f>IF(N320="nulová",J320,0)</f>
        <v>0</v>
      </c>
      <c r="BJ320" s="18" t="s">
        <v>90</v>
      </c>
      <c r="BK320" s="242">
        <f>ROUND(I320*H320,2)</f>
        <v>0</v>
      </c>
      <c r="BL320" s="18" t="s">
        <v>90</v>
      </c>
      <c r="BM320" s="241" t="s">
        <v>1529</v>
      </c>
    </row>
    <row r="321" s="2" customFormat="1">
      <c r="A321" s="40"/>
      <c r="B321" s="41"/>
      <c r="C321" s="42"/>
      <c r="D321" s="243" t="s">
        <v>224</v>
      </c>
      <c r="E321" s="42"/>
      <c r="F321" s="244" t="s">
        <v>693</v>
      </c>
      <c r="G321" s="42"/>
      <c r="H321" s="42"/>
      <c r="I321" s="245"/>
      <c r="J321" s="42"/>
      <c r="K321" s="42"/>
      <c r="L321" s="46"/>
      <c r="M321" s="246"/>
      <c r="N321" s="247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8" t="s">
        <v>224</v>
      </c>
      <c r="AU321" s="18" t="s">
        <v>92</v>
      </c>
    </row>
    <row r="322" s="13" customFormat="1">
      <c r="A322" s="13"/>
      <c r="B322" s="248"/>
      <c r="C322" s="249"/>
      <c r="D322" s="243" t="s">
        <v>226</v>
      </c>
      <c r="E322" s="250" t="s">
        <v>1</v>
      </c>
      <c r="F322" s="251" t="s">
        <v>1220</v>
      </c>
      <c r="G322" s="249"/>
      <c r="H322" s="252">
        <v>2</v>
      </c>
      <c r="I322" s="253"/>
      <c r="J322" s="249"/>
      <c r="K322" s="249"/>
      <c r="L322" s="254"/>
      <c r="M322" s="255"/>
      <c r="N322" s="256"/>
      <c r="O322" s="256"/>
      <c r="P322" s="256"/>
      <c r="Q322" s="256"/>
      <c r="R322" s="256"/>
      <c r="S322" s="256"/>
      <c r="T322" s="257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8" t="s">
        <v>226</v>
      </c>
      <c r="AU322" s="258" t="s">
        <v>92</v>
      </c>
      <c r="AV322" s="13" t="s">
        <v>92</v>
      </c>
      <c r="AW322" s="13" t="s">
        <v>39</v>
      </c>
      <c r="AX322" s="13" t="s">
        <v>90</v>
      </c>
      <c r="AY322" s="258" t="s">
        <v>215</v>
      </c>
    </row>
    <row r="323" s="2" customFormat="1" ht="16.5" customHeight="1">
      <c r="A323" s="40"/>
      <c r="B323" s="41"/>
      <c r="C323" s="230" t="s">
        <v>1221</v>
      </c>
      <c r="D323" s="230" t="s">
        <v>217</v>
      </c>
      <c r="E323" s="231" t="s">
        <v>694</v>
      </c>
      <c r="F323" s="232" t="s">
        <v>695</v>
      </c>
      <c r="G323" s="233" t="s">
        <v>325</v>
      </c>
      <c r="H323" s="234">
        <v>2</v>
      </c>
      <c r="I323" s="235"/>
      <c r="J323" s="236">
        <f>ROUND(I323*H323,2)</f>
        <v>0</v>
      </c>
      <c r="K323" s="232" t="s">
        <v>529</v>
      </c>
      <c r="L323" s="46"/>
      <c r="M323" s="237" t="s">
        <v>1</v>
      </c>
      <c r="N323" s="238" t="s">
        <v>48</v>
      </c>
      <c r="O323" s="93"/>
      <c r="P323" s="239">
        <f>O323*H323</f>
        <v>0</v>
      </c>
      <c r="Q323" s="239">
        <v>0</v>
      </c>
      <c r="R323" s="239">
        <f>Q323*H323</f>
        <v>0</v>
      </c>
      <c r="S323" s="239">
        <v>0</v>
      </c>
      <c r="T323" s="240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41" t="s">
        <v>90</v>
      </c>
      <c r="AT323" s="241" t="s">
        <v>217</v>
      </c>
      <c r="AU323" s="241" t="s">
        <v>92</v>
      </c>
      <c r="AY323" s="18" t="s">
        <v>215</v>
      </c>
      <c r="BE323" s="242">
        <f>IF(N323="základní",J323,0)</f>
        <v>0</v>
      </c>
      <c r="BF323" s="242">
        <f>IF(N323="snížená",J323,0)</f>
        <v>0</v>
      </c>
      <c r="BG323" s="242">
        <f>IF(N323="zákl. přenesená",J323,0)</f>
        <v>0</v>
      </c>
      <c r="BH323" s="242">
        <f>IF(N323="sníž. přenesená",J323,0)</f>
        <v>0</v>
      </c>
      <c r="BI323" s="242">
        <f>IF(N323="nulová",J323,0)</f>
        <v>0</v>
      </c>
      <c r="BJ323" s="18" t="s">
        <v>90</v>
      </c>
      <c r="BK323" s="242">
        <f>ROUND(I323*H323,2)</f>
        <v>0</v>
      </c>
      <c r="BL323" s="18" t="s">
        <v>90</v>
      </c>
      <c r="BM323" s="241" t="s">
        <v>1530</v>
      </c>
    </row>
    <row r="324" s="2" customFormat="1">
      <c r="A324" s="40"/>
      <c r="B324" s="41"/>
      <c r="C324" s="42"/>
      <c r="D324" s="243" t="s">
        <v>224</v>
      </c>
      <c r="E324" s="42"/>
      <c r="F324" s="244" t="s">
        <v>697</v>
      </c>
      <c r="G324" s="42"/>
      <c r="H324" s="42"/>
      <c r="I324" s="245"/>
      <c r="J324" s="42"/>
      <c r="K324" s="42"/>
      <c r="L324" s="46"/>
      <c r="M324" s="246"/>
      <c r="N324" s="247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8" t="s">
        <v>224</v>
      </c>
      <c r="AU324" s="18" t="s">
        <v>92</v>
      </c>
    </row>
    <row r="325" s="2" customFormat="1" ht="16.5" customHeight="1">
      <c r="A325" s="40"/>
      <c r="B325" s="41"/>
      <c r="C325" s="230" t="s">
        <v>1223</v>
      </c>
      <c r="D325" s="230" t="s">
        <v>217</v>
      </c>
      <c r="E325" s="231" t="s">
        <v>698</v>
      </c>
      <c r="F325" s="232" t="s">
        <v>699</v>
      </c>
      <c r="G325" s="233" t="s">
        <v>325</v>
      </c>
      <c r="H325" s="234">
        <v>2</v>
      </c>
      <c r="I325" s="235"/>
      <c r="J325" s="236">
        <f>ROUND(I325*H325,2)</f>
        <v>0</v>
      </c>
      <c r="K325" s="232" t="s">
        <v>529</v>
      </c>
      <c r="L325" s="46"/>
      <c r="M325" s="237" t="s">
        <v>1</v>
      </c>
      <c r="N325" s="238" t="s">
        <v>48</v>
      </c>
      <c r="O325" s="93"/>
      <c r="P325" s="239">
        <f>O325*H325</f>
        <v>0</v>
      </c>
      <c r="Q325" s="239">
        <v>0</v>
      </c>
      <c r="R325" s="239">
        <f>Q325*H325</f>
        <v>0</v>
      </c>
      <c r="S325" s="239">
        <v>0</v>
      </c>
      <c r="T325" s="240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41" t="s">
        <v>90</v>
      </c>
      <c r="AT325" s="241" t="s">
        <v>217</v>
      </c>
      <c r="AU325" s="241" t="s">
        <v>92</v>
      </c>
      <c r="AY325" s="18" t="s">
        <v>215</v>
      </c>
      <c r="BE325" s="242">
        <f>IF(N325="základní",J325,0)</f>
        <v>0</v>
      </c>
      <c r="BF325" s="242">
        <f>IF(N325="snížená",J325,0)</f>
        <v>0</v>
      </c>
      <c r="BG325" s="242">
        <f>IF(N325="zákl. přenesená",J325,0)</f>
        <v>0</v>
      </c>
      <c r="BH325" s="242">
        <f>IF(N325="sníž. přenesená",J325,0)</f>
        <v>0</v>
      </c>
      <c r="BI325" s="242">
        <f>IF(N325="nulová",J325,0)</f>
        <v>0</v>
      </c>
      <c r="BJ325" s="18" t="s">
        <v>90</v>
      </c>
      <c r="BK325" s="242">
        <f>ROUND(I325*H325,2)</f>
        <v>0</v>
      </c>
      <c r="BL325" s="18" t="s">
        <v>90</v>
      </c>
      <c r="BM325" s="241" t="s">
        <v>1531</v>
      </c>
    </row>
    <row r="326" s="2" customFormat="1">
      <c r="A326" s="40"/>
      <c r="B326" s="41"/>
      <c r="C326" s="42"/>
      <c r="D326" s="243" t="s">
        <v>224</v>
      </c>
      <c r="E326" s="42"/>
      <c r="F326" s="244" t="s">
        <v>699</v>
      </c>
      <c r="G326" s="42"/>
      <c r="H326" s="42"/>
      <c r="I326" s="245"/>
      <c r="J326" s="42"/>
      <c r="K326" s="42"/>
      <c r="L326" s="46"/>
      <c r="M326" s="246"/>
      <c r="N326" s="247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8" t="s">
        <v>224</v>
      </c>
      <c r="AU326" s="18" t="s">
        <v>92</v>
      </c>
    </row>
    <row r="327" s="13" customFormat="1">
      <c r="A327" s="13"/>
      <c r="B327" s="248"/>
      <c r="C327" s="249"/>
      <c r="D327" s="243" t="s">
        <v>226</v>
      </c>
      <c r="E327" s="250" t="s">
        <v>1</v>
      </c>
      <c r="F327" s="251" t="s">
        <v>701</v>
      </c>
      <c r="G327" s="249"/>
      <c r="H327" s="252">
        <v>2</v>
      </c>
      <c r="I327" s="253"/>
      <c r="J327" s="249"/>
      <c r="K327" s="249"/>
      <c r="L327" s="254"/>
      <c r="M327" s="255"/>
      <c r="N327" s="256"/>
      <c r="O327" s="256"/>
      <c r="P327" s="256"/>
      <c r="Q327" s="256"/>
      <c r="R327" s="256"/>
      <c r="S327" s="256"/>
      <c r="T327" s="25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8" t="s">
        <v>226</v>
      </c>
      <c r="AU327" s="258" t="s">
        <v>92</v>
      </c>
      <c r="AV327" s="13" t="s">
        <v>92</v>
      </c>
      <c r="AW327" s="13" t="s">
        <v>39</v>
      </c>
      <c r="AX327" s="13" t="s">
        <v>90</v>
      </c>
      <c r="AY327" s="258" t="s">
        <v>215</v>
      </c>
    </row>
    <row r="328" s="2" customFormat="1" ht="16.5" customHeight="1">
      <c r="A328" s="40"/>
      <c r="B328" s="41"/>
      <c r="C328" s="230" t="s">
        <v>1225</v>
      </c>
      <c r="D328" s="230" t="s">
        <v>217</v>
      </c>
      <c r="E328" s="231" t="s">
        <v>1226</v>
      </c>
      <c r="F328" s="232" t="s">
        <v>1227</v>
      </c>
      <c r="G328" s="233" t="s">
        <v>325</v>
      </c>
      <c r="H328" s="234">
        <v>2</v>
      </c>
      <c r="I328" s="235"/>
      <c r="J328" s="236">
        <f>ROUND(I328*H328,2)</f>
        <v>0</v>
      </c>
      <c r="K328" s="232" t="s">
        <v>529</v>
      </c>
      <c r="L328" s="46"/>
      <c r="M328" s="237" t="s">
        <v>1</v>
      </c>
      <c r="N328" s="238" t="s">
        <v>48</v>
      </c>
      <c r="O328" s="93"/>
      <c r="P328" s="239">
        <f>O328*H328</f>
        <v>0</v>
      </c>
      <c r="Q328" s="239">
        <v>0</v>
      </c>
      <c r="R328" s="239">
        <f>Q328*H328</f>
        <v>0</v>
      </c>
      <c r="S328" s="239">
        <v>0</v>
      </c>
      <c r="T328" s="240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41" t="s">
        <v>90</v>
      </c>
      <c r="AT328" s="241" t="s">
        <v>217</v>
      </c>
      <c r="AU328" s="241" t="s">
        <v>92</v>
      </c>
      <c r="AY328" s="18" t="s">
        <v>215</v>
      </c>
      <c r="BE328" s="242">
        <f>IF(N328="základní",J328,0)</f>
        <v>0</v>
      </c>
      <c r="BF328" s="242">
        <f>IF(N328="snížená",J328,0)</f>
        <v>0</v>
      </c>
      <c r="BG328" s="242">
        <f>IF(N328="zákl. přenesená",J328,0)</f>
        <v>0</v>
      </c>
      <c r="BH328" s="242">
        <f>IF(N328="sníž. přenesená",J328,0)</f>
        <v>0</v>
      </c>
      <c r="BI328" s="242">
        <f>IF(N328="nulová",J328,0)</f>
        <v>0</v>
      </c>
      <c r="BJ328" s="18" t="s">
        <v>90</v>
      </c>
      <c r="BK328" s="242">
        <f>ROUND(I328*H328,2)</f>
        <v>0</v>
      </c>
      <c r="BL328" s="18" t="s">
        <v>90</v>
      </c>
      <c r="BM328" s="241" t="s">
        <v>1532</v>
      </c>
    </row>
    <row r="329" s="2" customFormat="1">
      <c r="A329" s="40"/>
      <c r="B329" s="41"/>
      <c r="C329" s="42"/>
      <c r="D329" s="243" t="s">
        <v>224</v>
      </c>
      <c r="E329" s="42"/>
      <c r="F329" s="244" t="s">
        <v>1229</v>
      </c>
      <c r="G329" s="42"/>
      <c r="H329" s="42"/>
      <c r="I329" s="245"/>
      <c r="J329" s="42"/>
      <c r="K329" s="42"/>
      <c r="L329" s="46"/>
      <c r="M329" s="246"/>
      <c r="N329" s="247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8" t="s">
        <v>224</v>
      </c>
      <c r="AU329" s="18" t="s">
        <v>92</v>
      </c>
    </row>
    <row r="330" s="13" customFormat="1">
      <c r="A330" s="13"/>
      <c r="B330" s="248"/>
      <c r="C330" s="249"/>
      <c r="D330" s="243" t="s">
        <v>226</v>
      </c>
      <c r="E330" s="250" t="s">
        <v>1</v>
      </c>
      <c r="F330" s="251" t="s">
        <v>1230</v>
      </c>
      <c r="G330" s="249"/>
      <c r="H330" s="252">
        <v>2</v>
      </c>
      <c r="I330" s="253"/>
      <c r="J330" s="249"/>
      <c r="K330" s="249"/>
      <c r="L330" s="254"/>
      <c r="M330" s="255"/>
      <c r="N330" s="256"/>
      <c r="O330" s="256"/>
      <c r="P330" s="256"/>
      <c r="Q330" s="256"/>
      <c r="R330" s="256"/>
      <c r="S330" s="256"/>
      <c r="T330" s="25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8" t="s">
        <v>226</v>
      </c>
      <c r="AU330" s="258" t="s">
        <v>92</v>
      </c>
      <c r="AV330" s="13" t="s">
        <v>92</v>
      </c>
      <c r="AW330" s="13" t="s">
        <v>39</v>
      </c>
      <c r="AX330" s="13" t="s">
        <v>90</v>
      </c>
      <c r="AY330" s="258" t="s">
        <v>215</v>
      </c>
    </row>
    <row r="331" s="2" customFormat="1" ht="24.15" customHeight="1">
      <c r="A331" s="40"/>
      <c r="B331" s="41"/>
      <c r="C331" s="230" t="s">
        <v>1231</v>
      </c>
      <c r="D331" s="230" t="s">
        <v>217</v>
      </c>
      <c r="E331" s="231" t="s">
        <v>727</v>
      </c>
      <c r="F331" s="232" t="s">
        <v>728</v>
      </c>
      <c r="G331" s="233" t="s">
        <v>325</v>
      </c>
      <c r="H331" s="234">
        <v>20</v>
      </c>
      <c r="I331" s="235"/>
      <c r="J331" s="236">
        <f>ROUND(I331*H331,2)</f>
        <v>0</v>
      </c>
      <c r="K331" s="232" t="s">
        <v>529</v>
      </c>
      <c r="L331" s="46"/>
      <c r="M331" s="237" t="s">
        <v>1</v>
      </c>
      <c r="N331" s="238" t="s">
        <v>48</v>
      </c>
      <c r="O331" s="93"/>
      <c r="P331" s="239">
        <f>O331*H331</f>
        <v>0</v>
      </c>
      <c r="Q331" s="239">
        <v>0</v>
      </c>
      <c r="R331" s="239">
        <f>Q331*H331</f>
        <v>0</v>
      </c>
      <c r="S331" s="239">
        <v>0</v>
      </c>
      <c r="T331" s="240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41" t="s">
        <v>541</v>
      </c>
      <c r="AT331" s="241" t="s">
        <v>217</v>
      </c>
      <c r="AU331" s="241" t="s">
        <v>92</v>
      </c>
      <c r="AY331" s="18" t="s">
        <v>215</v>
      </c>
      <c r="BE331" s="242">
        <f>IF(N331="základní",J331,0)</f>
        <v>0</v>
      </c>
      <c r="BF331" s="242">
        <f>IF(N331="snížená",J331,0)</f>
        <v>0</v>
      </c>
      <c r="BG331" s="242">
        <f>IF(N331="zákl. přenesená",J331,0)</f>
        <v>0</v>
      </c>
      <c r="BH331" s="242">
        <f>IF(N331="sníž. přenesená",J331,0)</f>
        <v>0</v>
      </c>
      <c r="BI331" s="242">
        <f>IF(N331="nulová",J331,0)</f>
        <v>0</v>
      </c>
      <c r="BJ331" s="18" t="s">
        <v>90</v>
      </c>
      <c r="BK331" s="242">
        <f>ROUND(I331*H331,2)</f>
        <v>0</v>
      </c>
      <c r="BL331" s="18" t="s">
        <v>541</v>
      </c>
      <c r="BM331" s="241" t="s">
        <v>1533</v>
      </c>
    </row>
    <row r="332" s="2" customFormat="1">
      <c r="A332" s="40"/>
      <c r="B332" s="41"/>
      <c r="C332" s="42"/>
      <c r="D332" s="243" t="s">
        <v>224</v>
      </c>
      <c r="E332" s="42"/>
      <c r="F332" s="244" t="s">
        <v>728</v>
      </c>
      <c r="G332" s="42"/>
      <c r="H332" s="42"/>
      <c r="I332" s="245"/>
      <c r="J332" s="42"/>
      <c r="K332" s="42"/>
      <c r="L332" s="46"/>
      <c r="M332" s="246"/>
      <c r="N332" s="247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8" t="s">
        <v>224</v>
      </c>
      <c r="AU332" s="18" t="s">
        <v>92</v>
      </c>
    </row>
    <row r="333" s="2" customFormat="1" ht="24.15" customHeight="1">
      <c r="A333" s="40"/>
      <c r="B333" s="41"/>
      <c r="C333" s="230" t="s">
        <v>1233</v>
      </c>
      <c r="D333" s="230" t="s">
        <v>217</v>
      </c>
      <c r="E333" s="231" t="s">
        <v>702</v>
      </c>
      <c r="F333" s="232" t="s">
        <v>703</v>
      </c>
      <c r="G333" s="233" t="s">
        <v>325</v>
      </c>
      <c r="H333" s="234">
        <v>1</v>
      </c>
      <c r="I333" s="235"/>
      <c r="J333" s="236">
        <f>ROUND(I333*H333,2)</f>
        <v>0</v>
      </c>
      <c r="K333" s="232" t="s">
        <v>529</v>
      </c>
      <c r="L333" s="46"/>
      <c r="M333" s="237" t="s">
        <v>1</v>
      </c>
      <c r="N333" s="238" t="s">
        <v>48</v>
      </c>
      <c r="O333" s="93"/>
      <c r="P333" s="239">
        <f>O333*H333</f>
        <v>0</v>
      </c>
      <c r="Q333" s="239">
        <v>0</v>
      </c>
      <c r="R333" s="239">
        <f>Q333*H333</f>
        <v>0</v>
      </c>
      <c r="S333" s="239">
        <v>0</v>
      </c>
      <c r="T333" s="240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41" t="s">
        <v>90</v>
      </c>
      <c r="AT333" s="241" t="s">
        <v>217</v>
      </c>
      <c r="AU333" s="241" t="s">
        <v>92</v>
      </c>
      <c r="AY333" s="18" t="s">
        <v>215</v>
      </c>
      <c r="BE333" s="242">
        <f>IF(N333="základní",J333,0)</f>
        <v>0</v>
      </c>
      <c r="BF333" s="242">
        <f>IF(N333="snížená",J333,0)</f>
        <v>0</v>
      </c>
      <c r="BG333" s="242">
        <f>IF(N333="zákl. přenesená",J333,0)</f>
        <v>0</v>
      </c>
      <c r="BH333" s="242">
        <f>IF(N333="sníž. přenesená",J333,0)</f>
        <v>0</v>
      </c>
      <c r="BI333" s="242">
        <f>IF(N333="nulová",J333,0)</f>
        <v>0</v>
      </c>
      <c r="BJ333" s="18" t="s">
        <v>90</v>
      </c>
      <c r="BK333" s="242">
        <f>ROUND(I333*H333,2)</f>
        <v>0</v>
      </c>
      <c r="BL333" s="18" t="s">
        <v>90</v>
      </c>
      <c r="BM333" s="241" t="s">
        <v>1534</v>
      </c>
    </row>
    <row r="334" s="2" customFormat="1">
      <c r="A334" s="40"/>
      <c r="B334" s="41"/>
      <c r="C334" s="42"/>
      <c r="D334" s="243" t="s">
        <v>224</v>
      </c>
      <c r="E334" s="42"/>
      <c r="F334" s="244" t="s">
        <v>1235</v>
      </c>
      <c r="G334" s="42"/>
      <c r="H334" s="42"/>
      <c r="I334" s="245"/>
      <c r="J334" s="42"/>
      <c r="K334" s="42"/>
      <c r="L334" s="46"/>
      <c r="M334" s="246"/>
      <c r="N334" s="247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8" t="s">
        <v>224</v>
      </c>
      <c r="AU334" s="18" t="s">
        <v>92</v>
      </c>
    </row>
    <row r="335" s="2" customFormat="1" ht="16.5" customHeight="1">
      <c r="A335" s="40"/>
      <c r="B335" s="41"/>
      <c r="C335" s="230" t="s">
        <v>1236</v>
      </c>
      <c r="D335" s="230" t="s">
        <v>217</v>
      </c>
      <c r="E335" s="231" t="s">
        <v>705</v>
      </c>
      <c r="F335" s="232" t="s">
        <v>706</v>
      </c>
      <c r="G335" s="233" t="s">
        <v>325</v>
      </c>
      <c r="H335" s="234">
        <v>2</v>
      </c>
      <c r="I335" s="235"/>
      <c r="J335" s="236">
        <f>ROUND(I335*H335,2)</f>
        <v>0</v>
      </c>
      <c r="K335" s="232" t="s">
        <v>529</v>
      </c>
      <c r="L335" s="46"/>
      <c r="M335" s="237" t="s">
        <v>1</v>
      </c>
      <c r="N335" s="238" t="s">
        <v>48</v>
      </c>
      <c r="O335" s="93"/>
      <c r="P335" s="239">
        <f>O335*H335</f>
        <v>0</v>
      </c>
      <c r="Q335" s="239">
        <v>0</v>
      </c>
      <c r="R335" s="239">
        <f>Q335*H335</f>
        <v>0</v>
      </c>
      <c r="S335" s="239">
        <v>0</v>
      </c>
      <c r="T335" s="240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41" t="s">
        <v>90</v>
      </c>
      <c r="AT335" s="241" t="s">
        <v>217</v>
      </c>
      <c r="AU335" s="241" t="s">
        <v>92</v>
      </c>
      <c r="AY335" s="18" t="s">
        <v>215</v>
      </c>
      <c r="BE335" s="242">
        <f>IF(N335="základní",J335,0)</f>
        <v>0</v>
      </c>
      <c r="BF335" s="242">
        <f>IF(N335="snížená",J335,0)</f>
        <v>0</v>
      </c>
      <c r="BG335" s="242">
        <f>IF(N335="zákl. přenesená",J335,0)</f>
        <v>0</v>
      </c>
      <c r="BH335" s="242">
        <f>IF(N335="sníž. přenesená",J335,0)</f>
        <v>0</v>
      </c>
      <c r="BI335" s="242">
        <f>IF(N335="nulová",J335,0)</f>
        <v>0</v>
      </c>
      <c r="BJ335" s="18" t="s">
        <v>90</v>
      </c>
      <c r="BK335" s="242">
        <f>ROUND(I335*H335,2)</f>
        <v>0</v>
      </c>
      <c r="BL335" s="18" t="s">
        <v>90</v>
      </c>
      <c r="BM335" s="241" t="s">
        <v>1535</v>
      </c>
    </row>
    <row r="336" s="2" customFormat="1">
      <c r="A336" s="40"/>
      <c r="B336" s="41"/>
      <c r="C336" s="42"/>
      <c r="D336" s="243" t="s">
        <v>224</v>
      </c>
      <c r="E336" s="42"/>
      <c r="F336" s="244" t="s">
        <v>1238</v>
      </c>
      <c r="G336" s="42"/>
      <c r="H336" s="42"/>
      <c r="I336" s="245"/>
      <c r="J336" s="42"/>
      <c r="K336" s="42"/>
      <c r="L336" s="46"/>
      <c r="M336" s="246"/>
      <c r="N336" s="247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8" t="s">
        <v>224</v>
      </c>
      <c r="AU336" s="18" t="s">
        <v>92</v>
      </c>
    </row>
    <row r="337" s="2" customFormat="1" ht="16.5" customHeight="1">
      <c r="A337" s="40"/>
      <c r="B337" s="41"/>
      <c r="C337" s="230" t="s">
        <v>1239</v>
      </c>
      <c r="D337" s="230" t="s">
        <v>217</v>
      </c>
      <c r="E337" s="231" t="s">
        <v>708</v>
      </c>
      <c r="F337" s="232" t="s">
        <v>709</v>
      </c>
      <c r="G337" s="233" t="s">
        <v>325</v>
      </c>
      <c r="H337" s="234">
        <v>1</v>
      </c>
      <c r="I337" s="235"/>
      <c r="J337" s="236">
        <f>ROUND(I337*H337,2)</f>
        <v>0</v>
      </c>
      <c r="K337" s="232" t="s">
        <v>529</v>
      </c>
      <c r="L337" s="46"/>
      <c r="M337" s="237" t="s">
        <v>1</v>
      </c>
      <c r="N337" s="238" t="s">
        <v>48</v>
      </c>
      <c r="O337" s="93"/>
      <c r="P337" s="239">
        <f>O337*H337</f>
        <v>0</v>
      </c>
      <c r="Q337" s="239">
        <v>0</v>
      </c>
      <c r="R337" s="239">
        <f>Q337*H337</f>
        <v>0</v>
      </c>
      <c r="S337" s="239">
        <v>0</v>
      </c>
      <c r="T337" s="240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41" t="s">
        <v>90</v>
      </c>
      <c r="AT337" s="241" t="s">
        <v>217</v>
      </c>
      <c r="AU337" s="241" t="s">
        <v>92</v>
      </c>
      <c r="AY337" s="18" t="s">
        <v>215</v>
      </c>
      <c r="BE337" s="242">
        <f>IF(N337="základní",J337,0)</f>
        <v>0</v>
      </c>
      <c r="BF337" s="242">
        <f>IF(N337="snížená",J337,0)</f>
        <v>0</v>
      </c>
      <c r="BG337" s="242">
        <f>IF(N337="zákl. přenesená",J337,0)</f>
        <v>0</v>
      </c>
      <c r="BH337" s="242">
        <f>IF(N337="sníž. přenesená",J337,0)</f>
        <v>0</v>
      </c>
      <c r="BI337" s="242">
        <f>IF(N337="nulová",J337,0)</f>
        <v>0</v>
      </c>
      <c r="BJ337" s="18" t="s">
        <v>90</v>
      </c>
      <c r="BK337" s="242">
        <f>ROUND(I337*H337,2)</f>
        <v>0</v>
      </c>
      <c r="BL337" s="18" t="s">
        <v>90</v>
      </c>
      <c r="BM337" s="241" t="s">
        <v>1536</v>
      </c>
    </row>
    <row r="338" s="2" customFormat="1">
      <c r="A338" s="40"/>
      <c r="B338" s="41"/>
      <c r="C338" s="42"/>
      <c r="D338" s="243" t="s">
        <v>224</v>
      </c>
      <c r="E338" s="42"/>
      <c r="F338" s="244" t="s">
        <v>1241</v>
      </c>
      <c r="G338" s="42"/>
      <c r="H338" s="42"/>
      <c r="I338" s="245"/>
      <c r="J338" s="42"/>
      <c r="K338" s="42"/>
      <c r="L338" s="46"/>
      <c r="M338" s="246"/>
      <c r="N338" s="247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8" t="s">
        <v>224</v>
      </c>
      <c r="AU338" s="18" t="s">
        <v>92</v>
      </c>
    </row>
    <row r="339" s="2" customFormat="1" ht="16.5" customHeight="1">
      <c r="A339" s="40"/>
      <c r="B339" s="41"/>
      <c r="C339" s="230" t="s">
        <v>1242</v>
      </c>
      <c r="D339" s="230" t="s">
        <v>217</v>
      </c>
      <c r="E339" s="231" t="s">
        <v>711</v>
      </c>
      <c r="F339" s="232" t="s">
        <v>712</v>
      </c>
      <c r="G339" s="233" t="s">
        <v>325</v>
      </c>
      <c r="H339" s="234">
        <v>2</v>
      </c>
      <c r="I339" s="235"/>
      <c r="J339" s="236">
        <f>ROUND(I339*H339,2)</f>
        <v>0</v>
      </c>
      <c r="K339" s="232" t="s">
        <v>529</v>
      </c>
      <c r="L339" s="46"/>
      <c r="M339" s="237" t="s">
        <v>1</v>
      </c>
      <c r="N339" s="238" t="s">
        <v>48</v>
      </c>
      <c r="O339" s="93"/>
      <c r="P339" s="239">
        <f>O339*H339</f>
        <v>0</v>
      </c>
      <c r="Q339" s="239">
        <v>0</v>
      </c>
      <c r="R339" s="239">
        <f>Q339*H339</f>
        <v>0</v>
      </c>
      <c r="S339" s="239">
        <v>0</v>
      </c>
      <c r="T339" s="240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41" t="s">
        <v>90</v>
      </c>
      <c r="AT339" s="241" t="s">
        <v>217</v>
      </c>
      <c r="AU339" s="241" t="s">
        <v>92</v>
      </c>
      <c r="AY339" s="18" t="s">
        <v>215</v>
      </c>
      <c r="BE339" s="242">
        <f>IF(N339="základní",J339,0)</f>
        <v>0</v>
      </c>
      <c r="BF339" s="242">
        <f>IF(N339="snížená",J339,0)</f>
        <v>0</v>
      </c>
      <c r="BG339" s="242">
        <f>IF(N339="zákl. přenesená",J339,0)</f>
        <v>0</v>
      </c>
      <c r="BH339" s="242">
        <f>IF(N339="sníž. přenesená",J339,0)</f>
        <v>0</v>
      </c>
      <c r="BI339" s="242">
        <f>IF(N339="nulová",J339,0)</f>
        <v>0</v>
      </c>
      <c r="BJ339" s="18" t="s">
        <v>90</v>
      </c>
      <c r="BK339" s="242">
        <f>ROUND(I339*H339,2)</f>
        <v>0</v>
      </c>
      <c r="BL339" s="18" t="s">
        <v>90</v>
      </c>
      <c r="BM339" s="241" t="s">
        <v>1537</v>
      </c>
    </row>
    <row r="340" s="2" customFormat="1">
      <c r="A340" s="40"/>
      <c r="B340" s="41"/>
      <c r="C340" s="42"/>
      <c r="D340" s="243" t="s">
        <v>224</v>
      </c>
      <c r="E340" s="42"/>
      <c r="F340" s="244" t="s">
        <v>1244</v>
      </c>
      <c r="G340" s="42"/>
      <c r="H340" s="42"/>
      <c r="I340" s="245"/>
      <c r="J340" s="42"/>
      <c r="K340" s="42"/>
      <c r="L340" s="46"/>
      <c r="M340" s="246"/>
      <c r="N340" s="247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8" t="s">
        <v>224</v>
      </c>
      <c r="AU340" s="18" t="s">
        <v>92</v>
      </c>
    </row>
    <row r="341" s="2" customFormat="1" ht="16.5" customHeight="1">
      <c r="A341" s="40"/>
      <c r="B341" s="41"/>
      <c r="C341" s="230" t="s">
        <v>1245</v>
      </c>
      <c r="D341" s="230" t="s">
        <v>217</v>
      </c>
      <c r="E341" s="231" t="s">
        <v>722</v>
      </c>
      <c r="F341" s="232" t="s">
        <v>723</v>
      </c>
      <c r="G341" s="233" t="s">
        <v>325</v>
      </c>
      <c r="H341" s="234">
        <v>1</v>
      </c>
      <c r="I341" s="235"/>
      <c r="J341" s="236">
        <f>ROUND(I341*H341,2)</f>
        <v>0</v>
      </c>
      <c r="K341" s="232" t="s">
        <v>529</v>
      </c>
      <c r="L341" s="46"/>
      <c r="M341" s="237" t="s">
        <v>1</v>
      </c>
      <c r="N341" s="238" t="s">
        <v>48</v>
      </c>
      <c r="O341" s="93"/>
      <c r="P341" s="239">
        <f>O341*H341</f>
        <v>0</v>
      </c>
      <c r="Q341" s="239">
        <v>0</v>
      </c>
      <c r="R341" s="239">
        <f>Q341*H341</f>
        <v>0</v>
      </c>
      <c r="S341" s="239">
        <v>0</v>
      </c>
      <c r="T341" s="240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41" t="s">
        <v>90</v>
      </c>
      <c r="AT341" s="241" t="s">
        <v>217</v>
      </c>
      <c r="AU341" s="241" t="s">
        <v>92</v>
      </c>
      <c r="AY341" s="18" t="s">
        <v>215</v>
      </c>
      <c r="BE341" s="242">
        <f>IF(N341="základní",J341,0)</f>
        <v>0</v>
      </c>
      <c r="BF341" s="242">
        <f>IF(N341="snížená",J341,0)</f>
        <v>0</v>
      </c>
      <c r="BG341" s="242">
        <f>IF(N341="zákl. přenesená",J341,0)</f>
        <v>0</v>
      </c>
      <c r="BH341" s="242">
        <f>IF(N341="sníž. přenesená",J341,0)</f>
        <v>0</v>
      </c>
      <c r="BI341" s="242">
        <f>IF(N341="nulová",J341,0)</f>
        <v>0</v>
      </c>
      <c r="BJ341" s="18" t="s">
        <v>90</v>
      </c>
      <c r="BK341" s="242">
        <f>ROUND(I341*H341,2)</f>
        <v>0</v>
      </c>
      <c r="BL341" s="18" t="s">
        <v>90</v>
      </c>
      <c r="BM341" s="241" t="s">
        <v>1538</v>
      </c>
    </row>
    <row r="342" s="2" customFormat="1">
      <c r="A342" s="40"/>
      <c r="B342" s="41"/>
      <c r="C342" s="42"/>
      <c r="D342" s="243" t="s">
        <v>224</v>
      </c>
      <c r="E342" s="42"/>
      <c r="F342" s="244" t="s">
        <v>723</v>
      </c>
      <c r="G342" s="42"/>
      <c r="H342" s="42"/>
      <c r="I342" s="245"/>
      <c r="J342" s="42"/>
      <c r="K342" s="42"/>
      <c r="L342" s="46"/>
      <c r="M342" s="246"/>
      <c r="N342" s="247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8" t="s">
        <v>224</v>
      </c>
      <c r="AU342" s="18" t="s">
        <v>92</v>
      </c>
    </row>
    <row r="343" s="12" customFormat="1" ht="22.8" customHeight="1">
      <c r="A343" s="12"/>
      <c r="B343" s="214"/>
      <c r="C343" s="215"/>
      <c r="D343" s="216" t="s">
        <v>82</v>
      </c>
      <c r="E343" s="228" t="s">
        <v>1247</v>
      </c>
      <c r="F343" s="228" t="s">
        <v>1248</v>
      </c>
      <c r="G343" s="215"/>
      <c r="H343" s="215"/>
      <c r="I343" s="218"/>
      <c r="J343" s="229">
        <f>BK343</f>
        <v>0</v>
      </c>
      <c r="K343" s="215"/>
      <c r="L343" s="220"/>
      <c r="M343" s="221"/>
      <c r="N343" s="222"/>
      <c r="O343" s="222"/>
      <c r="P343" s="223">
        <f>SUM(P344:P365)</f>
        <v>0</v>
      </c>
      <c r="Q343" s="222"/>
      <c r="R343" s="223">
        <f>SUM(R344:R365)</f>
        <v>0</v>
      </c>
      <c r="S343" s="222"/>
      <c r="T343" s="224">
        <f>SUM(T344:T365)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25" t="s">
        <v>90</v>
      </c>
      <c r="AT343" s="226" t="s">
        <v>82</v>
      </c>
      <c r="AU343" s="226" t="s">
        <v>90</v>
      </c>
      <c r="AY343" s="225" t="s">
        <v>215</v>
      </c>
      <c r="BK343" s="227">
        <f>SUM(BK344:BK365)</f>
        <v>0</v>
      </c>
    </row>
    <row r="344" s="2" customFormat="1" ht="37.8" customHeight="1">
      <c r="A344" s="40"/>
      <c r="B344" s="41"/>
      <c r="C344" s="230" t="s">
        <v>1249</v>
      </c>
      <c r="D344" s="230" t="s">
        <v>217</v>
      </c>
      <c r="E344" s="231" t="s">
        <v>1250</v>
      </c>
      <c r="F344" s="232" t="s">
        <v>1251</v>
      </c>
      <c r="G344" s="233" t="s">
        <v>1252</v>
      </c>
      <c r="H344" s="234">
        <v>1</v>
      </c>
      <c r="I344" s="235"/>
      <c r="J344" s="236">
        <f>ROUND(I344*H344,2)</f>
        <v>0</v>
      </c>
      <c r="K344" s="232" t="s">
        <v>1</v>
      </c>
      <c r="L344" s="46"/>
      <c r="M344" s="237" t="s">
        <v>1</v>
      </c>
      <c r="N344" s="238" t="s">
        <v>48</v>
      </c>
      <c r="O344" s="93"/>
      <c r="P344" s="239">
        <f>O344*H344</f>
        <v>0</v>
      </c>
      <c r="Q344" s="239">
        <v>0</v>
      </c>
      <c r="R344" s="239">
        <f>Q344*H344</f>
        <v>0</v>
      </c>
      <c r="S344" s="239">
        <v>0</v>
      </c>
      <c r="T344" s="240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41" t="s">
        <v>1253</v>
      </c>
      <c r="AT344" s="241" t="s">
        <v>217</v>
      </c>
      <c r="AU344" s="241" t="s">
        <v>92</v>
      </c>
      <c r="AY344" s="18" t="s">
        <v>215</v>
      </c>
      <c r="BE344" s="242">
        <f>IF(N344="základní",J344,0)</f>
        <v>0</v>
      </c>
      <c r="BF344" s="242">
        <f>IF(N344="snížená",J344,0)</f>
        <v>0</v>
      </c>
      <c r="BG344" s="242">
        <f>IF(N344="zákl. přenesená",J344,0)</f>
        <v>0</v>
      </c>
      <c r="BH344" s="242">
        <f>IF(N344="sníž. přenesená",J344,0)</f>
        <v>0</v>
      </c>
      <c r="BI344" s="242">
        <f>IF(N344="nulová",J344,0)</f>
        <v>0</v>
      </c>
      <c r="BJ344" s="18" t="s">
        <v>90</v>
      </c>
      <c r="BK344" s="242">
        <f>ROUND(I344*H344,2)</f>
        <v>0</v>
      </c>
      <c r="BL344" s="18" t="s">
        <v>1253</v>
      </c>
      <c r="BM344" s="241" t="s">
        <v>1539</v>
      </c>
    </row>
    <row r="345" s="2" customFormat="1">
      <c r="A345" s="40"/>
      <c r="B345" s="41"/>
      <c r="C345" s="42"/>
      <c r="D345" s="243" t="s">
        <v>224</v>
      </c>
      <c r="E345" s="42"/>
      <c r="F345" s="244" t="s">
        <v>1255</v>
      </c>
      <c r="G345" s="42"/>
      <c r="H345" s="42"/>
      <c r="I345" s="245"/>
      <c r="J345" s="42"/>
      <c r="K345" s="42"/>
      <c r="L345" s="46"/>
      <c r="M345" s="246"/>
      <c r="N345" s="247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8" t="s">
        <v>224</v>
      </c>
      <c r="AU345" s="18" t="s">
        <v>92</v>
      </c>
    </row>
    <row r="346" s="2" customFormat="1">
      <c r="A346" s="40"/>
      <c r="B346" s="41"/>
      <c r="C346" s="42"/>
      <c r="D346" s="243" t="s">
        <v>657</v>
      </c>
      <c r="E346" s="42"/>
      <c r="F346" s="304" t="s">
        <v>1256</v>
      </c>
      <c r="G346" s="42"/>
      <c r="H346" s="42"/>
      <c r="I346" s="245"/>
      <c r="J346" s="42"/>
      <c r="K346" s="42"/>
      <c r="L346" s="46"/>
      <c r="M346" s="246"/>
      <c r="N346" s="247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8" t="s">
        <v>657</v>
      </c>
      <c r="AU346" s="18" t="s">
        <v>92</v>
      </c>
    </row>
    <row r="347" s="2" customFormat="1" ht="37.8" customHeight="1">
      <c r="A347" s="40"/>
      <c r="B347" s="41"/>
      <c r="C347" s="230" t="s">
        <v>1257</v>
      </c>
      <c r="D347" s="230" t="s">
        <v>217</v>
      </c>
      <c r="E347" s="231" t="s">
        <v>1258</v>
      </c>
      <c r="F347" s="232" t="s">
        <v>1259</v>
      </c>
      <c r="G347" s="233" t="s">
        <v>325</v>
      </c>
      <c r="H347" s="234">
        <v>1</v>
      </c>
      <c r="I347" s="235"/>
      <c r="J347" s="236">
        <f>ROUND(I347*H347,2)</f>
        <v>0</v>
      </c>
      <c r="K347" s="232" t="s">
        <v>529</v>
      </c>
      <c r="L347" s="46"/>
      <c r="M347" s="237" t="s">
        <v>1</v>
      </c>
      <c r="N347" s="238" t="s">
        <v>48</v>
      </c>
      <c r="O347" s="93"/>
      <c r="P347" s="239">
        <f>O347*H347</f>
        <v>0</v>
      </c>
      <c r="Q347" s="239">
        <v>0</v>
      </c>
      <c r="R347" s="239">
        <f>Q347*H347</f>
        <v>0</v>
      </c>
      <c r="S347" s="239">
        <v>0</v>
      </c>
      <c r="T347" s="240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41" t="s">
        <v>541</v>
      </c>
      <c r="AT347" s="241" t="s">
        <v>217</v>
      </c>
      <c r="AU347" s="241" t="s">
        <v>92</v>
      </c>
      <c r="AY347" s="18" t="s">
        <v>215</v>
      </c>
      <c r="BE347" s="242">
        <f>IF(N347="základní",J347,0)</f>
        <v>0</v>
      </c>
      <c r="BF347" s="242">
        <f>IF(N347="snížená",J347,0)</f>
        <v>0</v>
      </c>
      <c r="BG347" s="242">
        <f>IF(N347="zákl. přenesená",J347,0)</f>
        <v>0</v>
      </c>
      <c r="BH347" s="242">
        <f>IF(N347="sníž. přenesená",J347,0)</f>
        <v>0</v>
      </c>
      <c r="BI347" s="242">
        <f>IF(N347="nulová",J347,0)</f>
        <v>0</v>
      </c>
      <c r="BJ347" s="18" t="s">
        <v>90</v>
      </c>
      <c r="BK347" s="242">
        <f>ROUND(I347*H347,2)</f>
        <v>0</v>
      </c>
      <c r="BL347" s="18" t="s">
        <v>541</v>
      </c>
      <c r="BM347" s="241" t="s">
        <v>1540</v>
      </c>
    </row>
    <row r="348" s="2" customFormat="1">
      <c r="A348" s="40"/>
      <c r="B348" s="41"/>
      <c r="C348" s="42"/>
      <c r="D348" s="243" t="s">
        <v>224</v>
      </c>
      <c r="E348" s="42"/>
      <c r="F348" s="244" t="s">
        <v>1261</v>
      </c>
      <c r="G348" s="42"/>
      <c r="H348" s="42"/>
      <c r="I348" s="245"/>
      <c r="J348" s="42"/>
      <c r="K348" s="42"/>
      <c r="L348" s="46"/>
      <c r="M348" s="246"/>
      <c r="N348" s="247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8" t="s">
        <v>224</v>
      </c>
      <c r="AU348" s="18" t="s">
        <v>92</v>
      </c>
    </row>
    <row r="349" s="2" customFormat="1" ht="37.8" customHeight="1">
      <c r="A349" s="40"/>
      <c r="B349" s="41"/>
      <c r="C349" s="230" t="s">
        <v>1262</v>
      </c>
      <c r="D349" s="230" t="s">
        <v>217</v>
      </c>
      <c r="E349" s="231" t="s">
        <v>1263</v>
      </c>
      <c r="F349" s="232" t="s">
        <v>1264</v>
      </c>
      <c r="G349" s="233" t="s">
        <v>325</v>
      </c>
      <c r="H349" s="234">
        <v>3</v>
      </c>
      <c r="I349" s="235"/>
      <c r="J349" s="236">
        <f>ROUND(I349*H349,2)</f>
        <v>0</v>
      </c>
      <c r="K349" s="232" t="s">
        <v>529</v>
      </c>
      <c r="L349" s="46"/>
      <c r="M349" s="237" t="s">
        <v>1</v>
      </c>
      <c r="N349" s="238" t="s">
        <v>48</v>
      </c>
      <c r="O349" s="93"/>
      <c r="P349" s="239">
        <f>O349*H349</f>
        <v>0</v>
      </c>
      <c r="Q349" s="239">
        <v>0</v>
      </c>
      <c r="R349" s="239">
        <f>Q349*H349</f>
        <v>0</v>
      </c>
      <c r="S349" s="239">
        <v>0</v>
      </c>
      <c r="T349" s="240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41" t="s">
        <v>541</v>
      </c>
      <c r="AT349" s="241" t="s">
        <v>217</v>
      </c>
      <c r="AU349" s="241" t="s">
        <v>92</v>
      </c>
      <c r="AY349" s="18" t="s">
        <v>215</v>
      </c>
      <c r="BE349" s="242">
        <f>IF(N349="základní",J349,0)</f>
        <v>0</v>
      </c>
      <c r="BF349" s="242">
        <f>IF(N349="snížená",J349,0)</f>
        <v>0</v>
      </c>
      <c r="BG349" s="242">
        <f>IF(N349="zákl. přenesená",J349,0)</f>
        <v>0</v>
      </c>
      <c r="BH349" s="242">
        <f>IF(N349="sníž. přenesená",J349,0)</f>
        <v>0</v>
      </c>
      <c r="BI349" s="242">
        <f>IF(N349="nulová",J349,0)</f>
        <v>0</v>
      </c>
      <c r="BJ349" s="18" t="s">
        <v>90</v>
      </c>
      <c r="BK349" s="242">
        <f>ROUND(I349*H349,2)</f>
        <v>0</v>
      </c>
      <c r="BL349" s="18" t="s">
        <v>541</v>
      </c>
      <c r="BM349" s="241" t="s">
        <v>1541</v>
      </c>
    </row>
    <row r="350" s="2" customFormat="1">
      <c r="A350" s="40"/>
      <c r="B350" s="41"/>
      <c r="C350" s="42"/>
      <c r="D350" s="243" t="s">
        <v>224</v>
      </c>
      <c r="E350" s="42"/>
      <c r="F350" s="244" t="s">
        <v>1266</v>
      </c>
      <c r="G350" s="42"/>
      <c r="H350" s="42"/>
      <c r="I350" s="245"/>
      <c r="J350" s="42"/>
      <c r="K350" s="42"/>
      <c r="L350" s="46"/>
      <c r="M350" s="246"/>
      <c r="N350" s="247"/>
      <c r="O350" s="93"/>
      <c r="P350" s="93"/>
      <c r="Q350" s="93"/>
      <c r="R350" s="93"/>
      <c r="S350" s="93"/>
      <c r="T350" s="94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8" t="s">
        <v>224</v>
      </c>
      <c r="AU350" s="18" t="s">
        <v>92</v>
      </c>
    </row>
    <row r="351" s="2" customFormat="1" ht="37.8" customHeight="1">
      <c r="A351" s="40"/>
      <c r="B351" s="41"/>
      <c r="C351" s="230" t="s">
        <v>1267</v>
      </c>
      <c r="D351" s="230" t="s">
        <v>217</v>
      </c>
      <c r="E351" s="231" t="s">
        <v>1290</v>
      </c>
      <c r="F351" s="232" t="s">
        <v>1291</v>
      </c>
      <c r="G351" s="233" t="s">
        <v>325</v>
      </c>
      <c r="H351" s="234">
        <v>1</v>
      </c>
      <c r="I351" s="235"/>
      <c r="J351" s="236">
        <f>ROUND(I351*H351,2)</f>
        <v>0</v>
      </c>
      <c r="K351" s="232" t="s">
        <v>529</v>
      </c>
      <c r="L351" s="46"/>
      <c r="M351" s="237" t="s">
        <v>1</v>
      </c>
      <c r="N351" s="238" t="s">
        <v>48</v>
      </c>
      <c r="O351" s="93"/>
      <c r="P351" s="239">
        <f>O351*H351</f>
        <v>0</v>
      </c>
      <c r="Q351" s="239">
        <v>0</v>
      </c>
      <c r="R351" s="239">
        <f>Q351*H351</f>
        <v>0</v>
      </c>
      <c r="S351" s="239">
        <v>0</v>
      </c>
      <c r="T351" s="240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41" t="s">
        <v>541</v>
      </c>
      <c r="AT351" s="241" t="s">
        <v>217</v>
      </c>
      <c r="AU351" s="241" t="s">
        <v>92</v>
      </c>
      <c r="AY351" s="18" t="s">
        <v>215</v>
      </c>
      <c r="BE351" s="242">
        <f>IF(N351="základní",J351,0)</f>
        <v>0</v>
      </c>
      <c r="BF351" s="242">
        <f>IF(N351="snížená",J351,0)</f>
        <v>0</v>
      </c>
      <c r="BG351" s="242">
        <f>IF(N351="zákl. přenesená",J351,0)</f>
        <v>0</v>
      </c>
      <c r="BH351" s="242">
        <f>IF(N351="sníž. přenesená",J351,0)</f>
        <v>0</v>
      </c>
      <c r="BI351" s="242">
        <f>IF(N351="nulová",J351,0)</f>
        <v>0</v>
      </c>
      <c r="BJ351" s="18" t="s">
        <v>90</v>
      </c>
      <c r="BK351" s="242">
        <f>ROUND(I351*H351,2)</f>
        <v>0</v>
      </c>
      <c r="BL351" s="18" t="s">
        <v>541</v>
      </c>
      <c r="BM351" s="241" t="s">
        <v>1542</v>
      </c>
    </row>
    <row r="352" s="2" customFormat="1">
      <c r="A352" s="40"/>
      <c r="B352" s="41"/>
      <c r="C352" s="42"/>
      <c r="D352" s="243" t="s">
        <v>224</v>
      </c>
      <c r="E352" s="42"/>
      <c r="F352" s="244" t="s">
        <v>1293</v>
      </c>
      <c r="G352" s="42"/>
      <c r="H352" s="42"/>
      <c r="I352" s="245"/>
      <c r="J352" s="42"/>
      <c r="K352" s="42"/>
      <c r="L352" s="46"/>
      <c r="M352" s="246"/>
      <c r="N352" s="247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8" t="s">
        <v>224</v>
      </c>
      <c r="AU352" s="18" t="s">
        <v>92</v>
      </c>
    </row>
    <row r="353" s="2" customFormat="1" ht="16.5" customHeight="1">
      <c r="A353" s="40"/>
      <c r="B353" s="41"/>
      <c r="C353" s="230" t="s">
        <v>1269</v>
      </c>
      <c r="D353" s="230" t="s">
        <v>217</v>
      </c>
      <c r="E353" s="231" t="s">
        <v>847</v>
      </c>
      <c r="F353" s="232" t="s">
        <v>848</v>
      </c>
      <c r="G353" s="233" t="s">
        <v>325</v>
      </c>
      <c r="H353" s="234">
        <v>2</v>
      </c>
      <c r="I353" s="235"/>
      <c r="J353" s="236">
        <f>ROUND(I353*H353,2)</f>
        <v>0</v>
      </c>
      <c r="K353" s="232" t="s">
        <v>529</v>
      </c>
      <c r="L353" s="46"/>
      <c r="M353" s="237" t="s">
        <v>1</v>
      </c>
      <c r="N353" s="238" t="s">
        <v>48</v>
      </c>
      <c r="O353" s="93"/>
      <c r="P353" s="239">
        <f>O353*H353</f>
        <v>0</v>
      </c>
      <c r="Q353" s="239">
        <v>0</v>
      </c>
      <c r="R353" s="239">
        <f>Q353*H353</f>
        <v>0</v>
      </c>
      <c r="S353" s="239">
        <v>0</v>
      </c>
      <c r="T353" s="240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41" t="s">
        <v>541</v>
      </c>
      <c r="AT353" s="241" t="s">
        <v>217</v>
      </c>
      <c r="AU353" s="241" t="s">
        <v>92</v>
      </c>
      <c r="AY353" s="18" t="s">
        <v>215</v>
      </c>
      <c r="BE353" s="242">
        <f>IF(N353="základní",J353,0)</f>
        <v>0</v>
      </c>
      <c r="BF353" s="242">
        <f>IF(N353="snížená",J353,0)</f>
        <v>0</v>
      </c>
      <c r="BG353" s="242">
        <f>IF(N353="zákl. přenesená",J353,0)</f>
        <v>0</v>
      </c>
      <c r="BH353" s="242">
        <f>IF(N353="sníž. přenesená",J353,0)</f>
        <v>0</v>
      </c>
      <c r="BI353" s="242">
        <f>IF(N353="nulová",J353,0)</f>
        <v>0</v>
      </c>
      <c r="BJ353" s="18" t="s">
        <v>90</v>
      </c>
      <c r="BK353" s="242">
        <f>ROUND(I353*H353,2)</f>
        <v>0</v>
      </c>
      <c r="BL353" s="18" t="s">
        <v>541</v>
      </c>
      <c r="BM353" s="241" t="s">
        <v>1543</v>
      </c>
    </row>
    <row r="354" s="2" customFormat="1">
      <c r="A354" s="40"/>
      <c r="B354" s="41"/>
      <c r="C354" s="42"/>
      <c r="D354" s="243" t="s">
        <v>224</v>
      </c>
      <c r="E354" s="42"/>
      <c r="F354" s="244" t="s">
        <v>850</v>
      </c>
      <c r="G354" s="42"/>
      <c r="H354" s="42"/>
      <c r="I354" s="245"/>
      <c r="J354" s="42"/>
      <c r="K354" s="42"/>
      <c r="L354" s="46"/>
      <c r="M354" s="246"/>
      <c r="N354" s="247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8" t="s">
        <v>224</v>
      </c>
      <c r="AU354" s="18" t="s">
        <v>92</v>
      </c>
    </row>
    <row r="355" s="2" customFormat="1">
      <c r="A355" s="40"/>
      <c r="B355" s="41"/>
      <c r="C355" s="42"/>
      <c r="D355" s="243" t="s">
        <v>657</v>
      </c>
      <c r="E355" s="42"/>
      <c r="F355" s="304" t="s">
        <v>851</v>
      </c>
      <c r="G355" s="42"/>
      <c r="H355" s="42"/>
      <c r="I355" s="245"/>
      <c r="J355" s="42"/>
      <c r="K355" s="42"/>
      <c r="L355" s="46"/>
      <c r="M355" s="246"/>
      <c r="N355" s="247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8" t="s">
        <v>657</v>
      </c>
      <c r="AU355" s="18" t="s">
        <v>92</v>
      </c>
    </row>
    <row r="356" s="2" customFormat="1" ht="24.15" customHeight="1">
      <c r="A356" s="40"/>
      <c r="B356" s="41"/>
      <c r="C356" s="230" t="s">
        <v>1274</v>
      </c>
      <c r="D356" s="230" t="s">
        <v>217</v>
      </c>
      <c r="E356" s="231" t="s">
        <v>1270</v>
      </c>
      <c r="F356" s="232" t="s">
        <v>1271</v>
      </c>
      <c r="G356" s="233" t="s">
        <v>325</v>
      </c>
      <c r="H356" s="234">
        <v>1</v>
      </c>
      <c r="I356" s="235"/>
      <c r="J356" s="236">
        <f>ROUND(I356*H356,2)</f>
        <v>0</v>
      </c>
      <c r="K356" s="232" t="s">
        <v>529</v>
      </c>
      <c r="L356" s="46"/>
      <c r="M356" s="237" t="s">
        <v>1</v>
      </c>
      <c r="N356" s="238" t="s">
        <v>48</v>
      </c>
      <c r="O356" s="93"/>
      <c r="P356" s="239">
        <f>O356*H356</f>
        <v>0</v>
      </c>
      <c r="Q356" s="239">
        <v>0</v>
      </c>
      <c r="R356" s="239">
        <f>Q356*H356</f>
        <v>0</v>
      </c>
      <c r="S356" s="239">
        <v>0</v>
      </c>
      <c r="T356" s="240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41" t="s">
        <v>541</v>
      </c>
      <c r="AT356" s="241" t="s">
        <v>217</v>
      </c>
      <c r="AU356" s="241" t="s">
        <v>92</v>
      </c>
      <c r="AY356" s="18" t="s">
        <v>215</v>
      </c>
      <c r="BE356" s="242">
        <f>IF(N356="základní",J356,0)</f>
        <v>0</v>
      </c>
      <c r="BF356" s="242">
        <f>IF(N356="snížená",J356,0)</f>
        <v>0</v>
      </c>
      <c r="BG356" s="242">
        <f>IF(N356="zákl. přenesená",J356,0)</f>
        <v>0</v>
      </c>
      <c r="BH356" s="242">
        <f>IF(N356="sníž. přenesená",J356,0)</f>
        <v>0</v>
      </c>
      <c r="BI356" s="242">
        <f>IF(N356="nulová",J356,0)</f>
        <v>0</v>
      </c>
      <c r="BJ356" s="18" t="s">
        <v>90</v>
      </c>
      <c r="BK356" s="242">
        <f>ROUND(I356*H356,2)</f>
        <v>0</v>
      </c>
      <c r="BL356" s="18" t="s">
        <v>541</v>
      </c>
      <c r="BM356" s="241" t="s">
        <v>1544</v>
      </c>
    </row>
    <row r="357" s="2" customFormat="1">
      <c r="A357" s="40"/>
      <c r="B357" s="41"/>
      <c r="C357" s="42"/>
      <c r="D357" s="243" t="s">
        <v>224</v>
      </c>
      <c r="E357" s="42"/>
      <c r="F357" s="244" t="s">
        <v>1273</v>
      </c>
      <c r="G357" s="42"/>
      <c r="H357" s="42"/>
      <c r="I357" s="245"/>
      <c r="J357" s="42"/>
      <c r="K357" s="42"/>
      <c r="L357" s="46"/>
      <c r="M357" s="246"/>
      <c r="N357" s="247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8" t="s">
        <v>224</v>
      </c>
      <c r="AU357" s="18" t="s">
        <v>92</v>
      </c>
    </row>
    <row r="358" s="2" customFormat="1" ht="37.8" customHeight="1">
      <c r="A358" s="40"/>
      <c r="B358" s="41"/>
      <c r="C358" s="230" t="s">
        <v>1279</v>
      </c>
      <c r="D358" s="230" t="s">
        <v>217</v>
      </c>
      <c r="E358" s="231" t="s">
        <v>1285</v>
      </c>
      <c r="F358" s="232" t="s">
        <v>1286</v>
      </c>
      <c r="G358" s="233" t="s">
        <v>325</v>
      </c>
      <c r="H358" s="234">
        <v>1</v>
      </c>
      <c r="I358" s="235"/>
      <c r="J358" s="236">
        <f>ROUND(I358*H358,2)</f>
        <v>0</v>
      </c>
      <c r="K358" s="232" t="s">
        <v>529</v>
      </c>
      <c r="L358" s="46"/>
      <c r="M358" s="237" t="s">
        <v>1</v>
      </c>
      <c r="N358" s="238" t="s">
        <v>48</v>
      </c>
      <c r="O358" s="93"/>
      <c r="P358" s="239">
        <f>O358*H358</f>
        <v>0</v>
      </c>
      <c r="Q358" s="239">
        <v>0</v>
      </c>
      <c r="R358" s="239">
        <f>Q358*H358</f>
        <v>0</v>
      </c>
      <c r="S358" s="239">
        <v>0</v>
      </c>
      <c r="T358" s="240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41" t="s">
        <v>541</v>
      </c>
      <c r="AT358" s="241" t="s">
        <v>217</v>
      </c>
      <c r="AU358" s="241" t="s">
        <v>92</v>
      </c>
      <c r="AY358" s="18" t="s">
        <v>215</v>
      </c>
      <c r="BE358" s="242">
        <f>IF(N358="základní",J358,0)</f>
        <v>0</v>
      </c>
      <c r="BF358" s="242">
        <f>IF(N358="snížená",J358,0)</f>
        <v>0</v>
      </c>
      <c r="BG358" s="242">
        <f>IF(N358="zákl. přenesená",J358,0)</f>
        <v>0</v>
      </c>
      <c r="BH358" s="242">
        <f>IF(N358="sníž. přenesená",J358,0)</f>
        <v>0</v>
      </c>
      <c r="BI358" s="242">
        <f>IF(N358="nulová",J358,0)</f>
        <v>0</v>
      </c>
      <c r="BJ358" s="18" t="s">
        <v>90</v>
      </c>
      <c r="BK358" s="242">
        <f>ROUND(I358*H358,2)</f>
        <v>0</v>
      </c>
      <c r="BL358" s="18" t="s">
        <v>541</v>
      </c>
      <c r="BM358" s="241" t="s">
        <v>1545</v>
      </c>
    </row>
    <row r="359" s="2" customFormat="1">
      <c r="A359" s="40"/>
      <c r="B359" s="41"/>
      <c r="C359" s="42"/>
      <c r="D359" s="243" t="s">
        <v>224</v>
      </c>
      <c r="E359" s="42"/>
      <c r="F359" s="244" t="s">
        <v>1288</v>
      </c>
      <c r="G359" s="42"/>
      <c r="H359" s="42"/>
      <c r="I359" s="245"/>
      <c r="J359" s="42"/>
      <c r="K359" s="42"/>
      <c r="L359" s="46"/>
      <c r="M359" s="246"/>
      <c r="N359" s="247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8" t="s">
        <v>224</v>
      </c>
      <c r="AU359" s="18" t="s">
        <v>92</v>
      </c>
    </row>
    <row r="360" s="2" customFormat="1" ht="24.15" customHeight="1">
      <c r="A360" s="40"/>
      <c r="B360" s="41"/>
      <c r="C360" s="230" t="s">
        <v>1284</v>
      </c>
      <c r="D360" s="230" t="s">
        <v>217</v>
      </c>
      <c r="E360" s="231" t="s">
        <v>1275</v>
      </c>
      <c r="F360" s="232" t="s">
        <v>1276</v>
      </c>
      <c r="G360" s="233" t="s">
        <v>325</v>
      </c>
      <c r="H360" s="234">
        <v>1</v>
      </c>
      <c r="I360" s="235"/>
      <c r="J360" s="236">
        <f>ROUND(I360*H360,2)</f>
        <v>0</v>
      </c>
      <c r="K360" s="232" t="s">
        <v>529</v>
      </c>
      <c r="L360" s="46"/>
      <c r="M360" s="237" t="s">
        <v>1</v>
      </c>
      <c r="N360" s="238" t="s">
        <v>48</v>
      </c>
      <c r="O360" s="93"/>
      <c r="P360" s="239">
        <f>O360*H360</f>
        <v>0</v>
      </c>
      <c r="Q360" s="239">
        <v>0</v>
      </c>
      <c r="R360" s="239">
        <f>Q360*H360</f>
        <v>0</v>
      </c>
      <c r="S360" s="239">
        <v>0</v>
      </c>
      <c r="T360" s="240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41" t="s">
        <v>541</v>
      </c>
      <c r="AT360" s="241" t="s">
        <v>217</v>
      </c>
      <c r="AU360" s="241" t="s">
        <v>92</v>
      </c>
      <c r="AY360" s="18" t="s">
        <v>215</v>
      </c>
      <c r="BE360" s="242">
        <f>IF(N360="základní",J360,0)</f>
        <v>0</v>
      </c>
      <c r="BF360" s="242">
        <f>IF(N360="snížená",J360,0)</f>
        <v>0</v>
      </c>
      <c r="BG360" s="242">
        <f>IF(N360="zákl. přenesená",J360,0)</f>
        <v>0</v>
      </c>
      <c r="BH360" s="242">
        <f>IF(N360="sníž. přenesená",J360,0)</f>
        <v>0</v>
      </c>
      <c r="BI360" s="242">
        <f>IF(N360="nulová",J360,0)</f>
        <v>0</v>
      </c>
      <c r="BJ360" s="18" t="s">
        <v>90</v>
      </c>
      <c r="BK360" s="242">
        <f>ROUND(I360*H360,2)</f>
        <v>0</v>
      </c>
      <c r="BL360" s="18" t="s">
        <v>541</v>
      </c>
      <c r="BM360" s="241" t="s">
        <v>1546</v>
      </c>
    </row>
    <row r="361" s="2" customFormat="1">
      <c r="A361" s="40"/>
      <c r="B361" s="41"/>
      <c r="C361" s="42"/>
      <c r="D361" s="243" t="s">
        <v>224</v>
      </c>
      <c r="E361" s="42"/>
      <c r="F361" s="244" t="s">
        <v>1278</v>
      </c>
      <c r="G361" s="42"/>
      <c r="H361" s="42"/>
      <c r="I361" s="245"/>
      <c r="J361" s="42"/>
      <c r="K361" s="42"/>
      <c r="L361" s="46"/>
      <c r="M361" s="246"/>
      <c r="N361" s="247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8" t="s">
        <v>224</v>
      </c>
      <c r="AU361" s="18" t="s">
        <v>92</v>
      </c>
    </row>
    <row r="362" s="2" customFormat="1" ht="24.15" customHeight="1">
      <c r="A362" s="40"/>
      <c r="B362" s="41"/>
      <c r="C362" s="230" t="s">
        <v>1289</v>
      </c>
      <c r="D362" s="230" t="s">
        <v>217</v>
      </c>
      <c r="E362" s="231" t="s">
        <v>1280</v>
      </c>
      <c r="F362" s="232" t="s">
        <v>1281</v>
      </c>
      <c r="G362" s="233" t="s">
        <v>325</v>
      </c>
      <c r="H362" s="234">
        <v>1</v>
      </c>
      <c r="I362" s="235"/>
      <c r="J362" s="236">
        <f>ROUND(I362*H362,2)</f>
        <v>0</v>
      </c>
      <c r="K362" s="232" t="s">
        <v>529</v>
      </c>
      <c r="L362" s="46"/>
      <c r="M362" s="237" t="s">
        <v>1</v>
      </c>
      <c r="N362" s="238" t="s">
        <v>48</v>
      </c>
      <c r="O362" s="93"/>
      <c r="P362" s="239">
        <f>O362*H362</f>
        <v>0</v>
      </c>
      <c r="Q362" s="239">
        <v>0</v>
      </c>
      <c r="R362" s="239">
        <f>Q362*H362</f>
        <v>0</v>
      </c>
      <c r="S362" s="239">
        <v>0</v>
      </c>
      <c r="T362" s="240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41" t="s">
        <v>541</v>
      </c>
      <c r="AT362" s="241" t="s">
        <v>217</v>
      </c>
      <c r="AU362" s="241" t="s">
        <v>92</v>
      </c>
      <c r="AY362" s="18" t="s">
        <v>215</v>
      </c>
      <c r="BE362" s="242">
        <f>IF(N362="základní",J362,0)</f>
        <v>0</v>
      </c>
      <c r="BF362" s="242">
        <f>IF(N362="snížená",J362,0)</f>
        <v>0</v>
      </c>
      <c r="BG362" s="242">
        <f>IF(N362="zákl. přenesená",J362,0)</f>
        <v>0</v>
      </c>
      <c r="BH362" s="242">
        <f>IF(N362="sníž. přenesená",J362,0)</f>
        <v>0</v>
      </c>
      <c r="BI362" s="242">
        <f>IF(N362="nulová",J362,0)</f>
        <v>0</v>
      </c>
      <c r="BJ362" s="18" t="s">
        <v>90</v>
      </c>
      <c r="BK362" s="242">
        <f>ROUND(I362*H362,2)</f>
        <v>0</v>
      </c>
      <c r="BL362" s="18" t="s">
        <v>541</v>
      </c>
      <c r="BM362" s="241" t="s">
        <v>1547</v>
      </c>
    </row>
    <row r="363" s="2" customFormat="1">
      <c r="A363" s="40"/>
      <c r="B363" s="41"/>
      <c r="C363" s="42"/>
      <c r="D363" s="243" t="s">
        <v>224</v>
      </c>
      <c r="E363" s="42"/>
      <c r="F363" s="244" t="s">
        <v>1283</v>
      </c>
      <c r="G363" s="42"/>
      <c r="H363" s="42"/>
      <c r="I363" s="245"/>
      <c r="J363" s="42"/>
      <c r="K363" s="42"/>
      <c r="L363" s="46"/>
      <c r="M363" s="246"/>
      <c r="N363" s="247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8" t="s">
        <v>224</v>
      </c>
      <c r="AU363" s="18" t="s">
        <v>92</v>
      </c>
    </row>
    <row r="364" s="2" customFormat="1" ht="16.5" customHeight="1">
      <c r="A364" s="40"/>
      <c r="B364" s="41"/>
      <c r="C364" s="230" t="s">
        <v>1294</v>
      </c>
      <c r="D364" s="230" t="s">
        <v>217</v>
      </c>
      <c r="E364" s="231" t="s">
        <v>1295</v>
      </c>
      <c r="F364" s="232" t="s">
        <v>1296</v>
      </c>
      <c r="G364" s="233" t="s">
        <v>325</v>
      </c>
      <c r="H364" s="234">
        <v>1</v>
      </c>
      <c r="I364" s="235"/>
      <c r="J364" s="236">
        <f>ROUND(I364*H364,2)</f>
        <v>0</v>
      </c>
      <c r="K364" s="232" t="s">
        <v>529</v>
      </c>
      <c r="L364" s="46"/>
      <c r="M364" s="237" t="s">
        <v>1</v>
      </c>
      <c r="N364" s="238" t="s">
        <v>48</v>
      </c>
      <c r="O364" s="93"/>
      <c r="P364" s="239">
        <f>O364*H364</f>
        <v>0</v>
      </c>
      <c r="Q364" s="239">
        <v>0</v>
      </c>
      <c r="R364" s="239">
        <f>Q364*H364</f>
        <v>0</v>
      </c>
      <c r="S364" s="239">
        <v>0</v>
      </c>
      <c r="T364" s="240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41" t="s">
        <v>541</v>
      </c>
      <c r="AT364" s="241" t="s">
        <v>217</v>
      </c>
      <c r="AU364" s="241" t="s">
        <v>92</v>
      </c>
      <c r="AY364" s="18" t="s">
        <v>215</v>
      </c>
      <c r="BE364" s="242">
        <f>IF(N364="základní",J364,0)</f>
        <v>0</v>
      </c>
      <c r="BF364" s="242">
        <f>IF(N364="snížená",J364,0)</f>
        <v>0</v>
      </c>
      <c r="BG364" s="242">
        <f>IF(N364="zákl. přenesená",J364,0)</f>
        <v>0</v>
      </c>
      <c r="BH364" s="242">
        <f>IF(N364="sníž. přenesená",J364,0)</f>
        <v>0</v>
      </c>
      <c r="BI364" s="242">
        <f>IF(N364="nulová",J364,0)</f>
        <v>0</v>
      </c>
      <c r="BJ364" s="18" t="s">
        <v>90</v>
      </c>
      <c r="BK364" s="242">
        <f>ROUND(I364*H364,2)</f>
        <v>0</v>
      </c>
      <c r="BL364" s="18" t="s">
        <v>541</v>
      </c>
      <c r="BM364" s="241" t="s">
        <v>1548</v>
      </c>
    </row>
    <row r="365" s="2" customFormat="1">
      <c r="A365" s="40"/>
      <c r="B365" s="41"/>
      <c r="C365" s="42"/>
      <c r="D365" s="243" t="s">
        <v>224</v>
      </c>
      <c r="E365" s="42"/>
      <c r="F365" s="244" t="s">
        <v>1298</v>
      </c>
      <c r="G365" s="42"/>
      <c r="H365" s="42"/>
      <c r="I365" s="245"/>
      <c r="J365" s="42"/>
      <c r="K365" s="42"/>
      <c r="L365" s="46"/>
      <c r="M365" s="246"/>
      <c r="N365" s="247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8" t="s">
        <v>224</v>
      </c>
      <c r="AU365" s="18" t="s">
        <v>92</v>
      </c>
    </row>
    <row r="366" s="12" customFormat="1" ht="25.92" customHeight="1">
      <c r="A366" s="12"/>
      <c r="B366" s="214"/>
      <c r="C366" s="215"/>
      <c r="D366" s="216" t="s">
        <v>82</v>
      </c>
      <c r="E366" s="217" t="s">
        <v>725</v>
      </c>
      <c r="F366" s="217" t="s">
        <v>726</v>
      </c>
      <c r="G366" s="215"/>
      <c r="H366" s="215"/>
      <c r="I366" s="218"/>
      <c r="J366" s="219">
        <f>BK366</f>
        <v>0</v>
      </c>
      <c r="K366" s="215"/>
      <c r="L366" s="220"/>
      <c r="M366" s="221"/>
      <c r="N366" s="222"/>
      <c r="O366" s="222"/>
      <c r="P366" s="223">
        <f>SUM(P367:P373)</f>
        <v>0</v>
      </c>
      <c r="Q366" s="222"/>
      <c r="R366" s="223">
        <f>SUM(R367:R373)</f>
        <v>0</v>
      </c>
      <c r="S366" s="222"/>
      <c r="T366" s="224">
        <f>SUM(T367:T373)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25" t="s">
        <v>222</v>
      </c>
      <c r="AT366" s="226" t="s">
        <v>82</v>
      </c>
      <c r="AU366" s="226" t="s">
        <v>83</v>
      </c>
      <c r="AY366" s="225" t="s">
        <v>215</v>
      </c>
      <c r="BK366" s="227">
        <f>SUM(BK367:BK373)</f>
        <v>0</v>
      </c>
    </row>
    <row r="367" s="2" customFormat="1" ht="37.8" customHeight="1">
      <c r="A367" s="40"/>
      <c r="B367" s="41"/>
      <c r="C367" s="230" t="s">
        <v>1299</v>
      </c>
      <c r="D367" s="230" t="s">
        <v>217</v>
      </c>
      <c r="E367" s="231" t="s">
        <v>730</v>
      </c>
      <c r="F367" s="232" t="s">
        <v>731</v>
      </c>
      <c r="G367" s="233" t="s">
        <v>279</v>
      </c>
      <c r="H367" s="234">
        <v>0.75</v>
      </c>
      <c r="I367" s="235"/>
      <c r="J367" s="236">
        <f>ROUND(I367*H367,2)</f>
        <v>0</v>
      </c>
      <c r="K367" s="232" t="s">
        <v>529</v>
      </c>
      <c r="L367" s="46"/>
      <c r="M367" s="237" t="s">
        <v>1</v>
      </c>
      <c r="N367" s="238" t="s">
        <v>48</v>
      </c>
      <c r="O367" s="93"/>
      <c r="P367" s="239">
        <f>O367*H367</f>
        <v>0</v>
      </c>
      <c r="Q367" s="239">
        <v>0</v>
      </c>
      <c r="R367" s="239">
        <f>Q367*H367</f>
        <v>0</v>
      </c>
      <c r="S367" s="239">
        <v>0</v>
      </c>
      <c r="T367" s="240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41" t="s">
        <v>541</v>
      </c>
      <c r="AT367" s="241" t="s">
        <v>217</v>
      </c>
      <c r="AU367" s="241" t="s">
        <v>90</v>
      </c>
      <c r="AY367" s="18" t="s">
        <v>215</v>
      </c>
      <c r="BE367" s="242">
        <f>IF(N367="základní",J367,0)</f>
        <v>0</v>
      </c>
      <c r="BF367" s="242">
        <f>IF(N367="snížená",J367,0)</f>
        <v>0</v>
      </c>
      <c r="BG367" s="242">
        <f>IF(N367="zákl. přenesená",J367,0)</f>
        <v>0</v>
      </c>
      <c r="BH367" s="242">
        <f>IF(N367="sníž. přenesená",J367,0)</f>
        <v>0</v>
      </c>
      <c r="BI367" s="242">
        <f>IF(N367="nulová",J367,0)</f>
        <v>0</v>
      </c>
      <c r="BJ367" s="18" t="s">
        <v>90</v>
      </c>
      <c r="BK367" s="242">
        <f>ROUND(I367*H367,2)</f>
        <v>0</v>
      </c>
      <c r="BL367" s="18" t="s">
        <v>541</v>
      </c>
      <c r="BM367" s="241" t="s">
        <v>1549</v>
      </c>
    </row>
    <row r="368" s="2" customFormat="1">
      <c r="A368" s="40"/>
      <c r="B368" s="41"/>
      <c r="C368" s="42"/>
      <c r="D368" s="243" t="s">
        <v>224</v>
      </c>
      <c r="E368" s="42"/>
      <c r="F368" s="244" t="s">
        <v>733</v>
      </c>
      <c r="G368" s="42"/>
      <c r="H368" s="42"/>
      <c r="I368" s="245"/>
      <c r="J368" s="42"/>
      <c r="K368" s="42"/>
      <c r="L368" s="46"/>
      <c r="M368" s="246"/>
      <c r="N368" s="247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8" t="s">
        <v>224</v>
      </c>
      <c r="AU368" s="18" t="s">
        <v>90</v>
      </c>
    </row>
    <row r="369" s="13" customFormat="1">
      <c r="A369" s="13"/>
      <c r="B369" s="248"/>
      <c r="C369" s="249"/>
      <c r="D369" s="243" t="s">
        <v>226</v>
      </c>
      <c r="E369" s="250" t="s">
        <v>1</v>
      </c>
      <c r="F369" s="251" t="s">
        <v>1301</v>
      </c>
      <c r="G369" s="249"/>
      <c r="H369" s="252">
        <v>0.75</v>
      </c>
      <c r="I369" s="253"/>
      <c r="J369" s="249"/>
      <c r="K369" s="249"/>
      <c r="L369" s="254"/>
      <c r="M369" s="255"/>
      <c r="N369" s="256"/>
      <c r="O369" s="256"/>
      <c r="P369" s="256"/>
      <c r="Q369" s="256"/>
      <c r="R369" s="256"/>
      <c r="S369" s="256"/>
      <c r="T369" s="257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8" t="s">
        <v>226</v>
      </c>
      <c r="AU369" s="258" t="s">
        <v>90</v>
      </c>
      <c r="AV369" s="13" t="s">
        <v>92</v>
      </c>
      <c r="AW369" s="13" t="s">
        <v>39</v>
      </c>
      <c r="AX369" s="13" t="s">
        <v>90</v>
      </c>
      <c r="AY369" s="258" t="s">
        <v>215</v>
      </c>
    </row>
    <row r="370" s="2" customFormat="1" ht="21.75" customHeight="1">
      <c r="A370" s="40"/>
      <c r="B370" s="41"/>
      <c r="C370" s="230" t="s">
        <v>1153</v>
      </c>
      <c r="D370" s="230" t="s">
        <v>217</v>
      </c>
      <c r="E370" s="231" t="s">
        <v>736</v>
      </c>
      <c r="F370" s="232" t="s">
        <v>737</v>
      </c>
      <c r="G370" s="233" t="s">
        <v>279</v>
      </c>
      <c r="H370" s="234">
        <v>0.75</v>
      </c>
      <c r="I370" s="235"/>
      <c r="J370" s="236">
        <f>ROUND(I370*H370,2)</f>
        <v>0</v>
      </c>
      <c r="K370" s="232" t="s">
        <v>1</v>
      </c>
      <c r="L370" s="46"/>
      <c r="M370" s="237" t="s">
        <v>1</v>
      </c>
      <c r="N370" s="238" t="s">
        <v>48</v>
      </c>
      <c r="O370" s="93"/>
      <c r="P370" s="239">
        <f>O370*H370</f>
        <v>0</v>
      </c>
      <c r="Q370" s="239">
        <v>0</v>
      </c>
      <c r="R370" s="239">
        <f>Q370*H370</f>
        <v>0</v>
      </c>
      <c r="S370" s="239">
        <v>0</v>
      </c>
      <c r="T370" s="240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41" t="s">
        <v>541</v>
      </c>
      <c r="AT370" s="241" t="s">
        <v>217</v>
      </c>
      <c r="AU370" s="241" t="s">
        <v>90</v>
      </c>
      <c r="AY370" s="18" t="s">
        <v>215</v>
      </c>
      <c r="BE370" s="242">
        <f>IF(N370="základní",J370,0)</f>
        <v>0</v>
      </c>
      <c r="BF370" s="242">
        <f>IF(N370="snížená",J370,0)</f>
        <v>0</v>
      </c>
      <c r="BG370" s="242">
        <f>IF(N370="zákl. přenesená",J370,0)</f>
        <v>0</v>
      </c>
      <c r="BH370" s="242">
        <f>IF(N370="sníž. přenesená",J370,0)</f>
        <v>0</v>
      </c>
      <c r="BI370" s="242">
        <f>IF(N370="nulová",J370,0)</f>
        <v>0</v>
      </c>
      <c r="BJ370" s="18" t="s">
        <v>90</v>
      </c>
      <c r="BK370" s="242">
        <f>ROUND(I370*H370,2)</f>
        <v>0</v>
      </c>
      <c r="BL370" s="18" t="s">
        <v>541</v>
      </c>
      <c r="BM370" s="241" t="s">
        <v>1550</v>
      </c>
    </row>
    <row r="371" s="2" customFormat="1">
      <c r="A371" s="40"/>
      <c r="B371" s="41"/>
      <c r="C371" s="42"/>
      <c r="D371" s="243" t="s">
        <v>224</v>
      </c>
      <c r="E371" s="42"/>
      <c r="F371" s="244" t="s">
        <v>739</v>
      </c>
      <c r="G371" s="42"/>
      <c r="H371" s="42"/>
      <c r="I371" s="245"/>
      <c r="J371" s="42"/>
      <c r="K371" s="42"/>
      <c r="L371" s="46"/>
      <c r="M371" s="246"/>
      <c r="N371" s="247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8" t="s">
        <v>224</v>
      </c>
      <c r="AU371" s="18" t="s">
        <v>90</v>
      </c>
    </row>
    <row r="372" s="16" customFormat="1">
      <c r="A372" s="16"/>
      <c r="B372" s="281"/>
      <c r="C372" s="282"/>
      <c r="D372" s="243" t="s">
        <v>226</v>
      </c>
      <c r="E372" s="283" t="s">
        <v>1</v>
      </c>
      <c r="F372" s="284" t="s">
        <v>1551</v>
      </c>
      <c r="G372" s="282"/>
      <c r="H372" s="283" t="s">
        <v>1</v>
      </c>
      <c r="I372" s="285"/>
      <c r="J372" s="282"/>
      <c r="K372" s="282"/>
      <c r="L372" s="286"/>
      <c r="M372" s="287"/>
      <c r="N372" s="288"/>
      <c r="O372" s="288"/>
      <c r="P372" s="288"/>
      <c r="Q372" s="288"/>
      <c r="R372" s="288"/>
      <c r="S372" s="288"/>
      <c r="T372" s="289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290" t="s">
        <v>226</v>
      </c>
      <c r="AU372" s="290" t="s">
        <v>90</v>
      </c>
      <c r="AV372" s="16" t="s">
        <v>90</v>
      </c>
      <c r="AW372" s="16" t="s">
        <v>39</v>
      </c>
      <c r="AX372" s="16" t="s">
        <v>83</v>
      </c>
      <c r="AY372" s="290" t="s">
        <v>215</v>
      </c>
    </row>
    <row r="373" s="13" customFormat="1">
      <c r="A373" s="13"/>
      <c r="B373" s="248"/>
      <c r="C373" s="249"/>
      <c r="D373" s="243" t="s">
        <v>226</v>
      </c>
      <c r="E373" s="250" t="s">
        <v>1</v>
      </c>
      <c r="F373" s="251" t="s">
        <v>1304</v>
      </c>
      <c r="G373" s="249"/>
      <c r="H373" s="252">
        <v>0.75</v>
      </c>
      <c r="I373" s="253"/>
      <c r="J373" s="249"/>
      <c r="K373" s="249"/>
      <c r="L373" s="254"/>
      <c r="M373" s="255"/>
      <c r="N373" s="256"/>
      <c r="O373" s="256"/>
      <c r="P373" s="256"/>
      <c r="Q373" s="256"/>
      <c r="R373" s="256"/>
      <c r="S373" s="256"/>
      <c r="T373" s="257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58" t="s">
        <v>226</v>
      </c>
      <c r="AU373" s="258" t="s">
        <v>90</v>
      </c>
      <c r="AV373" s="13" t="s">
        <v>92</v>
      </c>
      <c r="AW373" s="13" t="s">
        <v>39</v>
      </c>
      <c r="AX373" s="13" t="s">
        <v>90</v>
      </c>
      <c r="AY373" s="258" t="s">
        <v>215</v>
      </c>
    </row>
    <row r="374" s="12" customFormat="1" ht="25.92" customHeight="1">
      <c r="A374" s="12"/>
      <c r="B374" s="214"/>
      <c r="C374" s="215"/>
      <c r="D374" s="216" t="s">
        <v>82</v>
      </c>
      <c r="E374" s="217" t="s">
        <v>1305</v>
      </c>
      <c r="F374" s="217" t="s">
        <v>1306</v>
      </c>
      <c r="G374" s="215"/>
      <c r="H374" s="215"/>
      <c r="I374" s="218"/>
      <c r="J374" s="219">
        <f>BK374</f>
        <v>0</v>
      </c>
      <c r="K374" s="215"/>
      <c r="L374" s="220"/>
      <c r="M374" s="221"/>
      <c r="N374" s="222"/>
      <c r="O374" s="222"/>
      <c r="P374" s="223">
        <f>SUM(P375:P382)</f>
        <v>0</v>
      </c>
      <c r="Q374" s="222"/>
      <c r="R374" s="223">
        <f>SUM(R375:R382)</f>
        <v>0</v>
      </c>
      <c r="S374" s="222"/>
      <c r="T374" s="224">
        <f>SUM(T375:T382)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25" t="s">
        <v>90</v>
      </c>
      <c r="AT374" s="226" t="s">
        <v>82</v>
      </c>
      <c r="AU374" s="226" t="s">
        <v>83</v>
      </c>
      <c r="AY374" s="225" t="s">
        <v>215</v>
      </c>
      <c r="BK374" s="227">
        <f>SUM(BK375:BK382)</f>
        <v>0</v>
      </c>
    </row>
    <row r="375" s="2" customFormat="1" ht="24.15" customHeight="1">
      <c r="A375" s="40"/>
      <c r="B375" s="41"/>
      <c r="C375" s="291" t="s">
        <v>1307</v>
      </c>
      <c r="D375" s="315" t="s">
        <v>311</v>
      </c>
      <c r="E375" s="292" t="s">
        <v>1308</v>
      </c>
      <c r="F375" s="293" t="s">
        <v>1309</v>
      </c>
      <c r="G375" s="294" t="s">
        <v>998</v>
      </c>
      <c r="H375" s="295">
        <v>1</v>
      </c>
      <c r="I375" s="296"/>
      <c r="J375" s="297">
        <f>ROUND(I375*H375,2)</f>
        <v>0</v>
      </c>
      <c r="K375" s="293" t="s">
        <v>1</v>
      </c>
      <c r="L375" s="298"/>
      <c r="M375" s="299" t="s">
        <v>1</v>
      </c>
      <c r="N375" s="300" t="s">
        <v>48</v>
      </c>
      <c r="O375" s="93"/>
      <c r="P375" s="239">
        <f>O375*H375</f>
        <v>0</v>
      </c>
      <c r="Q375" s="239">
        <v>0</v>
      </c>
      <c r="R375" s="239">
        <f>Q375*H375</f>
        <v>0</v>
      </c>
      <c r="S375" s="239">
        <v>0</v>
      </c>
      <c r="T375" s="240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41" t="s">
        <v>270</v>
      </c>
      <c r="AT375" s="241" t="s">
        <v>311</v>
      </c>
      <c r="AU375" s="241" t="s">
        <v>90</v>
      </c>
      <c r="AY375" s="18" t="s">
        <v>215</v>
      </c>
      <c r="BE375" s="242">
        <f>IF(N375="základní",J375,0)</f>
        <v>0</v>
      </c>
      <c r="BF375" s="242">
        <f>IF(N375="snížená",J375,0)</f>
        <v>0</v>
      </c>
      <c r="BG375" s="242">
        <f>IF(N375="zákl. přenesená",J375,0)</f>
        <v>0</v>
      </c>
      <c r="BH375" s="242">
        <f>IF(N375="sníž. přenesená",J375,0)</f>
        <v>0</v>
      </c>
      <c r="BI375" s="242">
        <f>IF(N375="nulová",J375,0)</f>
        <v>0</v>
      </c>
      <c r="BJ375" s="18" t="s">
        <v>90</v>
      </c>
      <c r="BK375" s="242">
        <f>ROUND(I375*H375,2)</f>
        <v>0</v>
      </c>
      <c r="BL375" s="18" t="s">
        <v>222</v>
      </c>
      <c r="BM375" s="241" t="s">
        <v>1552</v>
      </c>
    </row>
    <row r="376" s="2" customFormat="1">
      <c r="A376" s="40"/>
      <c r="B376" s="41"/>
      <c r="C376" s="42"/>
      <c r="D376" s="243" t="s">
        <v>224</v>
      </c>
      <c r="E376" s="42"/>
      <c r="F376" s="244" t="s">
        <v>1311</v>
      </c>
      <c r="G376" s="42"/>
      <c r="H376" s="42"/>
      <c r="I376" s="245"/>
      <c r="J376" s="42"/>
      <c r="K376" s="42"/>
      <c r="L376" s="46"/>
      <c r="M376" s="246"/>
      <c r="N376" s="247"/>
      <c r="O376" s="93"/>
      <c r="P376" s="93"/>
      <c r="Q376" s="93"/>
      <c r="R376" s="93"/>
      <c r="S376" s="93"/>
      <c r="T376" s="94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8" t="s">
        <v>224</v>
      </c>
      <c r="AU376" s="18" t="s">
        <v>90</v>
      </c>
    </row>
    <row r="377" s="2" customFormat="1" ht="24.15" customHeight="1">
      <c r="A377" s="40"/>
      <c r="B377" s="41"/>
      <c r="C377" s="230" t="s">
        <v>1312</v>
      </c>
      <c r="D377" s="316" t="s">
        <v>217</v>
      </c>
      <c r="E377" s="231" t="s">
        <v>1313</v>
      </c>
      <c r="F377" s="232" t="s">
        <v>1314</v>
      </c>
      <c r="G377" s="233" t="s">
        <v>998</v>
      </c>
      <c r="H377" s="234">
        <v>1</v>
      </c>
      <c r="I377" s="235"/>
      <c r="J377" s="236">
        <f>ROUND(I377*H377,2)</f>
        <v>0</v>
      </c>
      <c r="K377" s="232" t="s">
        <v>1</v>
      </c>
      <c r="L377" s="46"/>
      <c r="M377" s="237" t="s">
        <v>1</v>
      </c>
      <c r="N377" s="238" t="s">
        <v>48</v>
      </c>
      <c r="O377" s="93"/>
      <c r="P377" s="239">
        <f>O377*H377</f>
        <v>0</v>
      </c>
      <c r="Q377" s="239">
        <v>0</v>
      </c>
      <c r="R377" s="239">
        <f>Q377*H377</f>
        <v>0</v>
      </c>
      <c r="S377" s="239">
        <v>0</v>
      </c>
      <c r="T377" s="240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41" t="s">
        <v>222</v>
      </c>
      <c r="AT377" s="241" t="s">
        <v>217</v>
      </c>
      <c r="AU377" s="241" t="s">
        <v>90</v>
      </c>
      <c r="AY377" s="18" t="s">
        <v>215</v>
      </c>
      <c r="BE377" s="242">
        <f>IF(N377="základní",J377,0)</f>
        <v>0</v>
      </c>
      <c r="BF377" s="242">
        <f>IF(N377="snížená",J377,0)</f>
        <v>0</v>
      </c>
      <c r="BG377" s="242">
        <f>IF(N377="zákl. přenesená",J377,0)</f>
        <v>0</v>
      </c>
      <c r="BH377" s="242">
        <f>IF(N377="sníž. přenesená",J377,0)</f>
        <v>0</v>
      </c>
      <c r="BI377" s="242">
        <f>IF(N377="nulová",J377,0)</f>
        <v>0</v>
      </c>
      <c r="BJ377" s="18" t="s">
        <v>90</v>
      </c>
      <c r="BK377" s="242">
        <f>ROUND(I377*H377,2)</f>
        <v>0</v>
      </c>
      <c r="BL377" s="18" t="s">
        <v>222</v>
      </c>
      <c r="BM377" s="241" t="s">
        <v>1553</v>
      </c>
    </row>
    <row r="378" s="2" customFormat="1">
      <c r="A378" s="40"/>
      <c r="B378" s="41"/>
      <c r="C378" s="42"/>
      <c r="D378" s="243" t="s">
        <v>224</v>
      </c>
      <c r="E378" s="42"/>
      <c r="F378" s="244" t="s">
        <v>1316</v>
      </c>
      <c r="G378" s="42"/>
      <c r="H378" s="42"/>
      <c r="I378" s="245"/>
      <c r="J378" s="42"/>
      <c r="K378" s="42"/>
      <c r="L378" s="46"/>
      <c r="M378" s="246"/>
      <c r="N378" s="247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8" t="s">
        <v>224</v>
      </c>
      <c r="AU378" s="18" t="s">
        <v>90</v>
      </c>
    </row>
    <row r="379" s="2" customFormat="1" ht="24.15" customHeight="1">
      <c r="A379" s="40"/>
      <c r="B379" s="41"/>
      <c r="C379" s="291" t="s">
        <v>1317</v>
      </c>
      <c r="D379" s="315" t="s">
        <v>311</v>
      </c>
      <c r="E379" s="292" t="s">
        <v>1318</v>
      </c>
      <c r="F379" s="293" t="s">
        <v>1319</v>
      </c>
      <c r="G379" s="294" t="s">
        <v>998</v>
      </c>
      <c r="H379" s="295">
        <v>1</v>
      </c>
      <c r="I379" s="296"/>
      <c r="J379" s="297">
        <f>ROUND(I379*H379,2)</f>
        <v>0</v>
      </c>
      <c r="K379" s="293" t="s">
        <v>1</v>
      </c>
      <c r="L379" s="298"/>
      <c r="M379" s="299" t="s">
        <v>1</v>
      </c>
      <c r="N379" s="300" t="s">
        <v>48</v>
      </c>
      <c r="O379" s="93"/>
      <c r="P379" s="239">
        <f>O379*H379</f>
        <v>0</v>
      </c>
      <c r="Q379" s="239">
        <v>0</v>
      </c>
      <c r="R379" s="239">
        <f>Q379*H379</f>
        <v>0</v>
      </c>
      <c r="S379" s="239">
        <v>0</v>
      </c>
      <c r="T379" s="240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41" t="s">
        <v>270</v>
      </c>
      <c r="AT379" s="241" t="s">
        <v>311</v>
      </c>
      <c r="AU379" s="241" t="s">
        <v>90</v>
      </c>
      <c r="AY379" s="18" t="s">
        <v>215</v>
      </c>
      <c r="BE379" s="242">
        <f>IF(N379="základní",J379,0)</f>
        <v>0</v>
      </c>
      <c r="BF379" s="242">
        <f>IF(N379="snížená",J379,0)</f>
        <v>0</v>
      </c>
      <c r="BG379" s="242">
        <f>IF(N379="zákl. přenesená",J379,0)</f>
        <v>0</v>
      </c>
      <c r="BH379" s="242">
        <f>IF(N379="sníž. přenesená",J379,0)</f>
        <v>0</v>
      </c>
      <c r="BI379" s="242">
        <f>IF(N379="nulová",J379,0)</f>
        <v>0</v>
      </c>
      <c r="BJ379" s="18" t="s">
        <v>90</v>
      </c>
      <c r="BK379" s="242">
        <f>ROUND(I379*H379,2)</f>
        <v>0</v>
      </c>
      <c r="BL379" s="18" t="s">
        <v>222</v>
      </c>
      <c r="BM379" s="241" t="s">
        <v>1554</v>
      </c>
    </row>
    <row r="380" s="2" customFormat="1">
      <c r="A380" s="40"/>
      <c r="B380" s="41"/>
      <c r="C380" s="42"/>
      <c r="D380" s="243" t="s">
        <v>224</v>
      </c>
      <c r="E380" s="42"/>
      <c r="F380" s="244" t="s">
        <v>1321</v>
      </c>
      <c r="G380" s="42"/>
      <c r="H380" s="42"/>
      <c r="I380" s="245"/>
      <c r="J380" s="42"/>
      <c r="K380" s="42"/>
      <c r="L380" s="46"/>
      <c r="M380" s="246"/>
      <c r="N380" s="247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8" t="s">
        <v>224</v>
      </c>
      <c r="AU380" s="18" t="s">
        <v>90</v>
      </c>
    </row>
    <row r="381" s="2" customFormat="1" ht="24.15" customHeight="1">
      <c r="A381" s="40"/>
      <c r="B381" s="41"/>
      <c r="C381" s="230" t="s">
        <v>1322</v>
      </c>
      <c r="D381" s="316" t="s">
        <v>217</v>
      </c>
      <c r="E381" s="231" t="s">
        <v>1323</v>
      </c>
      <c r="F381" s="232" t="s">
        <v>1324</v>
      </c>
      <c r="G381" s="233" t="s">
        <v>998</v>
      </c>
      <c r="H381" s="234">
        <v>1</v>
      </c>
      <c r="I381" s="235"/>
      <c r="J381" s="236">
        <f>ROUND(I381*H381,2)</f>
        <v>0</v>
      </c>
      <c r="K381" s="232" t="s">
        <v>1</v>
      </c>
      <c r="L381" s="46"/>
      <c r="M381" s="237" t="s">
        <v>1</v>
      </c>
      <c r="N381" s="238" t="s">
        <v>48</v>
      </c>
      <c r="O381" s="93"/>
      <c r="P381" s="239">
        <f>O381*H381</f>
        <v>0</v>
      </c>
      <c r="Q381" s="239">
        <v>0</v>
      </c>
      <c r="R381" s="239">
        <f>Q381*H381</f>
        <v>0</v>
      </c>
      <c r="S381" s="239">
        <v>0</v>
      </c>
      <c r="T381" s="240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41" t="s">
        <v>222</v>
      </c>
      <c r="AT381" s="241" t="s">
        <v>217</v>
      </c>
      <c r="AU381" s="241" t="s">
        <v>90</v>
      </c>
      <c r="AY381" s="18" t="s">
        <v>215</v>
      </c>
      <c r="BE381" s="242">
        <f>IF(N381="základní",J381,0)</f>
        <v>0</v>
      </c>
      <c r="BF381" s="242">
        <f>IF(N381="snížená",J381,0)</f>
        <v>0</v>
      </c>
      <c r="BG381" s="242">
        <f>IF(N381="zákl. přenesená",J381,0)</f>
        <v>0</v>
      </c>
      <c r="BH381" s="242">
        <f>IF(N381="sníž. přenesená",J381,0)</f>
        <v>0</v>
      </c>
      <c r="BI381" s="242">
        <f>IF(N381="nulová",J381,0)</f>
        <v>0</v>
      </c>
      <c r="BJ381" s="18" t="s">
        <v>90</v>
      </c>
      <c r="BK381" s="242">
        <f>ROUND(I381*H381,2)</f>
        <v>0</v>
      </c>
      <c r="BL381" s="18" t="s">
        <v>222</v>
      </c>
      <c r="BM381" s="241" t="s">
        <v>1555</v>
      </c>
    </row>
    <row r="382" s="2" customFormat="1">
      <c r="A382" s="40"/>
      <c r="B382" s="41"/>
      <c r="C382" s="42"/>
      <c r="D382" s="243" t="s">
        <v>224</v>
      </c>
      <c r="E382" s="42"/>
      <c r="F382" s="244" t="s">
        <v>1326</v>
      </c>
      <c r="G382" s="42"/>
      <c r="H382" s="42"/>
      <c r="I382" s="245"/>
      <c r="J382" s="42"/>
      <c r="K382" s="42"/>
      <c r="L382" s="46"/>
      <c r="M382" s="305"/>
      <c r="N382" s="306"/>
      <c r="O382" s="307"/>
      <c r="P382" s="307"/>
      <c r="Q382" s="307"/>
      <c r="R382" s="307"/>
      <c r="S382" s="307"/>
      <c r="T382" s="308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8" t="s">
        <v>224</v>
      </c>
      <c r="AU382" s="18" t="s">
        <v>90</v>
      </c>
    </row>
    <row r="383" s="2" customFormat="1" ht="6.96" customHeight="1">
      <c r="A383" s="40"/>
      <c r="B383" s="68"/>
      <c r="C383" s="69"/>
      <c r="D383" s="69"/>
      <c r="E383" s="69"/>
      <c r="F383" s="69"/>
      <c r="G383" s="69"/>
      <c r="H383" s="69"/>
      <c r="I383" s="69"/>
      <c r="J383" s="69"/>
      <c r="K383" s="69"/>
      <c r="L383" s="46"/>
      <c r="M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</row>
  </sheetData>
  <sheetProtection sheet="1" autoFilter="0" formatColumns="0" formatRows="0" objects="1" scenarios="1" spinCount="100000" saltValue="nPMu4d8UcYsBPY/5yGCVUll7WbNr1r6+NCi9nYJXfXCsRQND0UujdYYSrs+Edp2PnHBU1LofqibInv8Qz4Oodw==" hashValue="FVDAv3KUh7Tb0hxMikpFKPmDbQ2MAyDnZqUy77uAAbbOZdq+I6jc5cvDfFQdOmtnwfjOG7nVzcF8uA7Sojrsjw==" algorithmName="SHA-512" password="CC35"/>
  <autoFilter ref="C134:K3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1556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ROUND(J127,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ROUND((SUM(BE127:BE135)),  2)</f>
        <v>0</v>
      </c>
      <c r="G37" s="40"/>
      <c r="H37" s="40"/>
      <c r="I37" s="167">
        <v>0.20999999999999999</v>
      </c>
      <c r="J37" s="166">
        <f>ROUND(((SUM(BE127:BE135))*I37),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ROUND((SUM(BF127:BF135)),  2)</f>
        <v>0</v>
      </c>
      <c r="G38" s="40"/>
      <c r="H38" s="40"/>
      <c r="I38" s="167">
        <v>0.12</v>
      </c>
      <c r="J38" s="166">
        <f>ROUND(((SUM(BF127:BF135))*I38),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ROUND((SUM(BG127:BG135)),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ROUND((SUM(BH127:BH135)),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ROUND((SUM(BI127:BI135)),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430-11-01.06 - PZS P4479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J127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J128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197</v>
      </c>
      <c r="E102" s="195"/>
      <c r="F102" s="195"/>
      <c r="G102" s="195"/>
      <c r="H102" s="195"/>
      <c r="I102" s="195"/>
      <c r="J102" s="196">
        <f>J129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8"/>
      <c r="C103" s="134"/>
      <c r="D103" s="199" t="s">
        <v>199</v>
      </c>
      <c r="E103" s="200"/>
      <c r="F103" s="200"/>
      <c r="G103" s="200"/>
      <c r="H103" s="200"/>
      <c r="I103" s="200"/>
      <c r="J103" s="201">
        <f>J130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40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9" s="2" customFormat="1" ht="6.96" customHeight="1">
      <c r="A109" s="40"/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24.96" customHeight="1">
      <c r="A110" s="40"/>
      <c r="B110" s="41"/>
      <c r="C110" s="24" t="s">
        <v>200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6.96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16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186" t="str">
        <f>E7</f>
        <v>Prostá rekonstrukce trati v úseku Lázně Bělohrad - Nová Paka_Z2</v>
      </c>
      <c r="F113" s="33"/>
      <c r="G113" s="33"/>
      <c r="H113" s="33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1" customFormat="1" ht="12" customHeight="1">
      <c r="B114" s="22"/>
      <c r="C114" s="33" t="s">
        <v>178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6" t="s">
        <v>677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180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40"/>
      <c r="B117" s="41"/>
      <c r="C117" s="42"/>
      <c r="D117" s="42"/>
      <c r="E117" s="187" t="s">
        <v>678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3" t="s">
        <v>182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78" t="str">
        <f>E13</f>
        <v>PS 430-11-01.06 - PZS P4479 (ÚRS)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3" t="s">
        <v>22</v>
      </c>
      <c r="D121" s="42"/>
      <c r="E121" s="42"/>
      <c r="F121" s="28" t="str">
        <f>F16</f>
        <v>traťový úsek Lázně Bělohrad - Stará Paka</v>
      </c>
      <c r="G121" s="42"/>
      <c r="H121" s="42"/>
      <c r="I121" s="33" t="s">
        <v>24</v>
      </c>
      <c r="J121" s="81" t="str">
        <f>IF(J16="","",J16)</f>
        <v>13. 8. 2026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3" t="s">
        <v>30</v>
      </c>
      <c r="D123" s="42"/>
      <c r="E123" s="42"/>
      <c r="F123" s="28" t="str">
        <f>E19</f>
        <v>Správa Železnic, s.o.</v>
      </c>
      <c r="G123" s="42"/>
      <c r="H123" s="42"/>
      <c r="I123" s="33" t="s">
        <v>36</v>
      </c>
      <c r="J123" s="38" t="str">
        <f>E25</f>
        <v>PRODIN a.s.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3" t="s">
        <v>34</v>
      </c>
      <c r="D124" s="42"/>
      <c r="E124" s="42"/>
      <c r="F124" s="28" t="str">
        <f>IF(E22="","",E22)</f>
        <v>Vyplň údaj</v>
      </c>
      <c r="G124" s="42"/>
      <c r="H124" s="42"/>
      <c r="I124" s="33" t="s">
        <v>40</v>
      </c>
      <c r="J124" s="38" t="str">
        <f>E28</f>
        <v>Michal Kadlec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0.32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11" customFormat="1" ht="29.28" customHeight="1">
      <c r="A126" s="203"/>
      <c r="B126" s="204"/>
      <c r="C126" s="205" t="s">
        <v>201</v>
      </c>
      <c r="D126" s="206" t="s">
        <v>68</v>
      </c>
      <c r="E126" s="206" t="s">
        <v>64</v>
      </c>
      <c r="F126" s="206" t="s">
        <v>65</v>
      </c>
      <c r="G126" s="206" t="s">
        <v>202</v>
      </c>
      <c r="H126" s="206" t="s">
        <v>203</v>
      </c>
      <c r="I126" s="206" t="s">
        <v>204</v>
      </c>
      <c r="J126" s="206" t="s">
        <v>187</v>
      </c>
      <c r="K126" s="207" t="s">
        <v>205</v>
      </c>
      <c r="L126" s="208"/>
      <c r="M126" s="102" t="s">
        <v>1</v>
      </c>
      <c r="N126" s="103" t="s">
        <v>47</v>
      </c>
      <c r="O126" s="103" t="s">
        <v>206</v>
      </c>
      <c r="P126" s="103" t="s">
        <v>207</v>
      </c>
      <c r="Q126" s="103" t="s">
        <v>208</v>
      </c>
      <c r="R126" s="103" t="s">
        <v>209</v>
      </c>
      <c r="S126" s="103" t="s">
        <v>210</v>
      </c>
      <c r="T126" s="104" t="s">
        <v>211</v>
      </c>
      <c r="U126" s="203"/>
      <c r="V126" s="203"/>
      <c r="W126" s="203"/>
      <c r="X126" s="203"/>
      <c r="Y126" s="203"/>
      <c r="Z126" s="203"/>
      <c r="AA126" s="203"/>
      <c r="AB126" s="203"/>
      <c r="AC126" s="203"/>
      <c r="AD126" s="203"/>
      <c r="AE126" s="203"/>
    </row>
    <row r="127" s="2" customFormat="1" ht="22.8" customHeight="1">
      <c r="A127" s="40"/>
      <c r="B127" s="41"/>
      <c r="C127" s="109" t="s">
        <v>212</v>
      </c>
      <c r="D127" s="42"/>
      <c r="E127" s="42"/>
      <c r="F127" s="42"/>
      <c r="G127" s="42"/>
      <c r="H127" s="42"/>
      <c r="I127" s="42"/>
      <c r="J127" s="209">
        <f>BK127</f>
        <v>0</v>
      </c>
      <c r="K127" s="42"/>
      <c r="L127" s="46"/>
      <c r="M127" s="105"/>
      <c r="N127" s="210"/>
      <c r="O127" s="106"/>
      <c r="P127" s="211">
        <f>P128+P129</f>
        <v>0</v>
      </c>
      <c r="Q127" s="106"/>
      <c r="R127" s="211">
        <f>R128+R129</f>
        <v>0</v>
      </c>
      <c r="S127" s="106"/>
      <c r="T127" s="212">
        <f>T128+T129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82</v>
      </c>
      <c r="AU127" s="18" t="s">
        <v>189</v>
      </c>
      <c r="BK127" s="213">
        <f>BK128+BK129</f>
        <v>0</v>
      </c>
    </row>
    <row r="128" s="12" customFormat="1" ht="25.92" customHeight="1">
      <c r="A128" s="12"/>
      <c r="B128" s="214"/>
      <c r="C128" s="215"/>
      <c r="D128" s="216" t="s">
        <v>82</v>
      </c>
      <c r="E128" s="217" t="s">
        <v>213</v>
      </c>
      <c r="F128" s="217" t="s">
        <v>213</v>
      </c>
      <c r="G128" s="215"/>
      <c r="H128" s="215"/>
      <c r="I128" s="218"/>
      <c r="J128" s="219">
        <f>BK128</f>
        <v>0</v>
      </c>
      <c r="K128" s="215"/>
      <c r="L128" s="220"/>
      <c r="M128" s="221"/>
      <c r="N128" s="222"/>
      <c r="O128" s="222"/>
      <c r="P128" s="223">
        <v>0</v>
      </c>
      <c r="Q128" s="222"/>
      <c r="R128" s="223">
        <v>0</v>
      </c>
      <c r="S128" s="222"/>
      <c r="T128" s="224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5" t="s">
        <v>90</v>
      </c>
      <c r="AT128" s="226" t="s">
        <v>82</v>
      </c>
      <c r="AU128" s="226" t="s">
        <v>83</v>
      </c>
      <c r="AY128" s="225" t="s">
        <v>215</v>
      </c>
      <c r="BK128" s="227">
        <v>0</v>
      </c>
    </row>
    <row r="129" s="12" customFormat="1" ht="25.92" customHeight="1">
      <c r="A129" s="12"/>
      <c r="B129" s="214"/>
      <c r="C129" s="215"/>
      <c r="D129" s="216" t="s">
        <v>82</v>
      </c>
      <c r="E129" s="217" t="s">
        <v>311</v>
      </c>
      <c r="F129" s="217" t="s">
        <v>412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</f>
        <v>0</v>
      </c>
      <c r="Q129" s="222"/>
      <c r="R129" s="223">
        <f>R130</f>
        <v>0</v>
      </c>
      <c r="S129" s="222"/>
      <c r="T129" s="22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100</v>
      </c>
      <c r="AT129" s="226" t="s">
        <v>82</v>
      </c>
      <c r="AU129" s="226" t="s">
        <v>83</v>
      </c>
      <c r="AY129" s="225" t="s">
        <v>215</v>
      </c>
      <c r="BK129" s="227">
        <f>BK130</f>
        <v>0</v>
      </c>
    </row>
    <row r="130" s="12" customFormat="1" ht="22.8" customHeight="1">
      <c r="A130" s="12"/>
      <c r="B130" s="214"/>
      <c r="C130" s="215"/>
      <c r="D130" s="216" t="s">
        <v>82</v>
      </c>
      <c r="E130" s="228" t="s">
        <v>469</v>
      </c>
      <c r="F130" s="228" t="s">
        <v>470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SUM(P131:P135)</f>
        <v>0</v>
      </c>
      <c r="Q130" s="222"/>
      <c r="R130" s="223">
        <f>SUM(R131:R135)</f>
        <v>0</v>
      </c>
      <c r="S130" s="222"/>
      <c r="T130" s="224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100</v>
      </c>
      <c r="AT130" s="226" t="s">
        <v>82</v>
      </c>
      <c r="AU130" s="226" t="s">
        <v>90</v>
      </c>
      <c r="AY130" s="225" t="s">
        <v>215</v>
      </c>
      <c r="BK130" s="227">
        <f>SUM(BK131:BK135)</f>
        <v>0</v>
      </c>
    </row>
    <row r="131" s="2" customFormat="1" ht="24.15" customHeight="1">
      <c r="A131" s="40"/>
      <c r="B131" s="41"/>
      <c r="C131" s="230" t="s">
        <v>90</v>
      </c>
      <c r="D131" s="230" t="s">
        <v>217</v>
      </c>
      <c r="E131" s="231" t="s">
        <v>853</v>
      </c>
      <c r="F131" s="232" t="s">
        <v>854</v>
      </c>
      <c r="G131" s="233" t="s">
        <v>334</v>
      </c>
      <c r="H131" s="234">
        <v>745</v>
      </c>
      <c r="I131" s="235"/>
      <c r="J131" s="236">
        <f>ROUND(I131*H131,2)</f>
        <v>0</v>
      </c>
      <c r="K131" s="232" t="s">
        <v>221</v>
      </c>
      <c r="L131" s="46"/>
      <c r="M131" s="237" t="s">
        <v>1</v>
      </c>
      <c r="N131" s="238" t="s">
        <v>48</v>
      </c>
      <c r="O131" s="93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222</v>
      </c>
      <c r="AT131" s="241" t="s">
        <v>217</v>
      </c>
      <c r="AU131" s="241" t="s">
        <v>92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1557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856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92</v>
      </c>
    </row>
    <row r="133" s="13" customFormat="1">
      <c r="A133" s="13"/>
      <c r="B133" s="248"/>
      <c r="C133" s="249"/>
      <c r="D133" s="243" t="s">
        <v>226</v>
      </c>
      <c r="E133" s="250" t="s">
        <v>1</v>
      </c>
      <c r="F133" s="251" t="s">
        <v>1558</v>
      </c>
      <c r="G133" s="249"/>
      <c r="H133" s="252">
        <v>730</v>
      </c>
      <c r="I133" s="253"/>
      <c r="J133" s="249"/>
      <c r="K133" s="249"/>
      <c r="L133" s="254"/>
      <c r="M133" s="255"/>
      <c r="N133" s="256"/>
      <c r="O133" s="256"/>
      <c r="P133" s="256"/>
      <c r="Q133" s="256"/>
      <c r="R133" s="256"/>
      <c r="S133" s="256"/>
      <c r="T133" s="25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8" t="s">
        <v>226</v>
      </c>
      <c r="AU133" s="258" t="s">
        <v>92</v>
      </c>
      <c r="AV133" s="13" t="s">
        <v>92</v>
      </c>
      <c r="AW133" s="13" t="s">
        <v>39</v>
      </c>
      <c r="AX133" s="13" t="s">
        <v>83</v>
      </c>
      <c r="AY133" s="258" t="s">
        <v>215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1559</v>
      </c>
      <c r="G134" s="249"/>
      <c r="H134" s="252">
        <v>15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83</v>
      </c>
      <c r="AY134" s="258" t="s">
        <v>215</v>
      </c>
    </row>
    <row r="135" s="14" customFormat="1">
      <c r="A135" s="14"/>
      <c r="B135" s="259"/>
      <c r="C135" s="260"/>
      <c r="D135" s="243" t="s">
        <v>226</v>
      </c>
      <c r="E135" s="261" t="s">
        <v>1</v>
      </c>
      <c r="F135" s="262" t="s">
        <v>229</v>
      </c>
      <c r="G135" s="260"/>
      <c r="H135" s="263">
        <v>745</v>
      </c>
      <c r="I135" s="264"/>
      <c r="J135" s="260"/>
      <c r="K135" s="260"/>
      <c r="L135" s="265"/>
      <c r="M135" s="312"/>
      <c r="N135" s="313"/>
      <c r="O135" s="313"/>
      <c r="P135" s="313"/>
      <c r="Q135" s="313"/>
      <c r="R135" s="313"/>
      <c r="S135" s="313"/>
      <c r="T135" s="3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9" t="s">
        <v>226</v>
      </c>
      <c r="AU135" s="269" t="s">
        <v>92</v>
      </c>
      <c r="AV135" s="14" t="s">
        <v>222</v>
      </c>
      <c r="AW135" s="14" t="s">
        <v>39</v>
      </c>
      <c r="AX135" s="14" t="s">
        <v>90</v>
      </c>
      <c r="AY135" s="269" t="s">
        <v>215</v>
      </c>
    </row>
    <row r="136" s="2" customFormat="1" ht="6.96" customHeight="1">
      <c r="A136" s="40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46"/>
      <c r="M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</row>
  </sheetData>
  <sheetProtection sheet="1" autoFilter="0" formatColumns="0" formatRows="0" objects="1" scenarios="1" spinCount="100000" saltValue="kJ0vUO/+tWB1yPlEQCVvPl4mG/EXK1lzae0MvFgzsAwZc+jD36kp+Z1NIrI0NuqwKHTKYY7nc03yC+XvvLR6rw==" hashValue="0/1xIMNdO628matvekTLALkedJkbZOI/Zmhh41QEgfs8p7PM6JMQennmgRIt4AjGUydTrGZlvouWx8xI1ulBbA==" algorithmName="SHA-512" password="CC35"/>
  <autoFilter ref="C126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1560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ROUND((SUM(BE129:BE157)),  2)</f>
        <v>0</v>
      </c>
      <c r="G37" s="40"/>
      <c r="H37" s="40"/>
      <c r="I37" s="167">
        <v>0.20999999999999999</v>
      </c>
      <c r="J37" s="166">
        <f>ROUND(((SUM(BE129:BE157))*I37),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ROUND((SUM(BF129:BF157)),  2)</f>
        <v>0</v>
      </c>
      <c r="G38" s="40"/>
      <c r="H38" s="40"/>
      <c r="I38" s="167">
        <v>0.12</v>
      </c>
      <c r="J38" s="166">
        <f>ROUND(((SUM(BF129:BF157))*I38),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ROUND((SUM(BG129:BG157)),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ROUND((SUM(BH129:BH157)),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ROUND((SUM(BI129:BI157)),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430-11-01.08 - PZS P4480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1561</v>
      </c>
      <c r="E102" s="195"/>
      <c r="F102" s="195"/>
      <c r="G102" s="195"/>
      <c r="H102" s="195"/>
      <c r="I102" s="195"/>
      <c r="J102" s="196">
        <f>J133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8"/>
      <c r="C103" s="134"/>
      <c r="D103" s="199" t="s">
        <v>1562</v>
      </c>
      <c r="E103" s="200"/>
      <c r="F103" s="200"/>
      <c r="G103" s="200"/>
      <c r="H103" s="200"/>
      <c r="I103" s="200"/>
      <c r="J103" s="201">
        <f>J134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2"/>
      <c r="C104" s="193"/>
      <c r="D104" s="194" t="s">
        <v>197</v>
      </c>
      <c r="E104" s="195"/>
      <c r="F104" s="195"/>
      <c r="G104" s="195"/>
      <c r="H104" s="195"/>
      <c r="I104" s="195"/>
      <c r="J104" s="196">
        <f>J147</f>
        <v>0</v>
      </c>
      <c r="K104" s="193"/>
      <c r="L104" s="19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8"/>
      <c r="C105" s="134"/>
      <c r="D105" s="199" t="s">
        <v>199</v>
      </c>
      <c r="E105" s="200"/>
      <c r="F105" s="200"/>
      <c r="G105" s="200"/>
      <c r="H105" s="200"/>
      <c r="I105" s="200"/>
      <c r="J105" s="201">
        <f>J148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677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678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>PS 430-11-01.08 - PZS P4480 (ÚRS)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P130+P133+P147</f>
        <v>0</v>
      </c>
      <c r="Q129" s="106"/>
      <c r="R129" s="211">
        <f>R130+R133+R147</f>
        <v>0.40749999999999997</v>
      </c>
      <c r="S129" s="106"/>
      <c r="T129" s="212">
        <f>T130+T133+T147</f>
        <v>6.96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BK130+BK133+BK147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SUM(P131:P132)</f>
        <v>0</v>
      </c>
      <c r="Q130" s="222"/>
      <c r="R130" s="223">
        <f>SUM(R131:R132)</f>
        <v>0.22800000000000001</v>
      </c>
      <c r="S130" s="222"/>
      <c r="T130" s="224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SUM(BK131:BK132)</f>
        <v>0</v>
      </c>
    </row>
    <row r="131" s="2" customFormat="1" ht="21.75" customHeight="1">
      <c r="A131" s="40"/>
      <c r="B131" s="41"/>
      <c r="C131" s="291" t="s">
        <v>90</v>
      </c>
      <c r="D131" s="291" t="s">
        <v>311</v>
      </c>
      <c r="E131" s="292" t="s">
        <v>1563</v>
      </c>
      <c r="F131" s="293" t="s">
        <v>1564</v>
      </c>
      <c r="G131" s="294" t="s">
        <v>220</v>
      </c>
      <c r="H131" s="295">
        <v>2</v>
      </c>
      <c r="I131" s="296"/>
      <c r="J131" s="297">
        <f>ROUND(I131*H131,2)</f>
        <v>0</v>
      </c>
      <c r="K131" s="293" t="s">
        <v>221</v>
      </c>
      <c r="L131" s="298"/>
      <c r="M131" s="299" t="s">
        <v>1</v>
      </c>
      <c r="N131" s="300" t="s">
        <v>48</v>
      </c>
      <c r="O131" s="93"/>
      <c r="P131" s="239">
        <f>O131*H131</f>
        <v>0</v>
      </c>
      <c r="Q131" s="239">
        <v>0.114</v>
      </c>
      <c r="R131" s="239">
        <f>Q131*H131</f>
        <v>0.22800000000000001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270</v>
      </c>
      <c r="AT131" s="241" t="s">
        <v>311</v>
      </c>
      <c r="AU131" s="241" t="s">
        <v>90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1565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1564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90</v>
      </c>
    </row>
    <row r="133" s="12" customFormat="1" ht="25.92" customHeight="1">
      <c r="A133" s="12"/>
      <c r="B133" s="214"/>
      <c r="C133" s="215"/>
      <c r="D133" s="216" t="s">
        <v>82</v>
      </c>
      <c r="E133" s="217" t="s">
        <v>1566</v>
      </c>
      <c r="F133" s="217" t="s">
        <v>1567</v>
      </c>
      <c r="G133" s="215"/>
      <c r="H133" s="215"/>
      <c r="I133" s="218"/>
      <c r="J133" s="219">
        <f>BK133</f>
        <v>0</v>
      </c>
      <c r="K133" s="215"/>
      <c r="L133" s="220"/>
      <c r="M133" s="221"/>
      <c r="N133" s="222"/>
      <c r="O133" s="222"/>
      <c r="P133" s="223">
        <f>P134</f>
        <v>0</v>
      </c>
      <c r="Q133" s="222"/>
      <c r="R133" s="223">
        <f>R134</f>
        <v>0.00077999999999999999</v>
      </c>
      <c r="S133" s="222"/>
      <c r="T133" s="224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92</v>
      </c>
      <c r="AT133" s="226" t="s">
        <v>82</v>
      </c>
      <c r="AU133" s="226" t="s">
        <v>83</v>
      </c>
      <c r="AY133" s="225" t="s">
        <v>215</v>
      </c>
      <c r="BK133" s="227">
        <f>BK134</f>
        <v>0</v>
      </c>
    </row>
    <row r="134" s="12" customFormat="1" ht="22.8" customHeight="1">
      <c r="A134" s="12"/>
      <c r="B134" s="214"/>
      <c r="C134" s="215"/>
      <c r="D134" s="216" t="s">
        <v>82</v>
      </c>
      <c r="E134" s="228" t="s">
        <v>1568</v>
      </c>
      <c r="F134" s="228" t="s">
        <v>1569</v>
      </c>
      <c r="G134" s="215"/>
      <c r="H134" s="215"/>
      <c r="I134" s="218"/>
      <c r="J134" s="229">
        <f>BK134</f>
        <v>0</v>
      </c>
      <c r="K134" s="215"/>
      <c r="L134" s="220"/>
      <c r="M134" s="221"/>
      <c r="N134" s="222"/>
      <c r="O134" s="222"/>
      <c r="P134" s="223">
        <f>SUM(P135:P146)</f>
        <v>0</v>
      </c>
      <c r="Q134" s="222"/>
      <c r="R134" s="223">
        <f>SUM(R135:R146)</f>
        <v>0.00077999999999999999</v>
      </c>
      <c r="S134" s="222"/>
      <c r="T134" s="224">
        <f>SUM(T135:T146)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92</v>
      </c>
      <c r="AT134" s="226" t="s">
        <v>82</v>
      </c>
      <c r="AU134" s="226" t="s">
        <v>90</v>
      </c>
      <c r="AY134" s="225" t="s">
        <v>215</v>
      </c>
      <c r="BK134" s="227">
        <f>SUM(BK135:BK146)</f>
        <v>0</v>
      </c>
    </row>
    <row r="135" s="2" customFormat="1" ht="24.15" customHeight="1">
      <c r="A135" s="40"/>
      <c r="B135" s="41"/>
      <c r="C135" s="291" t="s">
        <v>92</v>
      </c>
      <c r="D135" s="291" t="s">
        <v>311</v>
      </c>
      <c r="E135" s="292" t="s">
        <v>1570</v>
      </c>
      <c r="F135" s="293" t="s">
        <v>1571</v>
      </c>
      <c r="G135" s="294" t="s">
        <v>325</v>
      </c>
      <c r="H135" s="295">
        <v>1</v>
      </c>
      <c r="I135" s="296"/>
      <c r="J135" s="297">
        <f>ROUND(I135*H135,2)</f>
        <v>0</v>
      </c>
      <c r="K135" s="293" t="s">
        <v>221</v>
      </c>
      <c r="L135" s="298"/>
      <c r="M135" s="299" t="s">
        <v>1</v>
      </c>
      <c r="N135" s="300" t="s">
        <v>48</v>
      </c>
      <c r="O135" s="93"/>
      <c r="P135" s="239">
        <f>O135*H135</f>
        <v>0</v>
      </c>
      <c r="Q135" s="239">
        <v>0.00062</v>
      </c>
      <c r="R135" s="239">
        <f>Q135*H135</f>
        <v>0.00062</v>
      </c>
      <c r="S135" s="239">
        <v>0</v>
      </c>
      <c r="T135" s="24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1" t="s">
        <v>548</v>
      </c>
      <c r="AT135" s="241" t="s">
        <v>311</v>
      </c>
      <c r="AU135" s="241" t="s">
        <v>92</v>
      </c>
      <c r="AY135" s="18" t="s">
        <v>215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8" t="s">
        <v>90</v>
      </c>
      <c r="BK135" s="242">
        <f>ROUND(I135*H135,2)</f>
        <v>0</v>
      </c>
      <c r="BL135" s="18" t="s">
        <v>418</v>
      </c>
      <c r="BM135" s="241" t="s">
        <v>1572</v>
      </c>
    </row>
    <row r="136" s="2" customFormat="1">
      <c r="A136" s="40"/>
      <c r="B136" s="41"/>
      <c r="C136" s="42"/>
      <c r="D136" s="243" t="s">
        <v>224</v>
      </c>
      <c r="E136" s="42"/>
      <c r="F136" s="244" t="s">
        <v>1571</v>
      </c>
      <c r="G136" s="42"/>
      <c r="H136" s="42"/>
      <c r="I136" s="245"/>
      <c r="J136" s="42"/>
      <c r="K136" s="42"/>
      <c r="L136" s="46"/>
      <c r="M136" s="246"/>
      <c r="N136" s="247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224</v>
      </c>
      <c r="AU136" s="18" t="s">
        <v>92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1573</v>
      </c>
      <c r="G137" s="249"/>
      <c r="H137" s="252">
        <v>1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90</v>
      </c>
      <c r="AY137" s="258" t="s">
        <v>215</v>
      </c>
    </row>
    <row r="138" s="2" customFormat="1" ht="24.15" customHeight="1">
      <c r="A138" s="40"/>
      <c r="B138" s="41"/>
      <c r="C138" s="291" t="s">
        <v>100</v>
      </c>
      <c r="D138" s="291" t="s">
        <v>311</v>
      </c>
      <c r="E138" s="292" t="s">
        <v>1574</v>
      </c>
      <c r="F138" s="293" t="s">
        <v>1575</v>
      </c>
      <c r="G138" s="294" t="s">
        <v>325</v>
      </c>
      <c r="H138" s="295">
        <v>2</v>
      </c>
      <c r="I138" s="296"/>
      <c r="J138" s="297">
        <f>ROUND(I138*H138,2)</f>
        <v>0</v>
      </c>
      <c r="K138" s="293" t="s">
        <v>221</v>
      </c>
      <c r="L138" s="298"/>
      <c r="M138" s="299" t="s">
        <v>1</v>
      </c>
      <c r="N138" s="300" t="s">
        <v>48</v>
      </c>
      <c r="O138" s="93"/>
      <c r="P138" s="239">
        <f>O138*H138</f>
        <v>0</v>
      </c>
      <c r="Q138" s="239">
        <v>8.0000000000000007E-05</v>
      </c>
      <c r="R138" s="239">
        <f>Q138*H138</f>
        <v>0.00016000000000000001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548</v>
      </c>
      <c r="AT138" s="241" t="s">
        <v>311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418</v>
      </c>
      <c r="BM138" s="241" t="s">
        <v>1576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1575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1577</v>
      </c>
      <c r="G140" s="249"/>
      <c r="H140" s="252">
        <v>2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90</v>
      </c>
      <c r="AY140" s="258" t="s">
        <v>215</v>
      </c>
    </row>
    <row r="141" s="2" customFormat="1" ht="24.15" customHeight="1">
      <c r="A141" s="40"/>
      <c r="B141" s="41"/>
      <c r="C141" s="230" t="s">
        <v>222</v>
      </c>
      <c r="D141" s="230" t="s">
        <v>217</v>
      </c>
      <c r="E141" s="231" t="s">
        <v>1578</v>
      </c>
      <c r="F141" s="232" t="s">
        <v>1579</v>
      </c>
      <c r="G141" s="233" t="s">
        <v>325</v>
      </c>
      <c r="H141" s="234">
        <v>1</v>
      </c>
      <c r="I141" s="235"/>
      <c r="J141" s="236">
        <f>ROUND(I141*H141,2)</f>
        <v>0</v>
      </c>
      <c r="K141" s="232" t="s">
        <v>221</v>
      </c>
      <c r="L141" s="46"/>
      <c r="M141" s="237" t="s">
        <v>1</v>
      </c>
      <c r="N141" s="238" t="s">
        <v>48</v>
      </c>
      <c r="O141" s="93"/>
      <c r="P141" s="239">
        <f>O141*H141</f>
        <v>0</v>
      </c>
      <c r="Q141" s="239">
        <v>0</v>
      </c>
      <c r="R141" s="239">
        <f>Q141*H141</f>
        <v>0</v>
      </c>
      <c r="S141" s="239">
        <v>0</v>
      </c>
      <c r="T141" s="24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1" t="s">
        <v>322</v>
      </c>
      <c r="AT141" s="241" t="s">
        <v>217</v>
      </c>
      <c r="AU141" s="241" t="s">
        <v>92</v>
      </c>
      <c r="AY141" s="18" t="s">
        <v>215</v>
      </c>
      <c r="BE141" s="242">
        <f>IF(N141="základní",J141,0)</f>
        <v>0</v>
      </c>
      <c r="BF141" s="242">
        <f>IF(N141="snížená",J141,0)</f>
        <v>0</v>
      </c>
      <c r="BG141" s="242">
        <f>IF(N141="zákl. přenesená",J141,0)</f>
        <v>0</v>
      </c>
      <c r="BH141" s="242">
        <f>IF(N141="sníž. přenesená",J141,0)</f>
        <v>0</v>
      </c>
      <c r="BI141" s="242">
        <f>IF(N141="nulová",J141,0)</f>
        <v>0</v>
      </c>
      <c r="BJ141" s="18" t="s">
        <v>90</v>
      </c>
      <c r="BK141" s="242">
        <f>ROUND(I141*H141,2)</f>
        <v>0</v>
      </c>
      <c r="BL141" s="18" t="s">
        <v>322</v>
      </c>
      <c r="BM141" s="241" t="s">
        <v>1580</v>
      </c>
    </row>
    <row r="142" s="2" customFormat="1">
      <c r="A142" s="40"/>
      <c r="B142" s="41"/>
      <c r="C142" s="42"/>
      <c r="D142" s="243" t="s">
        <v>224</v>
      </c>
      <c r="E142" s="42"/>
      <c r="F142" s="244" t="s">
        <v>1581</v>
      </c>
      <c r="G142" s="42"/>
      <c r="H142" s="42"/>
      <c r="I142" s="245"/>
      <c r="J142" s="42"/>
      <c r="K142" s="42"/>
      <c r="L142" s="46"/>
      <c r="M142" s="246"/>
      <c r="N142" s="247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224</v>
      </c>
      <c r="AU142" s="18" t="s">
        <v>92</v>
      </c>
    </row>
    <row r="143" s="13" customFormat="1">
      <c r="A143" s="13"/>
      <c r="B143" s="248"/>
      <c r="C143" s="249"/>
      <c r="D143" s="243" t="s">
        <v>226</v>
      </c>
      <c r="E143" s="250" t="s">
        <v>1</v>
      </c>
      <c r="F143" s="251" t="s">
        <v>1573</v>
      </c>
      <c r="G143" s="249"/>
      <c r="H143" s="252">
        <v>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226</v>
      </c>
      <c r="AU143" s="258" t="s">
        <v>92</v>
      </c>
      <c r="AV143" s="13" t="s">
        <v>92</v>
      </c>
      <c r="AW143" s="13" t="s">
        <v>39</v>
      </c>
      <c r="AX143" s="13" t="s">
        <v>90</v>
      </c>
      <c r="AY143" s="258" t="s">
        <v>215</v>
      </c>
    </row>
    <row r="144" s="2" customFormat="1" ht="24.15" customHeight="1">
      <c r="A144" s="40"/>
      <c r="B144" s="41"/>
      <c r="C144" s="230" t="s">
        <v>247</v>
      </c>
      <c r="D144" s="230" t="s">
        <v>217</v>
      </c>
      <c r="E144" s="231" t="s">
        <v>1582</v>
      </c>
      <c r="F144" s="232" t="s">
        <v>1583</v>
      </c>
      <c r="G144" s="233" t="s">
        <v>325</v>
      </c>
      <c r="H144" s="234">
        <v>2</v>
      </c>
      <c r="I144" s="235"/>
      <c r="J144" s="236">
        <f>ROUND(I144*H144,2)</f>
        <v>0</v>
      </c>
      <c r="K144" s="232" t="s">
        <v>221</v>
      </c>
      <c r="L144" s="46"/>
      <c r="M144" s="237" t="s">
        <v>1</v>
      </c>
      <c r="N144" s="238" t="s">
        <v>48</v>
      </c>
      <c r="O144" s="93"/>
      <c r="P144" s="239">
        <f>O144*H144</f>
        <v>0</v>
      </c>
      <c r="Q144" s="239">
        <v>0</v>
      </c>
      <c r="R144" s="239">
        <f>Q144*H144</f>
        <v>0</v>
      </c>
      <c r="S144" s="239">
        <v>0</v>
      </c>
      <c r="T144" s="24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1" t="s">
        <v>322</v>
      </c>
      <c r="AT144" s="241" t="s">
        <v>217</v>
      </c>
      <c r="AU144" s="241" t="s">
        <v>92</v>
      </c>
      <c r="AY144" s="18" t="s">
        <v>215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8" t="s">
        <v>90</v>
      </c>
      <c r="BK144" s="242">
        <f>ROUND(I144*H144,2)</f>
        <v>0</v>
      </c>
      <c r="BL144" s="18" t="s">
        <v>322</v>
      </c>
      <c r="BM144" s="241" t="s">
        <v>1584</v>
      </c>
    </row>
    <row r="145" s="2" customFormat="1">
      <c r="A145" s="40"/>
      <c r="B145" s="41"/>
      <c r="C145" s="42"/>
      <c r="D145" s="243" t="s">
        <v>224</v>
      </c>
      <c r="E145" s="42"/>
      <c r="F145" s="244" t="s">
        <v>1585</v>
      </c>
      <c r="G145" s="42"/>
      <c r="H145" s="42"/>
      <c r="I145" s="245"/>
      <c r="J145" s="42"/>
      <c r="K145" s="42"/>
      <c r="L145" s="46"/>
      <c r="M145" s="246"/>
      <c r="N145" s="247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8" t="s">
        <v>224</v>
      </c>
      <c r="AU145" s="18" t="s">
        <v>92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1577</v>
      </c>
      <c r="G146" s="249"/>
      <c r="H146" s="252">
        <v>2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90</v>
      </c>
      <c r="AY146" s="258" t="s">
        <v>215</v>
      </c>
    </row>
    <row r="147" s="12" customFormat="1" ht="25.92" customHeight="1">
      <c r="A147" s="12"/>
      <c r="B147" s="214"/>
      <c r="C147" s="215"/>
      <c r="D147" s="216" t="s">
        <v>82</v>
      </c>
      <c r="E147" s="217" t="s">
        <v>311</v>
      </c>
      <c r="F147" s="217" t="s">
        <v>412</v>
      </c>
      <c r="G147" s="215"/>
      <c r="H147" s="215"/>
      <c r="I147" s="218"/>
      <c r="J147" s="219">
        <f>BK147</f>
        <v>0</v>
      </c>
      <c r="K147" s="215"/>
      <c r="L147" s="220"/>
      <c r="M147" s="221"/>
      <c r="N147" s="222"/>
      <c r="O147" s="222"/>
      <c r="P147" s="223">
        <f>P148</f>
        <v>0</v>
      </c>
      <c r="Q147" s="222"/>
      <c r="R147" s="223">
        <f>R148</f>
        <v>0.17871999999999999</v>
      </c>
      <c r="S147" s="222"/>
      <c r="T147" s="224">
        <f>T148</f>
        <v>6.96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5" t="s">
        <v>100</v>
      </c>
      <c r="AT147" s="226" t="s">
        <v>82</v>
      </c>
      <c r="AU147" s="226" t="s">
        <v>83</v>
      </c>
      <c r="AY147" s="225" t="s">
        <v>215</v>
      </c>
      <c r="BK147" s="227">
        <f>BK148</f>
        <v>0</v>
      </c>
    </row>
    <row r="148" s="12" customFormat="1" ht="22.8" customHeight="1">
      <c r="A148" s="12"/>
      <c r="B148" s="214"/>
      <c r="C148" s="215"/>
      <c r="D148" s="216" t="s">
        <v>82</v>
      </c>
      <c r="E148" s="228" t="s">
        <v>469</v>
      </c>
      <c r="F148" s="228" t="s">
        <v>470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SUM(P149:P157)</f>
        <v>0</v>
      </c>
      <c r="Q148" s="222"/>
      <c r="R148" s="223">
        <f>SUM(R149:R157)</f>
        <v>0.17871999999999999</v>
      </c>
      <c r="S148" s="222"/>
      <c r="T148" s="224">
        <f>SUM(T149:T157)</f>
        <v>6.96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100</v>
      </c>
      <c r="AT148" s="226" t="s">
        <v>82</v>
      </c>
      <c r="AU148" s="226" t="s">
        <v>90</v>
      </c>
      <c r="AY148" s="225" t="s">
        <v>215</v>
      </c>
      <c r="BK148" s="227">
        <f>SUM(BK149:BK157)</f>
        <v>0</v>
      </c>
    </row>
    <row r="149" s="2" customFormat="1" ht="24.15" customHeight="1">
      <c r="A149" s="40"/>
      <c r="B149" s="41"/>
      <c r="C149" s="230" t="s">
        <v>259</v>
      </c>
      <c r="D149" s="230" t="s">
        <v>217</v>
      </c>
      <c r="E149" s="231" t="s">
        <v>1586</v>
      </c>
      <c r="F149" s="232" t="s">
        <v>1587</v>
      </c>
      <c r="G149" s="233" t="s">
        <v>325</v>
      </c>
      <c r="H149" s="234">
        <v>2</v>
      </c>
      <c r="I149" s="235"/>
      <c r="J149" s="236">
        <f>ROUND(I149*H149,2)</f>
        <v>0</v>
      </c>
      <c r="K149" s="232" t="s">
        <v>221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0.089359999999999995</v>
      </c>
      <c r="R149" s="239">
        <f>Q149*H149</f>
        <v>0.17871999999999999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222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222</v>
      </c>
      <c r="BM149" s="241" t="s">
        <v>1588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1589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1590</v>
      </c>
      <c r="G151" s="249"/>
      <c r="H151" s="252">
        <v>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2" customFormat="1" ht="24.15" customHeight="1">
      <c r="A152" s="40"/>
      <c r="B152" s="41"/>
      <c r="C152" s="230" t="s">
        <v>264</v>
      </c>
      <c r="D152" s="230" t="s">
        <v>217</v>
      </c>
      <c r="E152" s="231" t="s">
        <v>853</v>
      </c>
      <c r="F152" s="232" t="s">
        <v>854</v>
      </c>
      <c r="G152" s="233" t="s">
        <v>334</v>
      </c>
      <c r="H152" s="234">
        <v>95</v>
      </c>
      <c r="I152" s="235"/>
      <c r="J152" s="236">
        <f>ROUND(I152*H152,2)</f>
        <v>0</v>
      </c>
      <c r="K152" s="232" t="s">
        <v>221</v>
      </c>
      <c r="L152" s="46"/>
      <c r="M152" s="237" t="s">
        <v>1</v>
      </c>
      <c r="N152" s="238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222</v>
      </c>
      <c r="AT152" s="241" t="s">
        <v>217</v>
      </c>
      <c r="AU152" s="241" t="s">
        <v>92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222</v>
      </c>
      <c r="BM152" s="241" t="s">
        <v>1591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856</v>
      </c>
      <c r="G153" s="42"/>
      <c r="H153" s="42"/>
      <c r="I153" s="245"/>
      <c r="J153" s="42"/>
      <c r="K153" s="42"/>
      <c r="L153" s="46"/>
      <c r="M153" s="246"/>
      <c r="N153" s="247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92</v>
      </c>
    </row>
    <row r="154" s="13" customFormat="1">
      <c r="A154" s="13"/>
      <c r="B154" s="248"/>
      <c r="C154" s="249"/>
      <c r="D154" s="243" t="s">
        <v>226</v>
      </c>
      <c r="E154" s="250" t="s">
        <v>1</v>
      </c>
      <c r="F154" s="251" t="s">
        <v>1158</v>
      </c>
      <c r="G154" s="249"/>
      <c r="H154" s="252">
        <v>95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226</v>
      </c>
      <c r="AU154" s="258" t="s">
        <v>92</v>
      </c>
      <c r="AV154" s="13" t="s">
        <v>92</v>
      </c>
      <c r="AW154" s="13" t="s">
        <v>39</v>
      </c>
      <c r="AX154" s="13" t="s">
        <v>90</v>
      </c>
      <c r="AY154" s="258" t="s">
        <v>215</v>
      </c>
    </row>
    <row r="155" s="2" customFormat="1" ht="24.15" customHeight="1">
      <c r="A155" s="40"/>
      <c r="B155" s="41"/>
      <c r="C155" s="230" t="s">
        <v>270</v>
      </c>
      <c r="D155" s="230" t="s">
        <v>217</v>
      </c>
      <c r="E155" s="231" t="s">
        <v>1592</v>
      </c>
      <c r="F155" s="232" t="s">
        <v>1593</v>
      </c>
      <c r="G155" s="233" t="s">
        <v>325</v>
      </c>
      <c r="H155" s="234">
        <v>2</v>
      </c>
      <c r="I155" s="235"/>
      <c r="J155" s="236">
        <f>ROUND(I155*H155,2)</f>
        <v>0</v>
      </c>
      <c r="K155" s="232" t="s">
        <v>221</v>
      </c>
      <c r="L155" s="46"/>
      <c r="M155" s="237" t="s">
        <v>1</v>
      </c>
      <c r="N155" s="238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3.48</v>
      </c>
      <c r="T155" s="240">
        <f>S155*H155</f>
        <v>6.96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90</v>
      </c>
      <c r="AT155" s="241" t="s">
        <v>217</v>
      </c>
      <c r="AU155" s="241" t="s">
        <v>92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90</v>
      </c>
      <c r="BM155" s="241" t="s">
        <v>1594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1595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92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1590</v>
      </c>
      <c r="G157" s="249"/>
      <c r="H157" s="252">
        <v>2</v>
      </c>
      <c r="I157" s="253"/>
      <c r="J157" s="249"/>
      <c r="K157" s="249"/>
      <c r="L157" s="254"/>
      <c r="M157" s="309"/>
      <c r="N157" s="310"/>
      <c r="O157" s="310"/>
      <c r="P157" s="310"/>
      <c r="Q157" s="310"/>
      <c r="R157" s="310"/>
      <c r="S157" s="310"/>
      <c r="T157" s="3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90</v>
      </c>
      <c r="AY157" s="258" t="s">
        <v>215</v>
      </c>
    </row>
    <row r="158" s="2" customFormat="1" ht="6.96" customHeight="1">
      <c r="A158" s="40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46"/>
      <c r="M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</row>
  </sheetData>
  <sheetProtection sheet="1" autoFilter="0" formatColumns="0" formatRows="0" objects="1" scenarios="1" spinCount="100000" saltValue="7XwWeLwM8uG3QVPYM4evx+QqZjp8SO85QaASOS9dfkNBvGfnsEnoXAEaM+5JZdF6ujAX84/ykCBwRGLMjDBfvQ==" hashValue="/nFTIpFrhcKfOktK3HoBW/9iL0vuYrnOAx1F7Lynm36bwEdXB5MasDiotgU3MSCgXDAbzeKM+n8CLMRr7IFwog==" algorithmName="SHA-512" password="CC35"/>
  <autoFilter ref="C128:K15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1596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ROUND((SUM(BE129:BE157)),  2)</f>
        <v>0</v>
      </c>
      <c r="G37" s="40"/>
      <c r="H37" s="40"/>
      <c r="I37" s="167">
        <v>0.20999999999999999</v>
      </c>
      <c r="J37" s="166">
        <f>ROUND(((SUM(BE129:BE157))*I37),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ROUND((SUM(BF129:BF157)),  2)</f>
        <v>0</v>
      </c>
      <c r="G38" s="40"/>
      <c r="H38" s="40"/>
      <c r="I38" s="167">
        <v>0.12</v>
      </c>
      <c r="J38" s="166">
        <f>ROUND(((SUM(BF129:BF157))*I38),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ROUND((SUM(BG129:BG157)),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ROUND((SUM(BH129:BH157)),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ROUND((SUM(BI129:BI157)),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430-11-01.10 - PZS P4481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1561</v>
      </c>
      <c r="E102" s="195"/>
      <c r="F102" s="195"/>
      <c r="G102" s="195"/>
      <c r="H102" s="195"/>
      <c r="I102" s="195"/>
      <c r="J102" s="196">
        <f>J133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8"/>
      <c r="C103" s="134"/>
      <c r="D103" s="199" t="s">
        <v>1562</v>
      </c>
      <c r="E103" s="200"/>
      <c r="F103" s="200"/>
      <c r="G103" s="200"/>
      <c r="H103" s="200"/>
      <c r="I103" s="200"/>
      <c r="J103" s="201">
        <f>J134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2"/>
      <c r="C104" s="193"/>
      <c r="D104" s="194" t="s">
        <v>197</v>
      </c>
      <c r="E104" s="195"/>
      <c r="F104" s="195"/>
      <c r="G104" s="195"/>
      <c r="H104" s="195"/>
      <c r="I104" s="195"/>
      <c r="J104" s="196">
        <f>J147</f>
        <v>0</v>
      </c>
      <c r="K104" s="193"/>
      <c r="L104" s="19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8"/>
      <c r="C105" s="134"/>
      <c r="D105" s="199" t="s">
        <v>199</v>
      </c>
      <c r="E105" s="200"/>
      <c r="F105" s="200"/>
      <c r="G105" s="200"/>
      <c r="H105" s="200"/>
      <c r="I105" s="200"/>
      <c r="J105" s="201">
        <f>J148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677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678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>PS 430-11-01.10 - PZS P4481 (ÚRS)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P130+P133+P147</f>
        <v>0</v>
      </c>
      <c r="Q129" s="106"/>
      <c r="R129" s="211">
        <f>R130+R133+R147</f>
        <v>0.40749999999999997</v>
      </c>
      <c r="S129" s="106"/>
      <c r="T129" s="212">
        <f>T130+T133+T147</f>
        <v>6.96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BK130+BK133+BK147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SUM(P131:P132)</f>
        <v>0</v>
      </c>
      <c r="Q130" s="222"/>
      <c r="R130" s="223">
        <f>SUM(R131:R132)</f>
        <v>0.22800000000000001</v>
      </c>
      <c r="S130" s="222"/>
      <c r="T130" s="224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SUM(BK131:BK132)</f>
        <v>0</v>
      </c>
    </row>
    <row r="131" s="2" customFormat="1" ht="21.75" customHeight="1">
      <c r="A131" s="40"/>
      <c r="B131" s="41"/>
      <c r="C131" s="291" t="s">
        <v>90</v>
      </c>
      <c r="D131" s="291" t="s">
        <v>311</v>
      </c>
      <c r="E131" s="292" t="s">
        <v>1563</v>
      </c>
      <c r="F131" s="293" t="s">
        <v>1564</v>
      </c>
      <c r="G131" s="294" t="s">
        <v>220</v>
      </c>
      <c r="H131" s="295">
        <v>2</v>
      </c>
      <c r="I131" s="296"/>
      <c r="J131" s="297">
        <f>ROUND(I131*H131,2)</f>
        <v>0</v>
      </c>
      <c r="K131" s="293" t="s">
        <v>221</v>
      </c>
      <c r="L131" s="298"/>
      <c r="M131" s="299" t="s">
        <v>1</v>
      </c>
      <c r="N131" s="300" t="s">
        <v>48</v>
      </c>
      <c r="O131" s="93"/>
      <c r="P131" s="239">
        <f>O131*H131</f>
        <v>0</v>
      </c>
      <c r="Q131" s="239">
        <v>0.114</v>
      </c>
      <c r="R131" s="239">
        <f>Q131*H131</f>
        <v>0.22800000000000001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270</v>
      </c>
      <c r="AT131" s="241" t="s">
        <v>311</v>
      </c>
      <c r="AU131" s="241" t="s">
        <v>90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1597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1564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90</v>
      </c>
    </row>
    <row r="133" s="12" customFormat="1" ht="25.92" customHeight="1">
      <c r="A133" s="12"/>
      <c r="B133" s="214"/>
      <c r="C133" s="215"/>
      <c r="D133" s="216" t="s">
        <v>82</v>
      </c>
      <c r="E133" s="217" t="s">
        <v>1566</v>
      </c>
      <c r="F133" s="217" t="s">
        <v>1567</v>
      </c>
      <c r="G133" s="215"/>
      <c r="H133" s="215"/>
      <c r="I133" s="218"/>
      <c r="J133" s="219">
        <f>BK133</f>
        <v>0</v>
      </c>
      <c r="K133" s="215"/>
      <c r="L133" s="220"/>
      <c r="M133" s="221"/>
      <c r="N133" s="222"/>
      <c r="O133" s="222"/>
      <c r="P133" s="223">
        <f>P134</f>
        <v>0</v>
      </c>
      <c r="Q133" s="222"/>
      <c r="R133" s="223">
        <f>R134</f>
        <v>0.00077999999999999999</v>
      </c>
      <c r="S133" s="222"/>
      <c r="T133" s="224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92</v>
      </c>
      <c r="AT133" s="226" t="s">
        <v>82</v>
      </c>
      <c r="AU133" s="226" t="s">
        <v>83</v>
      </c>
      <c r="AY133" s="225" t="s">
        <v>215</v>
      </c>
      <c r="BK133" s="227">
        <f>BK134</f>
        <v>0</v>
      </c>
    </row>
    <row r="134" s="12" customFormat="1" ht="22.8" customHeight="1">
      <c r="A134" s="12"/>
      <c r="B134" s="214"/>
      <c r="C134" s="215"/>
      <c r="D134" s="216" t="s">
        <v>82</v>
      </c>
      <c r="E134" s="228" t="s">
        <v>1568</v>
      </c>
      <c r="F134" s="228" t="s">
        <v>1569</v>
      </c>
      <c r="G134" s="215"/>
      <c r="H134" s="215"/>
      <c r="I134" s="218"/>
      <c r="J134" s="229">
        <f>BK134</f>
        <v>0</v>
      </c>
      <c r="K134" s="215"/>
      <c r="L134" s="220"/>
      <c r="M134" s="221"/>
      <c r="N134" s="222"/>
      <c r="O134" s="222"/>
      <c r="P134" s="223">
        <f>SUM(P135:P146)</f>
        <v>0</v>
      </c>
      <c r="Q134" s="222"/>
      <c r="R134" s="223">
        <f>SUM(R135:R146)</f>
        <v>0.00077999999999999999</v>
      </c>
      <c r="S134" s="222"/>
      <c r="T134" s="224">
        <f>SUM(T135:T146)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92</v>
      </c>
      <c r="AT134" s="226" t="s">
        <v>82</v>
      </c>
      <c r="AU134" s="226" t="s">
        <v>90</v>
      </c>
      <c r="AY134" s="225" t="s">
        <v>215</v>
      </c>
      <c r="BK134" s="227">
        <f>SUM(BK135:BK146)</f>
        <v>0</v>
      </c>
    </row>
    <row r="135" s="2" customFormat="1" ht="24.15" customHeight="1">
      <c r="A135" s="40"/>
      <c r="B135" s="41"/>
      <c r="C135" s="291" t="s">
        <v>92</v>
      </c>
      <c r="D135" s="291" t="s">
        <v>311</v>
      </c>
      <c r="E135" s="292" t="s">
        <v>1570</v>
      </c>
      <c r="F135" s="293" t="s">
        <v>1571</v>
      </c>
      <c r="G135" s="294" t="s">
        <v>325</v>
      </c>
      <c r="H135" s="295">
        <v>1</v>
      </c>
      <c r="I135" s="296"/>
      <c r="J135" s="297">
        <f>ROUND(I135*H135,2)</f>
        <v>0</v>
      </c>
      <c r="K135" s="293" t="s">
        <v>221</v>
      </c>
      <c r="L135" s="298"/>
      <c r="M135" s="299" t="s">
        <v>1</v>
      </c>
      <c r="N135" s="300" t="s">
        <v>48</v>
      </c>
      <c r="O135" s="93"/>
      <c r="P135" s="239">
        <f>O135*H135</f>
        <v>0</v>
      </c>
      <c r="Q135" s="239">
        <v>0.00062</v>
      </c>
      <c r="R135" s="239">
        <f>Q135*H135</f>
        <v>0.00062</v>
      </c>
      <c r="S135" s="239">
        <v>0</v>
      </c>
      <c r="T135" s="24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1" t="s">
        <v>548</v>
      </c>
      <c r="AT135" s="241" t="s">
        <v>311</v>
      </c>
      <c r="AU135" s="241" t="s">
        <v>92</v>
      </c>
      <c r="AY135" s="18" t="s">
        <v>215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8" t="s">
        <v>90</v>
      </c>
      <c r="BK135" s="242">
        <f>ROUND(I135*H135,2)</f>
        <v>0</v>
      </c>
      <c r="BL135" s="18" t="s">
        <v>418</v>
      </c>
      <c r="BM135" s="241" t="s">
        <v>1598</v>
      </c>
    </row>
    <row r="136" s="2" customFormat="1">
      <c r="A136" s="40"/>
      <c r="B136" s="41"/>
      <c r="C136" s="42"/>
      <c r="D136" s="243" t="s">
        <v>224</v>
      </c>
      <c r="E136" s="42"/>
      <c r="F136" s="244" t="s">
        <v>1571</v>
      </c>
      <c r="G136" s="42"/>
      <c r="H136" s="42"/>
      <c r="I136" s="245"/>
      <c r="J136" s="42"/>
      <c r="K136" s="42"/>
      <c r="L136" s="46"/>
      <c r="M136" s="246"/>
      <c r="N136" s="247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224</v>
      </c>
      <c r="AU136" s="18" t="s">
        <v>92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1573</v>
      </c>
      <c r="G137" s="249"/>
      <c r="H137" s="252">
        <v>1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90</v>
      </c>
      <c r="AY137" s="258" t="s">
        <v>215</v>
      </c>
    </row>
    <row r="138" s="2" customFormat="1" ht="24.15" customHeight="1">
      <c r="A138" s="40"/>
      <c r="B138" s="41"/>
      <c r="C138" s="291" t="s">
        <v>100</v>
      </c>
      <c r="D138" s="291" t="s">
        <v>311</v>
      </c>
      <c r="E138" s="292" t="s">
        <v>1574</v>
      </c>
      <c r="F138" s="293" t="s">
        <v>1575</v>
      </c>
      <c r="G138" s="294" t="s">
        <v>325</v>
      </c>
      <c r="H138" s="295">
        <v>2</v>
      </c>
      <c r="I138" s="296"/>
      <c r="J138" s="297">
        <f>ROUND(I138*H138,2)</f>
        <v>0</v>
      </c>
      <c r="K138" s="293" t="s">
        <v>221</v>
      </c>
      <c r="L138" s="298"/>
      <c r="M138" s="299" t="s">
        <v>1</v>
      </c>
      <c r="N138" s="300" t="s">
        <v>48</v>
      </c>
      <c r="O138" s="93"/>
      <c r="P138" s="239">
        <f>O138*H138</f>
        <v>0</v>
      </c>
      <c r="Q138" s="239">
        <v>8.0000000000000007E-05</v>
      </c>
      <c r="R138" s="239">
        <f>Q138*H138</f>
        <v>0.00016000000000000001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548</v>
      </c>
      <c r="AT138" s="241" t="s">
        <v>311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418</v>
      </c>
      <c r="BM138" s="241" t="s">
        <v>1599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1575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1577</v>
      </c>
      <c r="G140" s="249"/>
      <c r="H140" s="252">
        <v>2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90</v>
      </c>
      <c r="AY140" s="258" t="s">
        <v>215</v>
      </c>
    </row>
    <row r="141" s="2" customFormat="1" ht="24.15" customHeight="1">
      <c r="A141" s="40"/>
      <c r="B141" s="41"/>
      <c r="C141" s="230" t="s">
        <v>222</v>
      </c>
      <c r="D141" s="230" t="s">
        <v>217</v>
      </c>
      <c r="E141" s="231" t="s">
        <v>1578</v>
      </c>
      <c r="F141" s="232" t="s">
        <v>1579</v>
      </c>
      <c r="G141" s="233" t="s">
        <v>325</v>
      </c>
      <c r="H141" s="234">
        <v>1</v>
      </c>
      <c r="I141" s="235"/>
      <c r="J141" s="236">
        <f>ROUND(I141*H141,2)</f>
        <v>0</v>
      </c>
      <c r="K141" s="232" t="s">
        <v>221</v>
      </c>
      <c r="L141" s="46"/>
      <c r="M141" s="237" t="s">
        <v>1</v>
      </c>
      <c r="N141" s="238" t="s">
        <v>48</v>
      </c>
      <c r="O141" s="93"/>
      <c r="P141" s="239">
        <f>O141*H141</f>
        <v>0</v>
      </c>
      <c r="Q141" s="239">
        <v>0</v>
      </c>
      <c r="R141" s="239">
        <f>Q141*H141</f>
        <v>0</v>
      </c>
      <c r="S141" s="239">
        <v>0</v>
      </c>
      <c r="T141" s="24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1" t="s">
        <v>322</v>
      </c>
      <c r="AT141" s="241" t="s">
        <v>217</v>
      </c>
      <c r="AU141" s="241" t="s">
        <v>92</v>
      </c>
      <c r="AY141" s="18" t="s">
        <v>215</v>
      </c>
      <c r="BE141" s="242">
        <f>IF(N141="základní",J141,0)</f>
        <v>0</v>
      </c>
      <c r="BF141" s="242">
        <f>IF(N141="snížená",J141,0)</f>
        <v>0</v>
      </c>
      <c r="BG141" s="242">
        <f>IF(N141="zákl. přenesená",J141,0)</f>
        <v>0</v>
      </c>
      <c r="BH141" s="242">
        <f>IF(N141="sníž. přenesená",J141,0)</f>
        <v>0</v>
      </c>
      <c r="BI141" s="242">
        <f>IF(N141="nulová",J141,0)</f>
        <v>0</v>
      </c>
      <c r="BJ141" s="18" t="s">
        <v>90</v>
      </c>
      <c r="BK141" s="242">
        <f>ROUND(I141*H141,2)</f>
        <v>0</v>
      </c>
      <c r="BL141" s="18" t="s">
        <v>322</v>
      </c>
      <c r="BM141" s="241" t="s">
        <v>1600</v>
      </c>
    </row>
    <row r="142" s="2" customFormat="1">
      <c r="A142" s="40"/>
      <c r="B142" s="41"/>
      <c r="C142" s="42"/>
      <c r="D142" s="243" t="s">
        <v>224</v>
      </c>
      <c r="E142" s="42"/>
      <c r="F142" s="244" t="s">
        <v>1581</v>
      </c>
      <c r="G142" s="42"/>
      <c r="H142" s="42"/>
      <c r="I142" s="245"/>
      <c r="J142" s="42"/>
      <c r="K142" s="42"/>
      <c r="L142" s="46"/>
      <c r="M142" s="246"/>
      <c r="N142" s="247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224</v>
      </c>
      <c r="AU142" s="18" t="s">
        <v>92</v>
      </c>
    </row>
    <row r="143" s="13" customFormat="1">
      <c r="A143" s="13"/>
      <c r="B143" s="248"/>
      <c r="C143" s="249"/>
      <c r="D143" s="243" t="s">
        <v>226</v>
      </c>
      <c r="E143" s="250" t="s">
        <v>1</v>
      </c>
      <c r="F143" s="251" t="s">
        <v>1573</v>
      </c>
      <c r="G143" s="249"/>
      <c r="H143" s="252">
        <v>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226</v>
      </c>
      <c r="AU143" s="258" t="s">
        <v>92</v>
      </c>
      <c r="AV143" s="13" t="s">
        <v>92</v>
      </c>
      <c r="AW143" s="13" t="s">
        <v>39</v>
      </c>
      <c r="AX143" s="13" t="s">
        <v>90</v>
      </c>
      <c r="AY143" s="258" t="s">
        <v>215</v>
      </c>
    </row>
    <row r="144" s="2" customFormat="1" ht="24.15" customHeight="1">
      <c r="A144" s="40"/>
      <c r="B144" s="41"/>
      <c r="C144" s="230" t="s">
        <v>247</v>
      </c>
      <c r="D144" s="230" t="s">
        <v>217</v>
      </c>
      <c r="E144" s="231" t="s">
        <v>1582</v>
      </c>
      <c r="F144" s="232" t="s">
        <v>1583</v>
      </c>
      <c r="G144" s="233" t="s">
        <v>325</v>
      </c>
      <c r="H144" s="234">
        <v>2</v>
      </c>
      <c r="I144" s="235"/>
      <c r="J144" s="236">
        <f>ROUND(I144*H144,2)</f>
        <v>0</v>
      </c>
      <c r="K144" s="232" t="s">
        <v>221</v>
      </c>
      <c r="L144" s="46"/>
      <c r="M144" s="237" t="s">
        <v>1</v>
      </c>
      <c r="N144" s="238" t="s">
        <v>48</v>
      </c>
      <c r="O144" s="93"/>
      <c r="P144" s="239">
        <f>O144*H144</f>
        <v>0</v>
      </c>
      <c r="Q144" s="239">
        <v>0</v>
      </c>
      <c r="R144" s="239">
        <f>Q144*H144</f>
        <v>0</v>
      </c>
      <c r="S144" s="239">
        <v>0</v>
      </c>
      <c r="T144" s="24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1" t="s">
        <v>322</v>
      </c>
      <c r="AT144" s="241" t="s">
        <v>217</v>
      </c>
      <c r="AU144" s="241" t="s">
        <v>92</v>
      </c>
      <c r="AY144" s="18" t="s">
        <v>215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8" t="s">
        <v>90</v>
      </c>
      <c r="BK144" s="242">
        <f>ROUND(I144*H144,2)</f>
        <v>0</v>
      </c>
      <c r="BL144" s="18" t="s">
        <v>322</v>
      </c>
      <c r="BM144" s="241" t="s">
        <v>1601</v>
      </c>
    </row>
    <row r="145" s="2" customFormat="1">
      <c r="A145" s="40"/>
      <c r="B145" s="41"/>
      <c r="C145" s="42"/>
      <c r="D145" s="243" t="s">
        <v>224</v>
      </c>
      <c r="E145" s="42"/>
      <c r="F145" s="244" t="s">
        <v>1585</v>
      </c>
      <c r="G145" s="42"/>
      <c r="H145" s="42"/>
      <c r="I145" s="245"/>
      <c r="J145" s="42"/>
      <c r="K145" s="42"/>
      <c r="L145" s="46"/>
      <c r="M145" s="246"/>
      <c r="N145" s="247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8" t="s">
        <v>224</v>
      </c>
      <c r="AU145" s="18" t="s">
        <v>92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1577</v>
      </c>
      <c r="G146" s="249"/>
      <c r="H146" s="252">
        <v>2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90</v>
      </c>
      <c r="AY146" s="258" t="s">
        <v>215</v>
      </c>
    </row>
    <row r="147" s="12" customFormat="1" ht="25.92" customHeight="1">
      <c r="A147" s="12"/>
      <c r="B147" s="214"/>
      <c r="C147" s="215"/>
      <c r="D147" s="216" t="s">
        <v>82</v>
      </c>
      <c r="E147" s="217" t="s">
        <v>311</v>
      </c>
      <c r="F147" s="217" t="s">
        <v>412</v>
      </c>
      <c r="G147" s="215"/>
      <c r="H147" s="215"/>
      <c r="I147" s="218"/>
      <c r="J147" s="219">
        <f>BK147</f>
        <v>0</v>
      </c>
      <c r="K147" s="215"/>
      <c r="L147" s="220"/>
      <c r="M147" s="221"/>
      <c r="N147" s="222"/>
      <c r="O147" s="222"/>
      <c r="P147" s="223">
        <f>P148</f>
        <v>0</v>
      </c>
      <c r="Q147" s="222"/>
      <c r="R147" s="223">
        <f>R148</f>
        <v>0.17871999999999999</v>
      </c>
      <c r="S147" s="222"/>
      <c r="T147" s="224">
        <f>T148</f>
        <v>6.96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5" t="s">
        <v>100</v>
      </c>
      <c r="AT147" s="226" t="s">
        <v>82</v>
      </c>
      <c r="AU147" s="226" t="s">
        <v>83</v>
      </c>
      <c r="AY147" s="225" t="s">
        <v>215</v>
      </c>
      <c r="BK147" s="227">
        <f>BK148</f>
        <v>0</v>
      </c>
    </row>
    <row r="148" s="12" customFormat="1" ht="22.8" customHeight="1">
      <c r="A148" s="12"/>
      <c r="B148" s="214"/>
      <c r="C148" s="215"/>
      <c r="D148" s="216" t="s">
        <v>82</v>
      </c>
      <c r="E148" s="228" t="s">
        <v>469</v>
      </c>
      <c r="F148" s="228" t="s">
        <v>470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SUM(P149:P157)</f>
        <v>0</v>
      </c>
      <c r="Q148" s="222"/>
      <c r="R148" s="223">
        <f>SUM(R149:R157)</f>
        <v>0.17871999999999999</v>
      </c>
      <c r="S148" s="222"/>
      <c r="T148" s="224">
        <f>SUM(T149:T157)</f>
        <v>6.96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100</v>
      </c>
      <c r="AT148" s="226" t="s">
        <v>82</v>
      </c>
      <c r="AU148" s="226" t="s">
        <v>90</v>
      </c>
      <c r="AY148" s="225" t="s">
        <v>215</v>
      </c>
      <c r="BK148" s="227">
        <f>SUM(BK149:BK157)</f>
        <v>0</v>
      </c>
    </row>
    <row r="149" s="2" customFormat="1" ht="24.15" customHeight="1">
      <c r="A149" s="40"/>
      <c r="B149" s="41"/>
      <c r="C149" s="230" t="s">
        <v>259</v>
      </c>
      <c r="D149" s="230" t="s">
        <v>217</v>
      </c>
      <c r="E149" s="231" t="s">
        <v>1586</v>
      </c>
      <c r="F149" s="232" t="s">
        <v>1587</v>
      </c>
      <c r="G149" s="233" t="s">
        <v>325</v>
      </c>
      <c r="H149" s="234">
        <v>2</v>
      </c>
      <c r="I149" s="235"/>
      <c r="J149" s="236">
        <f>ROUND(I149*H149,2)</f>
        <v>0</v>
      </c>
      <c r="K149" s="232" t="s">
        <v>221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0.089359999999999995</v>
      </c>
      <c r="R149" s="239">
        <f>Q149*H149</f>
        <v>0.17871999999999999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222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222</v>
      </c>
      <c r="BM149" s="241" t="s">
        <v>1602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1589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1590</v>
      </c>
      <c r="G151" s="249"/>
      <c r="H151" s="252">
        <v>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2" customFormat="1" ht="24.15" customHeight="1">
      <c r="A152" s="40"/>
      <c r="B152" s="41"/>
      <c r="C152" s="230" t="s">
        <v>264</v>
      </c>
      <c r="D152" s="230" t="s">
        <v>217</v>
      </c>
      <c r="E152" s="231" t="s">
        <v>853</v>
      </c>
      <c r="F152" s="232" t="s">
        <v>854</v>
      </c>
      <c r="G152" s="233" t="s">
        <v>334</v>
      </c>
      <c r="H152" s="234">
        <v>120</v>
      </c>
      <c r="I152" s="235"/>
      <c r="J152" s="236">
        <f>ROUND(I152*H152,2)</f>
        <v>0</v>
      </c>
      <c r="K152" s="232" t="s">
        <v>221</v>
      </c>
      <c r="L152" s="46"/>
      <c r="M152" s="237" t="s">
        <v>1</v>
      </c>
      <c r="N152" s="238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222</v>
      </c>
      <c r="AT152" s="241" t="s">
        <v>217</v>
      </c>
      <c r="AU152" s="241" t="s">
        <v>92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222</v>
      </c>
      <c r="BM152" s="241" t="s">
        <v>1603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856</v>
      </c>
      <c r="G153" s="42"/>
      <c r="H153" s="42"/>
      <c r="I153" s="245"/>
      <c r="J153" s="42"/>
      <c r="K153" s="42"/>
      <c r="L153" s="46"/>
      <c r="M153" s="246"/>
      <c r="N153" s="247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92</v>
      </c>
    </row>
    <row r="154" s="13" customFormat="1">
      <c r="A154" s="13"/>
      <c r="B154" s="248"/>
      <c r="C154" s="249"/>
      <c r="D154" s="243" t="s">
        <v>226</v>
      </c>
      <c r="E154" s="250" t="s">
        <v>1</v>
      </c>
      <c r="F154" s="251" t="s">
        <v>1604</v>
      </c>
      <c r="G154" s="249"/>
      <c r="H154" s="252">
        <v>120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226</v>
      </c>
      <c r="AU154" s="258" t="s">
        <v>92</v>
      </c>
      <c r="AV154" s="13" t="s">
        <v>92</v>
      </c>
      <c r="AW154" s="13" t="s">
        <v>39</v>
      </c>
      <c r="AX154" s="13" t="s">
        <v>90</v>
      </c>
      <c r="AY154" s="258" t="s">
        <v>215</v>
      </c>
    </row>
    <row r="155" s="2" customFormat="1" ht="24.15" customHeight="1">
      <c r="A155" s="40"/>
      <c r="B155" s="41"/>
      <c r="C155" s="230" t="s">
        <v>270</v>
      </c>
      <c r="D155" s="230" t="s">
        <v>217</v>
      </c>
      <c r="E155" s="231" t="s">
        <v>1592</v>
      </c>
      <c r="F155" s="232" t="s">
        <v>1593</v>
      </c>
      <c r="G155" s="233" t="s">
        <v>325</v>
      </c>
      <c r="H155" s="234">
        <v>2</v>
      </c>
      <c r="I155" s="235"/>
      <c r="J155" s="236">
        <f>ROUND(I155*H155,2)</f>
        <v>0</v>
      </c>
      <c r="K155" s="232" t="s">
        <v>221</v>
      </c>
      <c r="L155" s="46"/>
      <c r="M155" s="237" t="s">
        <v>1</v>
      </c>
      <c r="N155" s="238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3.48</v>
      </c>
      <c r="T155" s="240">
        <f>S155*H155</f>
        <v>6.96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90</v>
      </c>
      <c r="AT155" s="241" t="s">
        <v>217</v>
      </c>
      <c r="AU155" s="241" t="s">
        <v>92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90</v>
      </c>
      <c r="BM155" s="241" t="s">
        <v>1605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1595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92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1590</v>
      </c>
      <c r="G157" s="249"/>
      <c r="H157" s="252">
        <v>2</v>
      </c>
      <c r="I157" s="253"/>
      <c r="J157" s="249"/>
      <c r="K157" s="249"/>
      <c r="L157" s="254"/>
      <c r="M157" s="309"/>
      <c r="N157" s="310"/>
      <c r="O157" s="310"/>
      <c r="P157" s="310"/>
      <c r="Q157" s="310"/>
      <c r="R157" s="310"/>
      <c r="S157" s="310"/>
      <c r="T157" s="3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90</v>
      </c>
      <c r="AY157" s="258" t="s">
        <v>215</v>
      </c>
    </row>
    <row r="158" s="2" customFormat="1" ht="6.96" customHeight="1">
      <c r="A158" s="40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46"/>
      <c r="M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</row>
  </sheetData>
  <sheetProtection sheet="1" autoFilter="0" formatColumns="0" formatRows="0" objects="1" scenarios="1" spinCount="100000" saltValue="nU3lj65B1NoJgfCAey6db3gej3TzCn+d5nUrrtfRzn3rFVFlAsgyfbeOR8Uj2aDVRRk/va5U35gNJ/3F00k14A==" hashValue="GPRNlTRen0H/z0kpwtL7z/acjGNokPmCSTwOHCTx/pCq4GuzBlNGpZeMuP68imN0Y9phnV6Dq02LyF/v+FgemQ==" algorithmName="SHA-512" password="CC35"/>
  <autoFilter ref="C128:K15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1606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ROUND((SUM(BE129:BE157)),  2)</f>
        <v>0</v>
      </c>
      <c r="G37" s="40"/>
      <c r="H37" s="40"/>
      <c r="I37" s="167">
        <v>0.20999999999999999</v>
      </c>
      <c r="J37" s="166">
        <f>ROUND(((SUM(BE129:BE157))*I37),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ROUND((SUM(BF129:BF157)),  2)</f>
        <v>0</v>
      </c>
      <c r="G38" s="40"/>
      <c r="H38" s="40"/>
      <c r="I38" s="167">
        <v>0.12</v>
      </c>
      <c r="J38" s="166">
        <f>ROUND(((SUM(BF129:BF157))*I38),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ROUND((SUM(BG129:BG157)),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ROUND((SUM(BH129:BH157)),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ROUND((SUM(BI129:BI157)),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430-11-01.12 - PZS P4482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1561</v>
      </c>
      <c r="E102" s="195"/>
      <c r="F102" s="195"/>
      <c r="G102" s="195"/>
      <c r="H102" s="195"/>
      <c r="I102" s="195"/>
      <c r="J102" s="196">
        <f>J133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8"/>
      <c r="C103" s="134"/>
      <c r="D103" s="199" t="s">
        <v>1562</v>
      </c>
      <c r="E103" s="200"/>
      <c r="F103" s="200"/>
      <c r="G103" s="200"/>
      <c r="H103" s="200"/>
      <c r="I103" s="200"/>
      <c r="J103" s="201">
        <f>J134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2"/>
      <c r="C104" s="193"/>
      <c r="D104" s="194" t="s">
        <v>197</v>
      </c>
      <c r="E104" s="195"/>
      <c r="F104" s="195"/>
      <c r="G104" s="195"/>
      <c r="H104" s="195"/>
      <c r="I104" s="195"/>
      <c r="J104" s="196">
        <f>J147</f>
        <v>0</v>
      </c>
      <c r="K104" s="193"/>
      <c r="L104" s="19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8"/>
      <c r="C105" s="134"/>
      <c r="D105" s="199" t="s">
        <v>199</v>
      </c>
      <c r="E105" s="200"/>
      <c r="F105" s="200"/>
      <c r="G105" s="200"/>
      <c r="H105" s="200"/>
      <c r="I105" s="200"/>
      <c r="J105" s="201">
        <f>J148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677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678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>PS 430-11-01.12 - PZS P4482 (ÚRS)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P130+P133+P147</f>
        <v>0</v>
      </c>
      <c r="Q129" s="106"/>
      <c r="R129" s="211">
        <f>R130+R133+R147</f>
        <v>0.40749999999999997</v>
      </c>
      <c r="S129" s="106"/>
      <c r="T129" s="212">
        <f>T130+T133+T147</f>
        <v>6.96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BK130+BK133+BK147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SUM(P131:P132)</f>
        <v>0</v>
      </c>
      <c r="Q130" s="222"/>
      <c r="R130" s="223">
        <f>SUM(R131:R132)</f>
        <v>0.22800000000000001</v>
      </c>
      <c r="S130" s="222"/>
      <c r="T130" s="224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SUM(BK131:BK132)</f>
        <v>0</v>
      </c>
    </row>
    <row r="131" s="2" customFormat="1" ht="21.75" customHeight="1">
      <c r="A131" s="40"/>
      <c r="B131" s="41"/>
      <c r="C131" s="291" t="s">
        <v>90</v>
      </c>
      <c r="D131" s="291" t="s">
        <v>311</v>
      </c>
      <c r="E131" s="292" t="s">
        <v>1563</v>
      </c>
      <c r="F131" s="293" t="s">
        <v>1564</v>
      </c>
      <c r="G131" s="294" t="s">
        <v>220</v>
      </c>
      <c r="H131" s="295">
        <v>2</v>
      </c>
      <c r="I131" s="296"/>
      <c r="J131" s="297">
        <f>ROUND(I131*H131,2)</f>
        <v>0</v>
      </c>
      <c r="K131" s="293" t="s">
        <v>221</v>
      </c>
      <c r="L131" s="298"/>
      <c r="M131" s="299" t="s">
        <v>1</v>
      </c>
      <c r="N131" s="300" t="s">
        <v>48</v>
      </c>
      <c r="O131" s="93"/>
      <c r="P131" s="239">
        <f>O131*H131</f>
        <v>0</v>
      </c>
      <c r="Q131" s="239">
        <v>0.114</v>
      </c>
      <c r="R131" s="239">
        <f>Q131*H131</f>
        <v>0.22800000000000001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270</v>
      </c>
      <c r="AT131" s="241" t="s">
        <v>311</v>
      </c>
      <c r="AU131" s="241" t="s">
        <v>90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1607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1564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90</v>
      </c>
    </row>
    <row r="133" s="12" customFormat="1" ht="25.92" customHeight="1">
      <c r="A133" s="12"/>
      <c r="B133" s="214"/>
      <c r="C133" s="215"/>
      <c r="D133" s="216" t="s">
        <v>82</v>
      </c>
      <c r="E133" s="217" t="s">
        <v>1566</v>
      </c>
      <c r="F133" s="217" t="s">
        <v>1567</v>
      </c>
      <c r="G133" s="215"/>
      <c r="H133" s="215"/>
      <c r="I133" s="218"/>
      <c r="J133" s="219">
        <f>BK133</f>
        <v>0</v>
      </c>
      <c r="K133" s="215"/>
      <c r="L133" s="220"/>
      <c r="M133" s="221"/>
      <c r="N133" s="222"/>
      <c r="O133" s="222"/>
      <c r="P133" s="223">
        <f>P134</f>
        <v>0</v>
      </c>
      <c r="Q133" s="222"/>
      <c r="R133" s="223">
        <f>R134</f>
        <v>0.00077999999999999999</v>
      </c>
      <c r="S133" s="222"/>
      <c r="T133" s="224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90</v>
      </c>
      <c r="AT133" s="226" t="s">
        <v>82</v>
      </c>
      <c r="AU133" s="226" t="s">
        <v>83</v>
      </c>
      <c r="AY133" s="225" t="s">
        <v>215</v>
      </c>
      <c r="BK133" s="227">
        <f>BK134</f>
        <v>0</v>
      </c>
    </row>
    <row r="134" s="12" customFormat="1" ht="22.8" customHeight="1">
      <c r="A134" s="12"/>
      <c r="B134" s="214"/>
      <c r="C134" s="215"/>
      <c r="D134" s="216" t="s">
        <v>82</v>
      </c>
      <c r="E134" s="228" t="s">
        <v>1568</v>
      </c>
      <c r="F134" s="228" t="s">
        <v>1569</v>
      </c>
      <c r="G134" s="215"/>
      <c r="H134" s="215"/>
      <c r="I134" s="218"/>
      <c r="J134" s="229">
        <f>BK134</f>
        <v>0</v>
      </c>
      <c r="K134" s="215"/>
      <c r="L134" s="220"/>
      <c r="M134" s="221"/>
      <c r="N134" s="222"/>
      <c r="O134" s="222"/>
      <c r="P134" s="223">
        <f>SUM(P135:P146)</f>
        <v>0</v>
      </c>
      <c r="Q134" s="222"/>
      <c r="R134" s="223">
        <f>SUM(R135:R146)</f>
        <v>0.00077999999999999999</v>
      </c>
      <c r="S134" s="222"/>
      <c r="T134" s="224">
        <f>SUM(T135:T146)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92</v>
      </c>
      <c r="AT134" s="226" t="s">
        <v>82</v>
      </c>
      <c r="AU134" s="226" t="s">
        <v>90</v>
      </c>
      <c r="AY134" s="225" t="s">
        <v>215</v>
      </c>
      <c r="BK134" s="227">
        <f>SUM(BK135:BK146)</f>
        <v>0</v>
      </c>
    </row>
    <row r="135" s="2" customFormat="1" ht="24.15" customHeight="1">
      <c r="A135" s="40"/>
      <c r="B135" s="41"/>
      <c r="C135" s="291" t="s">
        <v>92</v>
      </c>
      <c r="D135" s="291" t="s">
        <v>311</v>
      </c>
      <c r="E135" s="292" t="s">
        <v>1570</v>
      </c>
      <c r="F135" s="293" t="s">
        <v>1571</v>
      </c>
      <c r="G135" s="294" t="s">
        <v>325</v>
      </c>
      <c r="H135" s="295">
        <v>1</v>
      </c>
      <c r="I135" s="296"/>
      <c r="J135" s="297">
        <f>ROUND(I135*H135,2)</f>
        <v>0</v>
      </c>
      <c r="K135" s="293" t="s">
        <v>221</v>
      </c>
      <c r="L135" s="298"/>
      <c r="M135" s="299" t="s">
        <v>1</v>
      </c>
      <c r="N135" s="300" t="s">
        <v>48</v>
      </c>
      <c r="O135" s="93"/>
      <c r="P135" s="239">
        <f>O135*H135</f>
        <v>0</v>
      </c>
      <c r="Q135" s="239">
        <v>0.00062</v>
      </c>
      <c r="R135" s="239">
        <f>Q135*H135</f>
        <v>0.00062</v>
      </c>
      <c r="S135" s="239">
        <v>0</v>
      </c>
      <c r="T135" s="24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1" t="s">
        <v>548</v>
      </c>
      <c r="AT135" s="241" t="s">
        <v>311</v>
      </c>
      <c r="AU135" s="241" t="s">
        <v>92</v>
      </c>
      <c r="AY135" s="18" t="s">
        <v>215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8" t="s">
        <v>90</v>
      </c>
      <c r="BK135" s="242">
        <f>ROUND(I135*H135,2)</f>
        <v>0</v>
      </c>
      <c r="BL135" s="18" t="s">
        <v>418</v>
      </c>
      <c r="BM135" s="241" t="s">
        <v>1608</v>
      </c>
    </row>
    <row r="136" s="2" customFormat="1">
      <c r="A136" s="40"/>
      <c r="B136" s="41"/>
      <c r="C136" s="42"/>
      <c r="D136" s="243" t="s">
        <v>224</v>
      </c>
      <c r="E136" s="42"/>
      <c r="F136" s="244" t="s">
        <v>1571</v>
      </c>
      <c r="G136" s="42"/>
      <c r="H136" s="42"/>
      <c r="I136" s="245"/>
      <c r="J136" s="42"/>
      <c r="K136" s="42"/>
      <c r="L136" s="46"/>
      <c r="M136" s="246"/>
      <c r="N136" s="247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224</v>
      </c>
      <c r="AU136" s="18" t="s">
        <v>92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1573</v>
      </c>
      <c r="G137" s="249"/>
      <c r="H137" s="252">
        <v>1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90</v>
      </c>
      <c r="AY137" s="258" t="s">
        <v>215</v>
      </c>
    </row>
    <row r="138" s="2" customFormat="1" ht="24.15" customHeight="1">
      <c r="A138" s="40"/>
      <c r="B138" s="41"/>
      <c r="C138" s="291" t="s">
        <v>100</v>
      </c>
      <c r="D138" s="291" t="s">
        <v>311</v>
      </c>
      <c r="E138" s="292" t="s">
        <v>1574</v>
      </c>
      <c r="F138" s="293" t="s">
        <v>1575</v>
      </c>
      <c r="G138" s="294" t="s">
        <v>325</v>
      </c>
      <c r="H138" s="295">
        <v>2</v>
      </c>
      <c r="I138" s="296"/>
      <c r="J138" s="297">
        <f>ROUND(I138*H138,2)</f>
        <v>0</v>
      </c>
      <c r="K138" s="293" t="s">
        <v>221</v>
      </c>
      <c r="L138" s="298"/>
      <c r="M138" s="299" t="s">
        <v>1</v>
      </c>
      <c r="N138" s="300" t="s">
        <v>48</v>
      </c>
      <c r="O138" s="93"/>
      <c r="P138" s="239">
        <f>O138*H138</f>
        <v>0</v>
      </c>
      <c r="Q138" s="239">
        <v>8.0000000000000007E-05</v>
      </c>
      <c r="R138" s="239">
        <f>Q138*H138</f>
        <v>0.00016000000000000001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548</v>
      </c>
      <c r="AT138" s="241" t="s">
        <v>311</v>
      </c>
      <c r="AU138" s="241" t="s">
        <v>92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418</v>
      </c>
      <c r="BM138" s="241" t="s">
        <v>1609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1575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92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1577</v>
      </c>
      <c r="G140" s="249"/>
      <c r="H140" s="252">
        <v>2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90</v>
      </c>
      <c r="AY140" s="258" t="s">
        <v>215</v>
      </c>
    </row>
    <row r="141" s="2" customFormat="1" ht="24.15" customHeight="1">
      <c r="A141" s="40"/>
      <c r="B141" s="41"/>
      <c r="C141" s="230" t="s">
        <v>222</v>
      </c>
      <c r="D141" s="230" t="s">
        <v>217</v>
      </c>
      <c r="E141" s="231" t="s">
        <v>1578</v>
      </c>
      <c r="F141" s="232" t="s">
        <v>1579</v>
      </c>
      <c r="G141" s="233" t="s">
        <v>325</v>
      </c>
      <c r="H141" s="234">
        <v>1</v>
      </c>
      <c r="I141" s="235"/>
      <c r="J141" s="236">
        <f>ROUND(I141*H141,2)</f>
        <v>0</v>
      </c>
      <c r="K141" s="232" t="s">
        <v>221</v>
      </c>
      <c r="L141" s="46"/>
      <c r="M141" s="237" t="s">
        <v>1</v>
      </c>
      <c r="N141" s="238" t="s">
        <v>48</v>
      </c>
      <c r="O141" s="93"/>
      <c r="P141" s="239">
        <f>O141*H141</f>
        <v>0</v>
      </c>
      <c r="Q141" s="239">
        <v>0</v>
      </c>
      <c r="R141" s="239">
        <f>Q141*H141</f>
        <v>0</v>
      </c>
      <c r="S141" s="239">
        <v>0</v>
      </c>
      <c r="T141" s="24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1" t="s">
        <v>322</v>
      </c>
      <c r="AT141" s="241" t="s">
        <v>217</v>
      </c>
      <c r="AU141" s="241" t="s">
        <v>92</v>
      </c>
      <c r="AY141" s="18" t="s">
        <v>215</v>
      </c>
      <c r="BE141" s="242">
        <f>IF(N141="základní",J141,0)</f>
        <v>0</v>
      </c>
      <c r="BF141" s="242">
        <f>IF(N141="snížená",J141,0)</f>
        <v>0</v>
      </c>
      <c r="BG141" s="242">
        <f>IF(N141="zákl. přenesená",J141,0)</f>
        <v>0</v>
      </c>
      <c r="BH141" s="242">
        <f>IF(N141="sníž. přenesená",J141,0)</f>
        <v>0</v>
      </c>
      <c r="BI141" s="242">
        <f>IF(N141="nulová",J141,0)</f>
        <v>0</v>
      </c>
      <c r="BJ141" s="18" t="s">
        <v>90</v>
      </c>
      <c r="BK141" s="242">
        <f>ROUND(I141*H141,2)</f>
        <v>0</v>
      </c>
      <c r="BL141" s="18" t="s">
        <v>322</v>
      </c>
      <c r="BM141" s="241" t="s">
        <v>1610</v>
      </c>
    </row>
    <row r="142" s="2" customFormat="1">
      <c r="A142" s="40"/>
      <c r="B142" s="41"/>
      <c r="C142" s="42"/>
      <c r="D142" s="243" t="s">
        <v>224</v>
      </c>
      <c r="E142" s="42"/>
      <c r="F142" s="244" t="s">
        <v>1581</v>
      </c>
      <c r="G142" s="42"/>
      <c r="H142" s="42"/>
      <c r="I142" s="245"/>
      <c r="J142" s="42"/>
      <c r="K142" s="42"/>
      <c r="L142" s="46"/>
      <c r="M142" s="246"/>
      <c r="N142" s="247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224</v>
      </c>
      <c r="AU142" s="18" t="s">
        <v>92</v>
      </c>
    </row>
    <row r="143" s="13" customFormat="1">
      <c r="A143" s="13"/>
      <c r="B143" s="248"/>
      <c r="C143" s="249"/>
      <c r="D143" s="243" t="s">
        <v>226</v>
      </c>
      <c r="E143" s="250" t="s">
        <v>1</v>
      </c>
      <c r="F143" s="251" t="s">
        <v>1573</v>
      </c>
      <c r="G143" s="249"/>
      <c r="H143" s="252">
        <v>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226</v>
      </c>
      <c r="AU143" s="258" t="s">
        <v>92</v>
      </c>
      <c r="AV143" s="13" t="s">
        <v>92</v>
      </c>
      <c r="AW143" s="13" t="s">
        <v>39</v>
      </c>
      <c r="AX143" s="13" t="s">
        <v>90</v>
      </c>
      <c r="AY143" s="258" t="s">
        <v>215</v>
      </c>
    </row>
    <row r="144" s="2" customFormat="1" ht="24.15" customHeight="1">
      <c r="A144" s="40"/>
      <c r="B144" s="41"/>
      <c r="C144" s="230" t="s">
        <v>247</v>
      </c>
      <c r="D144" s="230" t="s">
        <v>217</v>
      </c>
      <c r="E144" s="231" t="s">
        <v>1582</v>
      </c>
      <c r="F144" s="232" t="s">
        <v>1583</v>
      </c>
      <c r="G144" s="233" t="s">
        <v>325</v>
      </c>
      <c r="H144" s="234">
        <v>2</v>
      </c>
      <c r="I144" s="235"/>
      <c r="J144" s="236">
        <f>ROUND(I144*H144,2)</f>
        <v>0</v>
      </c>
      <c r="K144" s="232" t="s">
        <v>221</v>
      </c>
      <c r="L144" s="46"/>
      <c r="M144" s="237" t="s">
        <v>1</v>
      </c>
      <c r="N144" s="238" t="s">
        <v>48</v>
      </c>
      <c r="O144" s="93"/>
      <c r="P144" s="239">
        <f>O144*H144</f>
        <v>0</v>
      </c>
      <c r="Q144" s="239">
        <v>0</v>
      </c>
      <c r="R144" s="239">
        <f>Q144*H144</f>
        <v>0</v>
      </c>
      <c r="S144" s="239">
        <v>0</v>
      </c>
      <c r="T144" s="24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1" t="s">
        <v>322</v>
      </c>
      <c r="AT144" s="241" t="s">
        <v>217</v>
      </c>
      <c r="AU144" s="241" t="s">
        <v>92</v>
      </c>
      <c r="AY144" s="18" t="s">
        <v>215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8" t="s">
        <v>90</v>
      </c>
      <c r="BK144" s="242">
        <f>ROUND(I144*H144,2)</f>
        <v>0</v>
      </c>
      <c r="BL144" s="18" t="s">
        <v>322</v>
      </c>
      <c r="BM144" s="241" t="s">
        <v>1611</v>
      </c>
    </row>
    <row r="145" s="2" customFormat="1">
      <c r="A145" s="40"/>
      <c r="B145" s="41"/>
      <c r="C145" s="42"/>
      <c r="D145" s="243" t="s">
        <v>224</v>
      </c>
      <c r="E145" s="42"/>
      <c r="F145" s="244" t="s">
        <v>1585</v>
      </c>
      <c r="G145" s="42"/>
      <c r="H145" s="42"/>
      <c r="I145" s="245"/>
      <c r="J145" s="42"/>
      <c r="K145" s="42"/>
      <c r="L145" s="46"/>
      <c r="M145" s="246"/>
      <c r="N145" s="247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8" t="s">
        <v>224</v>
      </c>
      <c r="AU145" s="18" t="s">
        <v>92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1577</v>
      </c>
      <c r="G146" s="249"/>
      <c r="H146" s="252">
        <v>2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90</v>
      </c>
      <c r="AY146" s="258" t="s">
        <v>215</v>
      </c>
    </row>
    <row r="147" s="12" customFormat="1" ht="25.92" customHeight="1">
      <c r="A147" s="12"/>
      <c r="B147" s="214"/>
      <c r="C147" s="215"/>
      <c r="D147" s="216" t="s">
        <v>82</v>
      </c>
      <c r="E147" s="217" t="s">
        <v>311</v>
      </c>
      <c r="F147" s="217" t="s">
        <v>412</v>
      </c>
      <c r="G147" s="215"/>
      <c r="H147" s="215"/>
      <c r="I147" s="218"/>
      <c r="J147" s="219">
        <f>BK147</f>
        <v>0</v>
      </c>
      <c r="K147" s="215"/>
      <c r="L147" s="220"/>
      <c r="M147" s="221"/>
      <c r="N147" s="222"/>
      <c r="O147" s="222"/>
      <c r="P147" s="223">
        <f>P148</f>
        <v>0</v>
      </c>
      <c r="Q147" s="222"/>
      <c r="R147" s="223">
        <f>R148</f>
        <v>0.17871999999999999</v>
      </c>
      <c r="S147" s="222"/>
      <c r="T147" s="224">
        <f>T148</f>
        <v>6.96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5" t="s">
        <v>100</v>
      </c>
      <c r="AT147" s="226" t="s">
        <v>82</v>
      </c>
      <c r="AU147" s="226" t="s">
        <v>83</v>
      </c>
      <c r="AY147" s="225" t="s">
        <v>215</v>
      </c>
      <c r="BK147" s="227">
        <f>BK148</f>
        <v>0</v>
      </c>
    </row>
    <row r="148" s="12" customFormat="1" ht="22.8" customHeight="1">
      <c r="A148" s="12"/>
      <c r="B148" s="214"/>
      <c r="C148" s="215"/>
      <c r="D148" s="216" t="s">
        <v>82</v>
      </c>
      <c r="E148" s="228" t="s">
        <v>469</v>
      </c>
      <c r="F148" s="228" t="s">
        <v>470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SUM(P149:P157)</f>
        <v>0</v>
      </c>
      <c r="Q148" s="222"/>
      <c r="R148" s="223">
        <f>SUM(R149:R157)</f>
        <v>0.17871999999999999</v>
      </c>
      <c r="S148" s="222"/>
      <c r="T148" s="224">
        <f>SUM(T149:T157)</f>
        <v>6.96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100</v>
      </c>
      <c r="AT148" s="226" t="s">
        <v>82</v>
      </c>
      <c r="AU148" s="226" t="s">
        <v>90</v>
      </c>
      <c r="AY148" s="225" t="s">
        <v>215</v>
      </c>
      <c r="BK148" s="227">
        <f>SUM(BK149:BK157)</f>
        <v>0</v>
      </c>
    </row>
    <row r="149" s="2" customFormat="1" ht="24.15" customHeight="1">
      <c r="A149" s="40"/>
      <c r="B149" s="41"/>
      <c r="C149" s="230" t="s">
        <v>259</v>
      </c>
      <c r="D149" s="230" t="s">
        <v>217</v>
      </c>
      <c r="E149" s="231" t="s">
        <v>1586</v>
      </c>
      <c r="F149" s="232" t="s">
        <v>1587</v>
      </c>
      <c r="G149" s="233" t="s">
        <v>325</v>
      </c>
      <c r="H149" s="234">
        <v>2</v>
      </c>
      <c r="I149" s="235"/>
      <c r="J149" s="236">
        <f>ROUND(I149*H149,2)</f>
        <v>0</v>
      </c>
      <c r="K149" s="232" t="s">
        <v>221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0.089359999999999995</v>
      </c>
      <c r="R149" s="239">
        <f>Q149*H149</f>
        <v>0.17871999999999999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222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222</v>
      </c>
      <c r="BM149" s="241" t="s">
        <v>1612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1589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1590</v>
      </c>
      <c r="G151" s="249"/>
      <c r="H151" s="252">
        <v>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2" customFormat="1" ht="24.15" customHeight="1">
      <c r="A152" s="40"/>
      <c r="B152" s="41"/>
      <c r="C152" s="230" t="s">
        <v>264</v>
      </c>
      <c r="D152" s="230" t="s">
        <v>217</v>
      </c>
      <c r="E152" s="231" t="s">
        <v>853</v>
      </c>
      <c r="F152" s="232" t="s">
        <v>854</v>
      </c>
      <c r="G152" s="233" t="s">
        <v>334</v>
      </c>
      <c r="H152" s="234">
        <v>150</v>
      </c>
      <c r="I152" s="235"/>
      <c r="J152" s="236">
        <f>ROUND(I152*H152,2)</f>
        <v>0</v>
      </c>
      <c r="K152" s="232" t="s">
        <v>221</v>
      </c>
      <c r="L152" s="46"/>
      <c r="M152" s="237" t="s">
        <v>1</v>
      </c>
      <c r="N152" s="238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222</v>
      </c>
      <c r="AT152" s="241" t="s">
        <v>217</v>
      </c>
      <c r="AU152" s="241" t="s">
        <v>92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222</v>
      </c>
      <c r="BM152" s="241" t="s">
        <v>1613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856</v>
      </c>
      <c r="G153" s="42"/>
      <c r="H153" s="42"/>
      <c r="I153" s="245"/>
      <c r="J153" s="42"/>
      <c r="K153" s="42"/>
      <c r="L153" s="46"/>
      <c r="M153" s="246"/>
      <c r="N153" s="247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92</v>
      </c>
    </row>
    <row r="154" s="13" customFormat="1">
      <c r="A154" s="13"/>
      <c r="B154" s="248"/>
      <c r="C154" s="249"/>
      <c r="D154" s="243" t="s">
        <v>226</v>
      </c>
      <c r="E154" s="250" t="s">
        <v>1</v>
      </c>
      <c r="F154" s="251" t="s">
        <v>1614</v>
      </c>
      <c r="G154" s="249"/>
      <c r="H154" s="252">
        <v>150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226</v>
      </c>
      <c r="AU154" s="258" t="s">
        <v>92</v>
      </c>
      <c r="AV154" s="13" t="s">
        <v>92</v>
      </c>
      <c r="AW154" s="13" t="s">
        <v>39</v>
      </c>
      <c r="AX154" s="13" t="s">
        <v>90</v>
      </c>
      <c r="AY154" s="258" t="s">
        <v>215</v>
      </c>
    </row>
    <row r="155" s="2" customFormat="1" ht="24.15" customHeight="1">
      <c r="A155" s="40"/>
      <c r="B155" s="41"/>
      <c r="C155" s="230" t="s">
        <v>270</v>
      </c>
      <c r="D155" s="230" t="s">
        <v>217</v>
      </c>
      <c r="E155" s="231" t="s">
        <v>1592</v>
      </c>
      <c r="F155" s="232" t="s">
        <v>1593</v>
      </c>
      <c r="G155" s="233" t="s">
        <v>325</v>
      </c>
      <c r="H155" s="234">
        <v>2</v>
      </c>
      <c r="I155" s="235"/>
      <c r="J155" s="236">
        <f>ROUND(I155*H155,2)</f>
        <v>0</v>
      </c>
      <c r="K155" s="232" t="s">
        <v>221</v>
      </c>
      <c r="L155" s="46"/>
      <c r="M155" s="237" t="s">
        <v>1</v>
      </c>
      <c r="N155" s="238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3.48</v>
      </c>
      <c r="T155" s="240">
        <f>S155*H155</f>
        <v>6.96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90</v>
      </c>
      <c r="AT155" s="241" t="s">
        <v>217</v>
      </c>
      <c r="AU155" s="241" t="s">
        <v>92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90</v>
      </c>
      <c r="BM155" s="241" t="s">
        <v>1615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1595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92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1590</v>
      </c>
      <c r="G157" s="249"/>
      <c r="H157" s="252">
        <v>2</v>
      </c>
      <c r="I157" s="253"/>
      <c r="J157" s="249"/>
      <c r="K157" s="249"/>
      <c r="L157" s="254"/>
      <c r="M157" s="309"/>
      <c r="N157" s="310"/>
      <c r="O157" s="310"/>
      <c r="P157" s="310"/>
      <c r="Q157" s="310"/>
      <c r="R157" s="310"/>
      <c r="S157" s="310"/>
      <c r="T157" s="3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90</v>
      </c>
      <c r="AY157" s="258" t="s">
        <v>215</v>
      </c>
    </row>
    <row r="158" s="2" customFormat="1" ht="6.96" customHeight="1">
      <c r="A158" s="40"/>
      <c r="B158" s="68"/>
      <c r="C158" s="69"/>
      <c r="D158" s="69"/>
      <c r="E158" s="69"/>
      <c r="F158" s="69"/>
      <c r="G158" s="69"/>
      <c r="H158" s="69"/>
      <c r="I158" s="69"/>
      <c r="J158" s="69"/>
      <c r="K158" s="69"/>
      <c r="L158" s="46"/>
      <c r="M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</row>
  </sheetData>
  <sheetProtection sheet="1" autoFilter="0" formatColumns="0" formatRows="0" objects="1" scenarios="1" spinCount="100000" saltValue="YWhk16AttosRp1fuIsoqOZKs48JM8T6B+6P3H2g0LyoHmiqBemjBrK0hlzRz3tGnD1Iix0nJeOpQnXjfppB6pg==" hashValue="Evhs48iO1qqpnxp+7iPtLcQcnO1UUJMWD6r1ZAGN84K6156qR6sT/FlfS8eBA/1Au2cYHtV+Y1nx2hc9oAq3Uw==" algorithmName="SHA-512" password="CC35"/>
  <autoFilter ref="C128:K15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1616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ROUND(J131,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ROUND((SUM(BE131:BE428)),  2)</f>
        <v>0</v>
      </c>
      <c r="G37" s="40"/>
      <c r="H37" s="40"/>
      <c r="I37" s="167">
        <v>0.20999999999999999</v>
      </c>
      <c r="J37" s="166">
        <f>ROUND(((SUM(BE131:BE428))*I37),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ROUND((SUM(BF131:BF428)),  2)</f>
        <v>0</v>
      </c>
      <c r="G38" s="40"/>
      <c r="H38" s="40"/>
      <c r="I38" s="167">
        <v>0.12</v>
      </c>
      <c r="J38" s="166">
        <f>ROUND(((SUM(BF131:BF428))*I38),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ROUND((SUM(BG131:BG428)),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ROUND((SUM(BH131:BH428)),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ROUND((SUM(BI131:BI428)),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430-11-01.99 - PZS zab.zař.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J131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J132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J133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194</v>
      </c>
      <c r="E103" s="200"/>
      <c r="F103" s="200"/>
      <c r="G103" s="200"/>
      <c r="H103" s="200"/>
      <c r="I103" s="200"/>
      <c r="J103" s="201">
        <f>J144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2"/>
      <c r="C104" s="193"/>
      <c r="D104" s="194" t="s">
        <v>1617</v>
      </c>
      <c r="E104" s="195"/>
      <c r="F104" s="195"/>
      <c r="G104" s="195"/>
      <c r="H104" s="195"/>
      <c r="I104" s="195"/>
      <c r="J104" s="196">
        <f>J150</f>
        <v>0</v>
      </c>
      <c r="K104" s="193"/>
      <c r="L104" s="19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2"/>
      <c r="C105" s="193"/>
      <c r="D105" s="194" t="s">
        <v>1618</v>
      </c>
      <c r="E105" s="195"/>
      <c r="F105" s="195"/>
      <c r="G105" s="195"/>
      <c r="H105" s="195"/>
      <c r="I105" s="195"/>
      <c r="J105" s="196">
        <f>J198</f>
        <v>0</v>
      </c>
      <c r="K105" s="193"/>
      <c r="L105" s="19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2"/>
      <c r="C106" s="193"/>
      <c r="D106" s="194" t="s">
        <v>681</v>
      </c>
      <c r="E106" s="195"/>
      <c r="F106" s="195"/>
      <c r="G106" s="195"/>
      <c r="H106" s="195"/>
      <c r="I106" s="195"/>
      <c r="J106" s="196">
        <f>J256</f>
        <v>0</v>
      </c>
      <c r="K106" s="193"/>
      <c r="L106" s="19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8"/>
      <c r="C107" s="134"/>
      <c r="D107" s="199" t="s">
        <v>1619</v>
      </c>
      <c r="E107" s="200"/>
      <c r="F107" s="200"/>
      <c r="G107" s="200"/>
      <c r="H107" s="200"/>
      <c r="I107" s="200"/>
      <c r="J107" s="201">
        <f>J420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3" s="2" customFormat="1" ht="6.96" customHeight="1">
      <c r="A113" s="40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24.96" customHeight="1">
      <c r="A114" s="40"/>
      <c r="B114" s="41"/>
      <c r="C114" s="24" t="s">
        <v>200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3" t="s">
        <v>16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186" t="str">
        <f>E7</f>
        <v>Prostá rekonstrukce trati v úseku Lázně Bělohrad - Nová Paka_Z2</v>
      </c>
      <c r="F117" s="33"/>
      <c r="G117" s="33"/>
      <c r="H117" s="33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1" customFormat="1" ht="12" customHeight="1">
      <c r="B118" s="22"/>
      <c r="C118" s="33" t="s">
        <v>178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5" customHeight="1">
      <c r="B119" s="22"/>
      <c r="C119" s="23"/>
      <c r="D119" s="23"/>
      <c r="E119" s="186" t="s">
        <v>677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180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40"/>
      <c r="B121" s="41"/>
      <c r="C121" s="42"/>
      <c r="D121" s="42"/>
      <c r="E121" s="187" t="s">
        <v>678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3" t="s">
        <v>182</v>
      </c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6.5" customHeight="1">
      <c r="A123" s="40"/>
      <c r="B123" s="41"/>
      <c r="C123" s="42"/>
      <c r="D123" s="42"/>
      <c r="E123" s="78" t="str">
        <f>E13</f>
        <v>PS 430-11-01.99 - PZS zab.zař. (ÚOŽI)</v>
      </c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3" t="s">
        <v>22</v>
      </c>
      <c r="D125" s="42"/>
      <c r="E125" s="42"/>
      <c r="F125" s="28" t="str">
        <f>F16</f>
        <v>traťový úsek Lázně Bělohrad - Stará Paka</v>
      </c>
      <c r="G125" s="42"/>
      <c r="H125" s="42"/>
      <c r="I125" s="33" t="s">
        <v>24</v>
      </c>
      <c r="J125" s="81" t="str">
        <f>IF(J16="","",J16)</f>
        <v>13. 8. 2026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6.96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5.15" customHeight="1">
      <c r="A127" s="40"/>
      <c r="B127" s="41"/>
      <c r="C127" s="33" t="s">
        <v>30</v>
      </c>
      <c r="D127" s="42"/>
      <c r="E127" s="42"/>
      <c r="F127" s="28" t="str">
        <f>E19</f>
        <v>Správa Železnic, s.o.</v>
      </c>
      <c r="G127" s="42"/>
      <c r="H127" s="42"/>
      <c r="I127" s="33" t="s">
        <v>36</v>
      </c>
      <c r="J127" s="38" t="str">
        <f>E25</f>
        <v>PRODIN a.s.</v>
      </c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3" t="s">
        <v>34</v>
      </c>
      <c r="D128" s="42"/>
      <c r="E128" s="42"/>
      <c r="F128" s="28" t="str">
        <f>IF(E22="","",E22)</f>
        <v>Vyplň údaj</v>
      </c>
      <c r="G128" s="42"/>
      <c r="H128" s="42"/>
      <c r="I128" s="33" t="s">
        <v>40</v>
      </c>
      <c r="J128" s="38" t="str">
        <f>E28</f>
        <v>Michal Kadlec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0.32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11" customFormat="1" ht="29.28" customHeight="1">
      <c r="A130" s="203"/>
      <c r="B130" s="204"/>
      <c r="C130" s="205" t="s">
        <v>201</v>
      </c>
      <c r="D130" s="206" t="s">
        <v>68</v>
      </c>
      <c r="E130" s="206" t="s">
        <v>64</v>
      </c>
      <c r="F130" s="206" t="s">
        <v>65</v>
      </c>
      <c r="G130" s="206" t="s">
        <v>202</v>
      </c>
      <c r="H130" s="206" t="s">
        <v>203</v>
      </c>
      <c r="I130" s="206" t="s">
        <v>204</v>
      </c>
      <c r="J130" s="206" t="s">
        <v>187</v>
      </c>
      <c r="K130" s="207" t="s">
        <v>205</v>
      </c>
      <c r="L130" s="208"/>
      <c r="M130" s="102" t="s">
        <v>1</v>
      </c>
      <c r="N130" s="103" t="s">
        <v>47</v>
      </c>
      <c r="O130" s="103" t="s">
        <v>206</v>
      </c>
      <c r="P130" s="103" t="s">
        <v>207</v>
      </c>
      <c r="Q130" s="103" t="s">
        <v>208</v>
      </c>
      <c r="R130" s="103" t="s">
        <v>209</v>
      </c>
      <c r="S130" s="103" t="s">
        <v>210</v>
      </c>
      <c r="T130" s="104" t="s">
        <v>211</v>
      </c>
      <c r="U130" s="203"/>
      <c r="V130" s="203"/>
      <c r="W130" s="203"/>
      <c r="X130" s="203"/>
      <c r="Y130" s="203"/>
      <c r="Z130" s="203"/>
      <c r="AA130" s="203"/>
      <c r="AB130" s="203"/>
      <c r="AC130" s="203"/>
      <c r="AD130" s="203"/>
      <c r="AE130" s="203"/>
    </row>
    <row r="131" s="2" customFormat="1" ht="22.8" customHeight="1">
      <c r="A131" s="40"/>
      <c r="B131" s="41"/>
      <c r="C131" s="109" t="s">
        <v>212</v>
      </c>
      <c r="D131" s="42"/>
      <c r="E131" s="42"/>
      <c r="F131" s="42"/>
      <c r="G131" s="42"/>
      <c r="H131" s="42"/>
      <c r="I131" s="42"/>
      <c r="J131" s="209">
        <f>BK131</f>
        <v>0</v>
      </c>
      <c r="K131" s="42"/>
      <c r="L131" s="46"/>
      <c r="M131" s="105"/>
      <c r="N131" s="210"/>
      <c r="O131" s="106"/>
      <c r="P131" s="211">
        <f>P132+P150+P198+P256</f>
        <v>0</v>
      </c>
      <c r="Q131" s="106"/>
      <c r="R131" s="211">
        <f>R132+R150+R198+R256</f>
        <v>2.1099749999999999</v>
      </c>
      <c r="S131" s="106"/>
      <c r="T131" s="212">
        <f>T132+T150+T198+T256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8" t="s">
        <v>82</v>
      </c>
      <c r="AU131" s="18" t="s">
        <v>189</v>
      </c>
      <c r="BK131" s="213">
        <f>BK132+BK150+BK198+BK256</f>
        <v>0</v>
      </c>
    </row>
    <row r="132" s="12" customFormat="1" ht="25.92" customHeight="1">
      <c r="A132" s="12"/>
      <c r="B132" s="214"/>
      <c r="C132" s="215"/>
      <c r="D132" s="216" t="s">
        <v>82</v>
      </c>
      <c r="E132" s="217" t="s">
        <v>213</v>
      </c>
      <c r="F132" s="217" t="s">
        <v>213</v>
      </c>
      <c r="G132" s="215"/>
      <c r="H132" s="215"/>
      <c r="I132" s="218"/>
      <c r="J132" s="219">
        <f>BK132</f>
        <v>0</v>
      </c>
      <c r="K132" s="215"/>
      <c r="L132" s="220"/>
      <c r="M132" s="221"/>
      <c r="N132" s="222"/>
      <c r="O132" s="222"/>
      <c r="P132" s="223">
        <f>P133+P144</f>
        <v>0</v>
      </c>
      <c r="Q132" s="222"/>
      <c r="R132" s="223">
        <f>R133+R144</f>
        <v>0</v>
      </c>
      <c r="S132" s="222"/>
      <c r="T132" s="224">
        <f>T133+T144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90</v>
      </c>
      <c r="AT132" s="226" t="s">
        <v>82</v>
      </c>
      <c r="AU132" s="226" t="s">
        <v>83</v>
      </c>
      <c r="AY132" s="225" t="s">
        <v>215</v>
      </c>
      <c r="BK132" s="227">
        <f>BK133+BK144</f>
        <v>0</v>
      </c>
    </row>
    <row r="133" s="12" customFormat="1" ht="22.8" customHeight="1">
      <c r="A133" s="12"/>
      <c r="B133" s="214"/>
      <c r="C133" s="215"/>
      <c r="D133" s="216" t="s">
        <v>82</v>
      </c>
      <c r="E133" s="228" t="s">
        <v>90</v>
      </c>
      <c r="F133" s="228" t="s">
        <v>216</v>
      </c>
      <c r="G133" s="215"/>
      <c r="H133" s="215"/>
      <c r="I133" s="218"/>
      <c r="J133" s="229">
        <f>BK133</f>
        <v>0</v>
      </c>
      <c r="K133" s="215"/>
      <c r="L133" s="220"/>
      <c r="M133" s="221"/>
      <c r="N133" s="222"/>
      <c r="O133" s="222"/>
      <c r="P133" s="223">
        <f>SUM(P134:P143)</f>
        <v>0</v>
      </c>
      <c r="Q133" s="222"/>
      <c r="R133" s="223">
        <f>SUM(R134:R143)</f>
        <v>0</v>
      </c>
      <c r="S133" s="222"/>
      <c r="T133" s="224">
        <f>SUM(T134:T143)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90</v>
      </c>
      <c r="AT133" s="226" t="s">
        <v>82</v>
      </c>
      <c r="AU133" s="226" t="s">
        <v>90</v>
      </c>
      <c r="AY133" s="225" t="s">
        <v>215</v>
      </c>
      <c r="BK133" s="227">
        <f>SUM(BK134:BK143)</f>
        <v>0</v>
      </c>
    </row>
    <row r="134" s="2" customFormat="1" ht="24.15" customHeight="1">
      <c r="A134" s="40"/>
      <c r="B134" s="41"/>
      <c r="C134" s="230" t="s">
        <v>90</v>
      </c>
      <c r="D134" s="230" t="s">
        <v>217</v>
      </c>
      <c r="E134" s="231" t="s">
        <v>527</v>
      </c>
      <c r="F134" s="232" t="s">
        <v>528</v>
      </c>
      <c r="G134" s="233" t="s">
        <v>232</v>
      </c>
      <c r="H134" s="234">
        <v>2398.4000000000001</v>
      </c>
      <c r="I134" s="235"/>
      <c r="J134" s="236">
        <f>ROUND(I134*H134,2)</f>
        <v>0</v>
      </c>
      <c r="K134" s="232" t="s">
        <v>529</v>
      </c>
      <c r="L134" s="46"/>
      <c r="M134" s="237" t="s">
        <v>1</v>
      </c>
      <c r="N134" s="238" t="s">
        <v>48</v>
      </c>
      <c r="O134" s="93"/>
      <c r="P134" s="239">
        <f>O134*H134</f>
        <v>0</v>
      </c>
      <c r="Q134" s="239">
        <v>0</v>
      </c>
      <c r="R134" s="239">
        <f>Q134*H134</f>
        <v>0</v>
      </c>
      <c r="S134" s="239">
        <v>0</v>
      </c>
      <c r="T134" s="240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41" t="s">
        <v>222</v>
      </c>
      <c r="AT134" s="241" t="s">
        <v>217</v>
      </c>
      <c r="AU134" s="241" t="s">
        <v>92</v>
      </c>
      <c r="AY134" s="18" t="s">
        <v>215</v>
      </c>
      <c r="BE134" s="242">
        <f>IF(N134="základní",J134,0)</f>
        <v>0</v>
      </c>
      <c r="BF134" s="242">
        <f>IF(N134="snížená",J134,0)</f>
        <v>0</v>
      </c>
      <c r="BG134" s="242">
        <f>IF(N134="zákl. přenesená",J134,0)</f>
        <v>0</v>
      </c>
      <c r="BH134" s="242">
        <f>IF(N134="sníž. přenesená",J134,0)</f>
        <v>0</v>
      </c>
      <c r="BI134" s="242">
        <f>IF(N134="nulová",J134,0)</f>
        <v>0</v>
      </c>
      <c r="BJ134" s="18" t="s">
        <v>90</v>
      </c>
      <c r="BK134" s="242">
        <f>ROUND(I134*H134,2)</f>
        <v>0</v>
      </c>
      <c r="BL134" s="18" t="s">
        <v>222</v>
      </c>
      <c r="BM134" s="241" t="s">
        <v>1620</v>
      </c>
    </row>
    <row r="135" s="2" customFormat="1">
      <c r="A135" s="40"/>
      <c r="B135" s="41"/>
      <c r="C135" s="42"/>
      <c r="D135" s="243" t="s">
        <v>224</v>
      </c>
      <c r="E135" s="42"/>
      <c r="F135" s="244" t="s">
        <v>531</v>
      </c>
      <c r="G135" s="42"/>
      <c r="H135" s="42"/>
      <c r="I135" s="245"/>
      <c r="J135" s="42"/>
      <c r="K135" s="42"/>
      <c r="L135" s="46"/>
      <c r="M135" s="246"/>
      <c r="N135" s="247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8" t="s">
        <v>224</v>
      </c>
      <c r="AU135" s="18" t="s">
        <v>92</v>
      </c>
    </row>
    <row r="136" s="13" customFormat="1">
      <c r="A136" s="13"/>
      <c r="B136" s="248"/>
      <c r="C136" s="249"/>
      <c r="D136" s="243" t="s">
        <v>226</v>
      </c>
      <c r="E136" s="250" t="s">
        <v>1</v>
      </c>
      <c r="F136" s="251" t="s">
        <v>1621</v>
      </c>
      <c r="G136" s="249"/>
      <c r="H136" s="252">
        <v>1088.8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226</v>
      </c>
      <c r="AU136" s="258" t="s">
        <v>92</v>
      </c>
      <c r="AV136" s="13" t="s">
        <v>92</v>
      </c>
      <c r="AW136" s="13" t="s">
        <v>39</v>
      </c>
      <c r="AX136" s="13" t="s">
        <v>83</v>
      </c>
      <c r="AY136" s="258" t="s">
        <v>215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1622</v>
      </c>
      <c r="G137" s="249"/>
      <c r="H137" s="252">
        <v>1309.5999999999999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83</v>
      </c>
      <c r="AY137" s="258" t="s">
        <v>215</v>
      </c>
    </row>
    <row r="138" s="14" customFormat="1">
      <c r="A138" s="14"/>
      <c r="B138" s="259"/>
      <c r="C138" s="260"/>
      <c r="D138" s="243" t="s">
        <v>226</v>
      </c>
      <c r="E138" s="261" t="s">
        <v>1</v>
      </c>
      <c r="F138" s="262" t="s">
        <v>229</v>
      </c>
      <c r="G138" s="260"/>
      <c r="H138" s="263">
        <v>2398.4000000000001</v>
      </c>
      <c r="I138" s="264"/>
      <c r="J138" s="260"/>
      <c r="K138" s="260"/>
      <c r="L138" s="265"/>
      <c r="M138" s="266"/>
      <c r="N138" s="267"/>
      <c r="O138" s="267"/>
      <c r="P138" s="267"/>
      <c r="Q138" s="267"/>
      <c r="R138" s="267"/>
      <c r="S138" s="267"/>
      <c r="T138" s="26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9" t="s">
        <v>226</v>
      </c>
      <c r="AU138" s="269" t="s">
        <v>92</v>
      </c>
      <c r="AV138" s="14" t="s">
        <v>222</v>
      </c>
      <c r="AW138" s="14" t="s">
        <v>39</v>
      </c>
      <c r="AX138" s="14" t="s">
        <v>90</v>
      </c>
      <c r="AY138" s="269" t="s">
        <v>215</v>
      </c>
    </row>
    <row r="139" s="2" customFormat="1" ht="24.15" customHeight="1">
      <c r="A139" s="40"/>
      <c r="B139" s="41"/>
      <c r="C139" s="230" t="s">
        <v>92</v>
      </c>
      <c r="D139" s="230" t="s">
        <v>217</v>
      </c>
      <c r="E139" s="231" t="s">
        <v>747</v>
      </c>
      <c r="F139" s="232" t="s">
        <v>748</v>
      </c>
      <c r="G139" s="233" t="s">
        <v>232</v>
      </c>
      <c r="H139" s="234">
        <v>2398.4000000000001</v>
      </c>
      <c r="I139" s="235"/>
      <c r="J139" s="236">
        <f>ROUND(I139*H139,2)</f>
        <v>0</v>
      </c>
      <c r="K139" s="232" t="s">
        <v>529</v>
      </c>
      <c r="L139" s="46"/>
      <c r="M139" s="237" t="s">
        <v>1</v>
      </c>
      <c r="N139" s="238" t="s">
        <v>48</v>
      </c>
      <c r="O139" s="93"/>
      <c r="P139" s="239">
        <f>O139*H139</f>
        <v>0</v>
      </c>
      <c r="Q139" s="239">
        <v>0</v>
      </c>
      <c r="R139" s="239">
        <f>Q139*H139</f>
        <v>0</v>
      </c>
      <c r="S139" s="239">
        <v>0</v>
      </c>
      <c r="T139" s="24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1" t="s">
        <v>222</v>
      </c>
      <c r="AT139" s="241" t="s">
        <v>217</v>
      </c>
      <c r="AU139" s="241" t="s">
        <v>92</v>
      </c>
      <c r="AY139" s="18" t="s">
        <v>215</v>
      </c>
      <c r="BE139" s="242">
        <f>IF(N139="základní",J139,0)</f>
        <v>0</v>
      </c>
      <c r="BF139" s="242">
        <f>IF(N139="snížená",J139,0)</f>
        <v>0</v>
      </c>
      <c r="BG139" s="242">
        <f>IF(N139="zákl. přenesená",J139,0)</f>
        <v>0</v>
      </c>
      <c r="BH139" s="242">
        <f>IF(N139="sníž. přenesená",J139,0)</f>
        <v>0</v>
      </c>
      <c r="BI139" s="242">
        <f>IF(N139="nulová",J139,0)</f>
        <v>0</v>
      </c>
      <c r="BJ139" s="18" t="s">
        <v>90</v>
      </c>
      <c r="BK139" s="242">
        <f>ROUND(I139*H139,2)</f>
        <v>0</v>
      </c>
      <c r="BL139" s="18" t="s">
        <v>222</v>
      </c>
      <c r="BM139" s="241" t="s">
        <v>1623</v>
      </c>
    </row>
    <row r="140" s="2" customFormat="1">
      <c r="A140" s="40"/>
      <c r="B140" s="41"/>
      <c r="C140" s="42"/>
      <c r="D140" s="243" t="s">
        <v>224</v>
      </c>
      <c r="E140" s="42"/>
      <c r="F140" s="244" t="s">
        <v>750</v>
      </c>
      <c r="G140" s="42"/>
      <c r="H140" s="42"/>
      <c r="I140" s="245"/>
      <c r="J140" s="42"/>
      <c r="K140" s="42"/>
      <c r="L140" s="46"/>
      <c r="M140" s="246"/>
      <c r="N140" s="247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8" t="s">
        <v>224</v>
      </c>
      <c r="AU140" s="18" t="s">
        <v>92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1621</v>
      </c>
      <c r="G141" s="249"/>
      <c r="H141" s="252">
        <v>1088.8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92</v>
      </c>
      <c r="AV141" s="13" t="s">
        <v>92</v>
      </c>
      <c r="AW141" s="13" t="s">
        <v>39</v>
      </c>
      <c r="AX141" s="13" t="s">
        <v>83</v>
      </c>
      <c r="AY141" s="258" t="s">
        <v>215</v>
      </c>
    </row>
    <row r="142" s="13" customFormat="1">
      <c r="A142" s="13"/>
      <c r="B142" s="248"/>
      <c r="C142" s="249"/>
      <c r="D142" s="243" t="s">
        <v>226</v>
      </c>
      <c r="E142" s="250" t="s">
        <v>1</v>
      </c>
      <c r="F142" s="251" t="s">
        <v>1622</v>
      </c>
      <c r="G142" s="249"/>
      <c r="H142" s="252">
        <v>1309.5999999999999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226</v>
      </c>
      <c r="AU142" s="258" t="s">
        <v>92</v>
      </c>
      <c r="AV142" s="13" t="s">
        <v>92</v>
      </c>
      <c r="AW142" s="13" t="s">
        <v>39</v>
      </c>
      <c r="AX142" s="13" t="s">
        <v>83</v>
      </c>
      <c r="AY142" s="258" t="s">
        <v>215</v>
      </c>
    </row>
    <row r="143" s="14" customFormat="1">
      <c r="A143" s="14"/>
      <c r="B143" s="259"/>
      <c r="C143" s="260"/>
      <c r="D143" s="243" t="s">
        <v>226</v>
      </c>
      <c r="E143" s="261" t="s">
        <v>1</v>
      </c>
      <c r="F143" s="262" t="s">
        <v>229</v>
      </c>
      <c r="G143" s="260"/>
      <c r="H143" s="263">
        <v>2398.4000000000001</v>
      </c>
      <c r="I143" s="264"/>
      <c r="J143" s="260"/>
      <c r="K143" s="260"/>
      <c r="L143" s="265"/>
      <c r="M143" s="266"/>
      <c r="N143" s="267"/>
      <c r="O143" s="267"/>
      <c r="P143" s="267"/>
      <c r="Q143" s="267"/>
      <c r="R143" s="267"/>
      <c r="S143" s="267"/>
      <c r="T143" s="26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9" t="s">
        <v>226</v>
      </c>
      <c r="AU143" s="269" t="s">
        <v>92</v>
      </c>
      <c r="AV143" s="14" t="s">
        <v>222</v>
      </c>
      <c r="AW143" s="14" t="s">
        <v>39</v>
      </c>
      <c r="AX143" s="14" t="s">
        <v>90</v>
      </c>
      <c r="AY143" s="269" t="s">
        <v>215</v>
      </c>
    </row>
    <row r="144" s="12" customFormat="1" ht="22.8" customHeight="1">
      <c r="A144" s="12"/>
      <c r="B144" s="214"/>
      <c r="C144" s="215"/>
      <c r="D144" s="216" t="s">
        <v>82</v>
      </c>
      <c r="E144" s="228" t="s">
        <v>247</v>
      </c>
      <c r="F144" s="228" t="s">
        <v>376</v>
      </c>
      <c r="G144" s="215"/>
      <c r="H144" s="215"/>
      <c r="I144" s="218"/>
      <c r="J144" s="229">
        <f>BK144</f>
        <v>0</v>
      </c>
      <c r="K144" s="215"/>
      <c r="L144" s="220"/>
      <c r="M144" s="221"/>
      <c r="N144" s="222"/>
      <c r="O144" s="222"/>
      <c r="P144" s="223">
        <f>SUM(P145:P149)</f>
        <v>0</v>
      </c>
      <c r="Q144" s="222"/>
      <c r="R144" s="223">
        <f>SUM(R145:R149)</f>
        <v>0</v>
      </c>
      <c r="S144" s="222"/>
      <c r="T144" s="224">
        <f>SUM(T145:T149)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90</v>
      </c>
      <c r="AT144" s="226" t="s">
        <v>82</v>
      </c>
      <c r="AU144" s="226" t="s">
        <v>90</v>
      </c>
      <c r="AY144" s="225" t="s">
        <v>215</v>
      </c>
      <c r="BK144" s="227">
        <f>SUM(BK145:BK149)</f>
        <v>0</v>
      </c>
    </row>
    <row r="145" s="2" customFormat="1" ht="24.15" customHeight="1">
      <c r="A145" s="40"/>
      <c r="B145" s="41"/>
      <c r="C145" s="230" t="s">
        <v>100</v>
      </c>
      <c r="D145" s="230" t="s">
        <v>217</v>
      </c>
      <c r="E145" s="231" t="s">
        <v>1624</v>
      </c>
      <c r="F145" s="232" t="s">
        <v>1625</v>
      </c>
      <c r="G145" s="233" t="s">
        <v>232</v>
      </c>
      <c r="H145" s="234">
        <v>187.83799999999999</v>
      </c>
      <c r="I145" s="235"/>
      <c r="J145" s="236">
        <f>ROUND(I145*H145,2)</f>
        <v>0</v>
      </c>
      <c r="K145" s="232" t="s">
        <v>529</v>
      </c>
      <c r="L145" s="46"/>
      <c r="M145" s="237" t="s">
        <v>1</v>
      </c>
      <c r="N145" s="238" t="s">
        <v>48</v>
      </c>
      <c r="O145" s="93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41" t="s">
        <v>222</v>
      </c>
      <c r="AT145" s="241" t="s">
        <v>217</v>
      </c>
      <c r="AU145" s="241" t="s">
        <v>92</v>
      </c>
      <c r="AY145" s="18" t="s">
        <v>215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90</v>
      </c>
      <c r="BK145" s="242">
        <f>ROUND(I145*H145,2)</f>
        <v>0</v>
      </c>
      <c r="BL145" s="18" t="s">
        <v>222</v>
      </c>
      <c r="BM145" s="241" t="s">
        <v>1626</v>
      </c>
    </row>
    <row r="146" s="2" customFormat="1">
      <c r="A146" s="40"/>
      <c r="B146" s="41"/>
      <c r="C146" s="42"/>
      <c r="D146" s="243" t="s">
        <v>224</v>
      </c>
      <c r="E146" s="42"/>
      <c r="F146" s="244" t="s">
        <v>1627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224</v>
      </c>
      <c r="AU146" s="18" t="s">
        <v>92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1628</v>
      </c>
      <c r="G147" s="249"/>
      <c r="H147" s="252">
        <v>1.8380000000000001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92</v>
      </c>
      <c r="AV147" s="13" t="s">
        <v>92</v>
      </c>
      <c r="AW147" s="13" t="s">
        <v>39</v>
      </c>
      <c r="AX147" s="13" t="s">
        <v>83</v>
      </c>
      <c r="AY147" s="258" t="s">
        <v>215</v>
      </c>
    </row>
    <row r="148" s="13" customFormat="1">
      <c r="A148" s="13"/>
      <c r="B148" s="248"/>
      <c r="C148" s="249"/>
      <c r="D148" s="243" t="s">
        <v>226</v>
      </c>
      <c r="E148" s="250" t="s">
        <v>1</v>
      </c>
      <c r="F148" s="251" t="s">
        <v>1629</v>
      </c>
      <c r="G148" s="249"/>
      <c r="H148" s="252">
        <v>186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226</v>
      </c>
      <c r="AU148" s="258" t="s">
        <v>92</v>
      </c>
      <c r="AV148" s="13" t="s">
        <v>92</v>
      </c>
      <c r="AW148" s="13" t="s">
        <v>39</v>
      </c>
      <c r="AX148" s="13" t="s">
        <v>83</v>
      </c>
      <c r="AY148" s="258" t="s">
        <v>215</v>
      </c>
    </row>
    <row r="149" s="14" customFormat="1">
      <c r="A149" s="14"/>
      <c r="B149" s="259"/>
      <c r="C149" s="260"/>
      <c r="D149" s="243" t="s">
        <v>226</v>
      </c>
      <c r="E149" s="261" t="s">
        <v>1</v>
      </c>
      <c r="F149" s="262" t="s">
        <v>229</v>
      </c>
      <c r="G149" s="260"/>
      <c r="H149" s="263">
        <v>187.83799999999999</v>
      </c>
      <c r="I149" s="264"/>
      <c r="J149" s="260"/>
      <c r="K149" s="260"/>
      <c r="L149" s="265"/>
      <c r="M149" s="266"/>
      <c r="N149" s="267"/>
      <c r="O149" s="267"/>
      <c r="P149" s="267"/>
      <c r="Q149" s="267"/>
      <c r="R149" s="267"/>
      <c r="S149" s="267"/>
      <c r="T149" s="26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9" t="s">
        <v>226</v>
      </c>
      <c r="AU149" s="269" t="s">
        <v>92</v>
      </c>
      <c r="AV149" s="14" t="s">
        <v>222</v>
      </c>
      <c r="AW149" s="14" t="s">
        <v>39</v>
      </c>
      <c r="AX149" s="14" t="s">
        <v>90</v>
      </c>
      <c r="AY149" s="269" t="s">
        <v>215</v>
      </c>
    </row>
    <row r="150" s="12" customFormat="1" ht="25.92" customHeight="1">
      <c r="A150" s="12"/>
      <c r="B150" s="214"/>
      <c r="C150" s="215"/>
      <c r="D150" s="216" t="s">
        <v>82</v>
      </c>
      <c r="E150" s="217" t="s">
        <v>592</v>
      </c>
      <c r="F150" s="217" t="s">
        <v>593</v>
      </c>
      <c r="G150" s="215"/>
      <c r="H150" s="215"/>
      <c r="I150" s="218"/>
      <c r="J150" s="219">
        <f>BK150</f>
        <v>0</v>
      </c>
      <c r="K150" s="215"/>
      <c r="L150" s="220"/>
      <c r="M150" s="221"/>
      <c r="N150" s="222"/>
      <c r="O150" s="222"/>
      <c r="P150" s="223">
        <f>SUM(P151:P197)</f>
        <v>0</v>
      </c>
      <c r="Q150" s="222"/>
      <c r="R150" s="223">
        <f>SUM(R151:R197)</f>
        <v>0</v>
      </c>
      <c r="S150" s="222"/>
      <c r="T150" s="224">
        <f>SUM(T151:T197)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5" t="s">
        <v>90</v>
      </c>
      <c r="AT150" s="226" t="s">
        <v>82</v>
      </c>
      <c r="AU150" s="226" t="s">
        <v>83</v>
      </c>
      <c r="AY150" s="225" t="s">
        <v>215</v>
      </c>
      <c r="BK150" s="227">
        <f>SUM(BK151:BK197)</f>
        <v>0</v>
      </c>
    </row>
    <row r="151" s="2" customFormat="1" ht="16.5" customHeight="1">
      <c r="A151" s="40"/>
      <c r="B151" s="41"/>
      <c r="C151" s="230" t="s">
        <v>222</v>
      </c>
      <c r="D151" s="230" t="s">
        <v>217</v>
      </c>
      <c r="E151" s="231" t="s">
        <v>653</v>
      </c>
      <c r="F151" s="232" t="s">
        <v>654</v>
      </c>
      <c r="G151" s="233" t="s">
        <v>325</v>
      </c>
      <c r="H151" s="234">
        <v>4</v>
      </c>
      <c r="I151" s="235"/>
      <c r="J151" s="236">
        <f>ROUND(I151*H151,2)</f>
        <v>0</v>
      </c>
      <c r="K151" s="232" t="s">
        <v>529</v>
      </c>
      <c r="L151" s="46"/>
      <c r="M151" s="237" t="s">
        <v>1</v>
      </c>
      <c r="N151" s="238" t="s">
        <v>48</v>
      </c>
      <c r="O151" s="93"/>
      <c r="P151" s="239">
        <f>O151*H151</f>
        <v>0</v>
      </c>
      <c r="Q151" s="239">
        <v>0</v>
      </c>
      <c r="R151" s="239">
        <f>Q151*H151</f>
        <v>0</v>
      </c>
      <c r="S151" s="239">
        <v>0</v>
      </c>
      <c r="T151" s="240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41" t="s">
        <v>322</v>
      </c>
      <c r="AT151" s="241" t="s">
        <v>217</v>
      </c>
      <c r="AU151" s="241" t="s">
        <v>90</v>
      </c>
      <c r="AY151" s="18" t="s">
        <v>215</v>
      </c>
      <c r="BE151" s="242">
        <f>IF(N151="základní",J151,0)</f>
        <v>0</v>
      </c>
      <c r="BF151" s="242">
        <f>IF(N151="snížená",J151,0)</f>
        <v>0</v>
      </c>
      <c r="BG151" s="242">
        <f>IF(N151="zákl. přenesená",J151,0)</f>
        <v>0</v>
      </c>
      <c r="BH151" s="242">
        <f>IF(N151="sníž. přenesená",J151,0)</f>
        <v>0</v>
      </c>
      <c r="BI151" s="242">
        <f>IF(N151="nulová",J151,0)</f>
        <v>0</v>
      </c>
      <c r="BJ151" s="18" t="s">
        <v>90</v>
      </c>
      <c r="BK151" s="242">
        <f>ROUND(I151*H151,2)</f>
        <v>0</v>
      </c>
      <c r="BL151" s="18" t="s">
        <v>322</v>
      </c>
      <c r="BM151" s="241" t="s">
        <v>1630</v>
      </c>
    </row>
    <row r="152" s="2" customFormat="1">
      <c r="A152" s="40"/>
      <c r="B152" s="41"/>
      <c r="C152" s="42"/>
      <c r="D152" s="243" t="s">
        <v>224</v>
      </c>
      <c r="E152" s="42"/>
      <c r="F152" s="244" t="s">
        <v>656</v>
      </c>
      <c r="G152" s="42"/>
      <c r="H152" s="42"/>
      <c r="I152" s="245"/>
      <c r="J152" s="42"/>
      <c r="K152" s="42"/>
      <c r="L152" s="46"/>
      <c r="M152" s="246"/>
      <c r="N152" s="247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8" t="s">
        <v>224</v>
      </c>
      <c r="AU152" s="18" t="s">
        <v>90</v>
      </c>
    </row>
    <row r="153" s="13" customFormat="1">
      <c r="A153" s="13"/>
      <c r="B153" s="248"/>
      <c r="C153" s="249"/>
      <c r="D153" s="243" t="s">
        <v>226</v>
      </c>
      <c r="E153" s="250" t="s">
        <v>1</v>
      </c>
      <c r="F153" s="251" t="s">
        <v>222</v>
      </c>
      <c r="G153" s="249"/>
      <c r="H153" s="252">
        <v>4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226</v>
      </c>
      <c r="AU153" s="258" t="s">
        <v>90</v>
      </c>
      <c r="AV153" s="13" t="s">
        <v>92</v>
      </c>
      <c r="AW153" s="13" t="s">
        <v>39</v>
      </c>
      <c r="AX153" s="13" t="s">
        <v>90</v>
      </c>
      <c r="AY153" s="258" t="s">
        <v>215</v>
      </c>
    </row>
    <row r="154" s="2" customFormat="1" ht="37.8" customHeight="1">
      <c r="A154" s="40"/>
      <c r="B154" s="41"/>
      <c r="C154" s="230" t="s">
        <v>247</v>
      </c>
      <c r="D154" s="230" t="s">
        <v>217</v>
      </c>
      <c r="E154" s="231" t="s">
        <v>1631</v>
      </c>
      <c r="F154" s="232" t="s">
        <v>1632</v>
      </c>
      <c r="G154" s="233" t="s">
        <v>334</v>
      </c>
      <c r="H154" s="234">
        <v>4074</v>
      </c>
      <c r="I154" s="235"/>
      <c r="J154" s="236">
        <f>ROUND(I154*H154,2)</f>
        <v>0</v>
      </c>
      <c r="K154" s="232" t="s">
        <v>529</v>
      </c>
      <c r="L154" s="46"/>
      <c r="M154" s="237" t="s">
        <v>1</v>
      </c>
      <c r="N154" s="238" t="s">
        <v>48</v>
      </c>
      <c r="O154" s="93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1" t="s">
        <v>541</v>
      </c>
      <c r="AT154" s="241" t="s">
        <v>217</v>
      </c>
      <c r="AU154" s="241" t="s">
        <v>90</v>
      </c>
      <c r="AY154" s="18" t="s">
        <v>215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8" t="s">
        <v>90</v>
      </c>
      <c r="BK154" s="242">
        <f>ROUND(I154*H154,2)</f>
        <v>0</v>
      </c>
      <c r="BL154" s="18" t="s">
        <v>541</v>
      </c>
      <c r="BM154" s="241" t="s">
        <v>1633</v>
      </c>
    </row>
    <row r="155" s="2" customFormat="1">
      <c r="A155" s="40"/>
      <c r="B155" s="41"/>
      <c r="C155" s="42"/>
      <c r="D155" s="243" t="s">
        <v>224</v>
      </c>
      <c r="E155" s="42"/>
      <c r="F155" s="244" t="s">
        <v>1634</v>
      </c>
      <c r="G155" s="42"/>
      <c r="H155" s="42"/>
      <c r="I155" s="245"/>
      <c r="J155" s="42"/>
      <c r="K155" s="42"/>
      <c r="L155" s="46"/>
      <c r="M155" s="246"/>
      <c r="N155" s="247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8" t="s">
        <v>224</v>
      </c>
      <c r="AU155" s="18" t="s">
        <v>90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1635</v>
      </c>
      <c r="G156" s="249"/>
      <c r="H156" s="252">
        <v>84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90</v>
      </c>
      <c r="AV156" s="13" t="s">
        <v>92</v>
      </c>
      <c r="AW156" s="13" t="s">
        <v>39</v>
      </c>
      <c r="AX156" s="13" t="s">
        <v>83</v>
      </c>
      <c r="AY156" s="258" t="s">
        <v>215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1636</v>
      </c>
      <c r="G157" s="249"/>
      <c r="H157" s="252">
        <v>1680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90</v>
      </c>
      <c r="AV157" s="13" t="s">
        <v>92</v>
      </c>
      <c r="AW157" s="13" t="s">
        <v>39</v>
      </c>
      <c r="AX157" s="13" t="s">
        <v>83</v>
      </c>
      <c r="AY157" s="258" t="s">
        <v>215</v>
      </c>
    </row>
    <row r="158" s="13" customFormat="1">
      <c r="A158" s="13"/>
      <c r="B158" s="248"/>
      <c r="C158" s="249"/>
      <c r="D158" s="243" t="s">
        <v>226</v>
      </c>
      <c r="E158" s="250" t="s">
        <v>1</v>
      </c>
      <c r="F158" s="251" t="s">
        <v>1637</v>
      </c>
      <c r="G158" s="249"/>
      <c r="H158" s="252">
        <v>808.5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226</v>
      </c>
      <c r="AU158" s="258" t="s">
        <v>90</v>
      </c>
      <c r="AV158" s="13" t="s">
        <v>92</v>
      </c>
      <c r="AW158" s="13" t="s">
        <v>39</v>
      </c>
      <c r="AX158" s="13" t="s">
        <v>83</v>
      </c>
      <c r="AY158" s="258" t="s">
        <v>215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1638</v>
      </c>
      <c r="G159" s="249"/>
      <c r="H159" s="252">
        <v>441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90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1639</v>
      </c>
      <c r="G160" s="249"/>
      <c r="H160" s="252">
        <v>294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90</v>
      </c>
      <c r="AV160" s="13" t="s">
        <v>92</v>
      </c>
      <c r="AW160" s="13" t="s">
        <v>39</v>
      </c>
      <c r="AX160" s="13" t="s">
        <v>83</v>
      </c>
      <c r="AY160" s="258" t="s">
        <v>215</v>
      </c>
    </row>
    <row r="161" s="13" customFormat="1">
      <c r="A161" s="13"/>
      <c r="B161" s="248"/>
      <c r="C161" s="249"/>
      <c r="D161" s="243" t="s">
        <v>226</v>
      </c>
      <c r="E161" s="250" t="s">
        <v>1</v>
      </c>
      <c r="F161" s="251" t="s">
        <v>1640</v>
      </c>
      <c r="G161" s="249"/>
      <c r="H161" s="252">
        <v>766.5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226</v>
      </c>
      <c r="AU161" s="258" t="s">
        <v>90</v>
      </c>
      <c r="AV161" s="13" t="s">
        <v>92</v>
      </c>
      <c r="AW161" s="13" t="s">
        <v>39</v>
      </c>
      <c r="AX161" s="13" t="s">
        <v>83</v>
      </c>
      <c r="AY161" s="258" t="s">
        <v>215</v>
      </c>
    </row>
    <row r="162" s="14" customFormat="1">
      <c r="A162" s="14"/>
      <c r="B162" s="259"/>
      <c r="C162" s="260"/>
      <c r="D162" s="243" t="s">
        <v>226</v>
      </c>
      <c r="E162" s="261" t="s">
        <v>1</v>
      </c>
      <c r="F162" s="262" t="s">
        <v>229</v>
      </c>
      <c r="G162" s="260"/>
      <c r="H162" s="263">
        <v>4074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9" t="s">
        <v>226</v>
      </c>
      <c r="AU162" s="269" t="s">
        <v>90</v>
      </c>
      <c r="AV162" s="14" t="s">
        <v>222</v>
      </c>
      <c r="AW162" s="14" t="s">
        <v>39</v>
      </c>
      <c r="AX162" s="14" t="s">
        <v>90</v>
      </c>
      <c r="AY162" s="269" t="s">
        <v>215</v>
      </c>
    </row>
    <row r="163" s="2" customFormat="1" ht="16.5" customHeight="1">
      <c r="A163" s="40"/>
      <c r="B163" s="41"/>
      <c r="C163" s="230" t="s">
        <v>259</v>
      </c>
      <c r="D163" s="230" t="s">
        <v>217</v>
      </c>
      <c r="E163" s="231" t="s">
        <v>1641</v>
      </c>
      <c r="F163" s="232" t="s">
        <v>1642</v>
      </c>
      <c r="G163" s="233" t="s">
        <v>325</v>
      </c>
      <c r="H163" s="234">
        <v>1</v>
      </c>
      <c r="I163" s="235"/>
      <c r="J163" s="236">
        <f>ROUND(I163*H163,2)</f>
        <v>0</v>
      </c>
      <c r="K163" s="232" t="s">
        <v>529</v>
      </c>
      <c r="L163" s="46"/>
      <c r="M163" s="237" t="s">
        <v>1</v>
      </c>
      <c r="N163" s="238" t="s">
        <v>48</v>
      </c>
      <c r="O163" s="93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1" t="s">
        <v>541</v>
      </c>
      <c r="AT163" s="241" t="s">
        <v>217</v>
      </c>
      <c r="AU163" s="241" t="s">
        <v>90</v>
      </c>
      <c r="AY163" s="18" t="s">
        <v>215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90</v>
      </c>
      <c r="BK163" s="242">
        <f>ROUND(I163*H163,2)</f>
        <v>0</v>
      </c>
      <c r="BL163" s="18" t="s">
        <v>541</v>
      </c>
      <c r="BM163" s="241" t="s">
        <v>1643</v>
      </c>
    </row>
    <row r="164" s="2" customFormat="1">
      <c r="A164" s="40"/>
      <c r="B164" s="41"/>
      <c r="C164" s="42"/>
      <c r="D164" s="243" t="s">
        <v>224</v>
      </c>
      <c r="E164" s="42"/>
      <c r="F164" s="244" t="s">
        <v>1644</v>
      </c>
      <c r="G164" s="42"/>
      <c r="H164" s="42"/>
      <c r="I164" s="245"/>
      <c r="J164" s="42"/>
      <c r="K164" s="42"/>
      <c r="L164" s="46"/>
      <c r="M164" s="246"/>
      <c r="N164" s="247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224</v>
      </c>
      <c r="AU164" s="18" t="s">
        <v>90</v>
      </c>
    </row>
    <row r="165" s="13" customFormat="1">
      <c r="A165" s="13"/>
      <c r="B165" s="248"/>
      <c r="C165" s="249"/>
      <c r="D165" s="243" t="s">
        <v>226</v>
      </c>
      <c r="E165" s="250" t="s">
        <v>1</v>
      </c>
      <c r="F165" s="251" t="s">
        <v>1645</v>
      </c>
      <c r="G165" s="249"/>
      <c r="H165" s="252">
        <v>1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226</v>
      </c>
      <c r="AU165" s="258" t="s">
        <v>90</v>
      </c>
      <c r="AV165" s="13" t="s">
        <v>92</v>
      </c>
      <c r="AW165" s="13" t="s">
        <v>39</v>
      </c>
      <c r="AX165" s="13" t="s">
        <v>90</v>
      </c>
      <c r="AY165" s="258" t="s">
        <v>215</v>
      </c>
    </row>
    <row r="166" s="2" customFormat="1" ht="16.5" customHeight="1">
      <c r="A166" s="40"/>
      <c r="B166" s="41"/>
      <c r="C166" s="230" t="s">
        <v>264</v>
      </c>
      <c r="D166" s="230" t="s">
        <v>217</v>
      </c>
      <c r="E166" s="231" t="s">
        <v>1646</v>
      </c>
      <c r="F166" s="232" t="s">
        <v>1647</v>
      </c>
      <c r="G166" s="233" t="s">
        <v>325</v>
      </c>
      <c r="H166" s="234">
        <v>1</v>
      </c>
      <c r="I166" s="235"/>
      <c r="J166" s="236">
        <f>ROUND(I166*H166,2)</f>
        <v>0</v>
      </c>
      <c r="K166" s="232" t="s">
        <v>529</v>
      </c>
      <c r="L166" s="46"/>
      <c r="M166" s="237" t="s">
        <v>1</v>
      </c>
      <c r="N166" s="238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222</v>
      </c>
      <c r="AT166" s="241" t="s">
        <v>217</v>
      </c>
      <c r="AU166" s="241" t="s">
        <v>90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222</v>
      </c>
      <c r="BM166" s="241" t="s">
        <v>1648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1647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90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1649</v>
      </c>
      <c r="G168" s="249"/>
      <c r="H168" s="252">
        <v>1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90</v>
      </c>
      <c r="AV168" s="13" t="s">
        <v>92</v>
      </c>
      <c r="AW168" s="13" t="s">
        <v>39</v>
      </c>
      <c r="AX168" s="13" t="s">
        <v>90</v>
      </c>
      <c r="AY168" s="258" t="s">
        <v>215</v>
      </c>
    </row>
    <row r="169" s="2" customFormat="1" ht="33" customHeight="1">
      <c r="A169" s="40"/>
      <c r="B169" s="41"/>
      <c r="C169" s="230" t="s">
        <v>270</v>
      </c>
      <c r="D169" s="230" t="s">
        <v>217</v>
      </c>
      <c r="E169" s="231" t="s">
        <v>1650</v>
      </c>
      <c r="F169" s="232" t="s">
        <v>1651</v>
      </c>
      <c r="G169" s="233" t="s">
        <v>325</v>
      </c>
      <c r="H169" s="234">
        <v>12</v>
      </c>
      <c r="I169" s="235"/>
      <c r="J169" s="236">
        <f>ROUND(I169*H169,2)</f>
        <v>0</v>
      </c>
      <c r="K169" s="232" t="s">
        <v>529</v>
      </c>
      <c r="L169" s="46"/>
      <c r="M169" s="237" t="s">
        <v>1</v>
      </c>
      <c r="N169" s="238" t="s">
        <v>48</v>
      </c>
      <c r="O169" s="93"/>
      <c r="P169" s="239">
        <f>O169*H169</f>
        <v>0</v>
      </c>
      <c r="Q169" s="239">
        <v>0</v>
      </c>
      <c r="R169" s="239">
        <f>Q169*H169</f>
        <v>0</v>
      </c>
      <c r="S169" s="239">
        <v>0</v>
      </c>
      <c r="T169" s="24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41" t="s">
        <v>541</v>
      </c>
      <c r="AT169" s="241" t="s">
        <v>217</v>
      </c>
      <c r="AU169" s="241" t="s">
        <v>90</v>
      </c>
      <c r="AY169" s="18" t="s">
        <v>215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8" t="s">
        <v>90</v>
      </c>
      <c r="BK169" s="242">
        <f>ROUND(I169*H169,2)</f>
        <v>0</v>
      </c>
      <c r="BL169" s="18" t="s">
        <v>541</v>
      </c>
      <c r="BM169" s="241" t="s">
        <v>1652</v>
      </c>
    </row>
    <row r="170" s="2" customFormat="1">
      <c r="A170" s="40"/>
      <c r="B170" s="41"/>
      <c r="C170" s="42"/>
      <c r="D170" s="243" t="s">
        <v>224</v>
      </c>
      <c r="E170" s="42"/>
      <c r="F170" s="244" t="s">
        <v>1653</v>
      </c>
      <c r="G170" s="42"/>
      <c r="H170" s="42"/>
      <c r="I170" s="245"/>
      <c r="J170" s="42"/>
      <c r="K170" s="42"/>
      <c r="L170" s="46"/>
      <c r="M170" s="246"/>
      <c r="N170" s="247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8" t="s">
        <v>224</v>
      </c>
      <c r="AU170" s="18" t="s">
        <v>90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1654</v>
      </c>
      <c r="G171" s="249"/>
      <c r="H171" s="252">
        <v>2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90</v>
      </c>
      <c r="AV171" s="13" t="s">
        <v>92</v>
      </c>
      <c r="AW171" s="13" t="s">
        <v>39</v>
      </c>
      <c r="AX171" s="13" t="s">
        <v>83</v>
      </c>
      <c r="AY171" s="258" t="s">
        <v>215</v>
      </c>
    </row>
    <row r="172" s="13" customFormat="1">
      <c r="A172" s="13"/>
      <c r="B172" s="248"/>
      <c r="C172" s="249"/>
      <c r="D172" s="243" t="s">
        <v>226</v>
      </c>
      <c r="E172" s="250" t="s">
        <v>1</v>
      </c>
      <c r="F172" s="251" t="s">
        <v>1655</v>
      </c>
      <c r="G172" s="249"/>
      <c r="H172" s="252">
        <v>2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226</v>
      </c>
      <c r="AU172" s="258" t="s">
        <v>90</v>
      </c>
      <c r="AV172" s="13" t="s">
        <v>92</v>
      </c>
      <c r="AW172" s="13" t="s">
        <v>39</v>
      </c>
      <c r="AX172" s="13" t="s">
        <v>83</v>
      </c>
      <c r="AY172" s="258" t="s">
        <v>215</v>
      </c>
    </row>
    <row r="173" s="13" customFormat="1">
      <c r="A173" s="13"/>
      <c r="B173" s="248"/>
      <c r="C173" s="249"/>
      <c r="D173" s="243" t="s">
        <v>226</v>
      </c>
      <c r="E173" s="250" t="s">
        <v>1</v>
      </c>
      <c r="F173" s="251" t="s">
        <v>1656</v>
      </c>
      <c r="G173" s="249"/>
      <c r="H173" s="252">
        <v>2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226</v>
      </c>
      <c r="AU173" s="258" t="s">
        <v>90</v>
      </c>
      <c r="AV173" s="13" t="s">
        <v>92</v>
      </c>
      <c r="AW173" s="13" t="s">
        <v>39</v>
      </c>
      <c r="AX173" s="13" t="s">
        <v>83</v>
      </c>
      <c r="AY173" s="258" t="s">
        <v>215</v>
      </c>
    </row>
    <row r="174" s="13" customFormat="1">
      <c r="A174" s="13"/>
      <c r="B174" s="248"/>
      <c r="C174" s="249"/>
      <c r="D174" s="243" t="s">
        <v>226</v>
      </c>
      <c r="E174" s="250" t="s">
        <v>1</v>
      </c>
      <c r="F174" s="251" t="s">
        <v>1657</v>
      </c>
      <c r="G174" s="249"/>
      <c r="H174" s="252">
        <v>2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226</v>
      </c>
      <c r="AU174" s="258" t="s">
        <v>90</v>
      </c>
      <c r="AV174" s="13" t="s">
        <v>92</v>
      </c>
      <c r="AW174" s="13" t="s">
        <v>39</v>
      </c>
      <c r="AX174" s="13" t="s">
        <v>83</v>
      </c>
      <c r="AY174" s="258" t="s">
        <v>215</v>
      </c>
    </row>
    <row r="175" s="13" customFormat="1">
      <c r="A175" s="13"/>
      <c r="B175" s="248"/>
      <c r="C175" s="249"/>
      <c r="D175" s="243" t="s">
        <v>226</v>
      </c>
      <c r="E175" s="250" t="s">
        <v>1</v>
      </c>
      <c r="F175" s="251" t="s">
        <v>1658</v>
      </c>
      <c r="G175" s="249"/>
      <c r="H175" s="252">
        <v>2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226</v>
      </c>
      <c r="AU175" s="258" t="s">
        <v>90</v>
      </c>
      <c r="AV175" s="13" t="s">
        <v>92</v>
      </c>
      <c r="AW175" s="13" t="s">
        <v>39</v>
      </c>
      <c r="AX175" s="13" t="s">
        <v>83</v>
      </c>
      <c r="AY175" s="258" t="s">
        <v>215</v>
      </c>
    </row>
    <row r="176" s="13" customFormat="1">
      <c r="A176" s="13"/>
      <c r="B176" s="248"/>
      <c r="C176" s="249"/>
      <c r="D176" s="243" t="s">
        <v>226</v>
      </c>
      <c r="E176" s="250" t="s">
        <v>1</v>
      </c>
      <c r="F176" s="251" t="s">
        <v>1659</v>
      </c>
      <c r="G176" s="249"/>
      <c r="H176" s="252">
        <v>2</v>
      </c>
      <c r="I176" s="253"/>
      <c r="J176" s="249"/>
      <c r="K176" s="249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226</v>
      </c>
      <c r="AU176" s="258" t="s">
        <v>90</v>
      </c>
      <c r="AV176" s="13" t="s">
        <v>92</v>
      </c>
      <c r="AW176" s="13" t="s">
        <v>39</v>
      </c>
      <c r="AX176" s="13" t="s">
        <v>83</v>
      </c>
      <c r="AY176" s="258" t="s">
        <v>215</v>
      </c>
    </row>
    <row r="177" s="14" customFormat="1">
      <c r="A177" s="14"/>
      <c r="B177" s="259"/>
      <c r="C177" s="260"/>
      <c r="D177" s="243" t="s">
        <v>226</v>
      </c>
      <c r="E177" s="261" t="s">
        <v>1</v>
      </c>
      <c r="F177" s="262" t="s">
        <v>229</v>
      </c>
      <c r="G177" s="260"/>
      <c r="H177" s="263">
        <v>12</v>
      </c>
      <c r="I177" s="264"/>
      <c r="J177" s="260"/>
      <c r="K177" s="260"/>
      <c r="L177" s="265"/>
      <c r="M177" s="266"/>
      <c r="N177" s="267"/>
      <c r="O177" s="267"/>
      <c r="P177" s="267"/>
      <c r="Q177" s="267"/>
      <c r="R177" s="267"/>
      <c r="S177" s="267"/>
      <c r="T177" s="26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9" t="s">
        <v>226</v>
      </c>
      <c r="AU177" s="269" t="s">
        <v>90</v>
      </c>
      <c r="AV177" s="14" t="s">
        <v>222</v>
      </c>
      <c r="AW177" s="14" t="s">
        <v>39</v>
      </c>
      <c r="AX177" s="14" t="s">
        <v>90</v>
      </c>
      <c r="AY177" s="269" t="s">
        <v>215</v>
      </c>
    </row>
    <row r="178" s="2" customFormat="1" ht="16.5" customHeight="1">
      <c r="A178" s="40"/>
      <c r="B178" s="41"/>
      <c r="C178" s="230" t="s">
        <v>276</v>
      </c>
      <c r="D178" s="230" t="s">
        <v>217</v>
      </c>
      <c r="E178" s="231" t="s">
        <v>782</v>
      </c>
      <c r="F178" s="232" t="s">
        <v>783</v>
      </c>
      <c r="G178" s="233" t="s">
        <v>334</v>
      </c>
      <c r="H178" s="234">
        <v>6244</v>
      </c>
      <c r="I178" s="235"/>
      <c r="J178" s="236">
        <f>ROUND(I178*H178,2)</f>
        <v>0</v>
      </c>
      <c r="K178" s="232" t="s">
        <v>529</v>
      </c>
      <c r="L178" s="46"/>
      <c r="M178" s="237" t="s">
        <v>1</v>
      </c>
      <c r="N178" s="238" t="s">
        <v>48</v>
      </c>
      <c r="O178" s="93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41" t="s">
        <v>90</v>
      </c>
      <c r="AT178" s="241" t="s">
        <v>217</v>
      </c>
      <c r="AU178" s="241" t="s">
        <v>90</v>
      </c>
      <c r="AY178" s="18" t="s">
        <v>215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8" t="s">
        <v>90</v>
      </c>
      <c r="BK178" s="242">
        <f>ROUND(I178*H178,2)</f>
        <v>0</v>
      </c>
      <c r="BL178" s="18" t="s">
        <v>90</v>
      </c>
      <c r="BM178" s="241" t="s">
        <v>1660</v>
      </c>
    </row>
    <row r="179" s="2" customFormat="1">
      <c r="A179" s="40"/>
      <c r="B179" s="41"/>
      <c r="C179" s="42"/>
      <c r="D179" s="243" t="s">
        <v>224</v>
      </c>
      <c r="E179" s="42"/>
      <c r="F179" s="244" t="s">
        <v>783</v>
      </c>
      <c r="G179" s="42"/>
      <c r="H179" s="42"/>
      <c r="I179" s="245"/>
      <c r="J179" s="42"/>
      <c r="K179" s="42"/>
      <c r="L179" s="46"/>
      <c r="M179" s="246"/>
      <c r="N179" s="247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8" t="s">
        <v>224</v>
      </c>
      <c r="AU179" s="18" t="s">
        <v>90</v>
      </c>
    </row>
    <row r="180" s="2" customFormat="1" ht="33" customHeight="1">
      <c r="A180" s="40"/>
      <c r="B180" s="41"/>
      <c r="C180" s="230" t="s">
        <v>284</v>
      </c>
      <c r="D180" s="230" t="s">
        <v>217</v>
      </c>
      <c r="E180" s="231" t="s">
        <v>1661</v>
      </c>
      <c r="F180" s="232" t="s">
        <v>1662</v>
      </c>
      <c r="G180" s="233" t="s">
        <v>325</v>
      </c>
      <c r="H180" s="234">
        <v>12</v>
      </c>
      <c r="I180" s="235"/>
      <c r="J180" s="236">
        <f>ROUND(I180*H180,2)</f>
        <v>0</v>
      </c>
      <c r="K180" s="232" t="s">
        <v>529</v>
      </c>
      <c r="L180" s="46"/>
      <c r="M180" s="237" t="s">
        <v>1</v>
      </c>
      <c r="N180" s="238" t="s">
        <v>48</v>
      </c>
      <c r="O180" s="93"/>
      <c r="P180" s="239">
        <f>O180*H180</f>
        <v>0</v>
      </c>
      <c r="Q180" s="239">
        <v>0</v>
      </c>
      <c r="R180" s="239">
        <f>Q180*H180</f>
        <v>0</v>
      </c>
      <c r="S180" s="239">
        <v>0</v>
      </c>
      <c r="T180" s="240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41" t="s">
        <v>541</v>
      </c>
      <c r="AT180" s="241" t="s">
        <v>217</v>
      </c>
      <c r="AU180" s="241" t="s">
        <v>90</v>
      </c>
      <c r="AY180" s="18" t="s">
        <v>215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8" t="s">
        <v>90</v>
      </c>
      <c r="BK180" s="242">
        <f>ROUND(I180*H180,2)</f>
        <v>0</v>
      </c>
      <c r="BL180" s="18" t="s">
        <v>541</v>
      </c>
      <c r="BM180" s="241" t="s">
        <v>1663</v>
      </c>
    </row>
    <row r="181" s="2" customFormat="1">
      <c r="A181" s="40"/>
      <c r="B181" s="41"/>
      <c r="C181" s="42"/>
      <c r="D181" s="243" t="s">
        <v>224</v>
      </c>
      <c r="E181" s="42"/>
      <c r="F181" s="244" t="s">
        <v>1664</v>
      </c>
      <c r="G181" s="42"/>
      <c r="H181" s="42"/>
      <c r="I181" s="245"/>
      <c r="J181" s="42"/>
      <c r="K181" s="42"/>
      <c r="L181" s="46"/>
      <c r="M181" s="246"/>
      <c r="N181" s="247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8" t="s">
        <v>224</v>
      </c>
      <c r="AU181" s="18" t="s">
        <v>90</v>
      </c>
    </row>
    <row r="182" s="13" customFormat="1">
      <c r="A182" s="13"/>
      <c r="B182" s="248"/>
      <c r="C182" s="249"/>
      <c r="D182" s="243" t="s">
        <v>226</v>
      </c>
      <c r="E182" s="250" t="s">
        <v>1</v>
      </c>
      <c r="F182" s="251" t="s">
        <v>1665</v>
      </c>
      <c r="G182" s="249"/>
      <c r="H182" s="252">
        <v>2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226</v>
      </c>
      <c r="AU182" s="258" t="s">
        <v>90</v>
      </c>
      <c r="AV182" s="13" t="s">
        <v>92</v>
      </c>
      <c r="AW182" s="13" t="s">
        <v>39</v>
      </c>
      <c r="AX182" s="13" t="s">
        <v>83</v>
      </c>
      <c r="AY182" s="258" t="s">
        <v>215</v>
      </c>
    </row>
    <row r="183" s="13" customFormat="1">
      <c r="A183" s="13"/>
      <c r="B183" s="248"/>
      <c r="C183" s="249"/>
      <c r="D183" s="243" t="s">
        <v>226</v>
      </c>
      <c r="E183" s="250" t="s">
        <v>1</v>
      </c>
      <c r="F183" s="251" t="s">
        <v>1666</v>
      </c>
      <c r="G183" s="249"/>
      <c r="H183" s="252">
        <v>2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226</v>
      </c>
      <c r="AU183" s="258" t="s">
        <v>90</v>
      </c>
      <c r="AV183" s="13" t="s">
        <v>92</v>
      </c>
      <c r="AW183" s="13" t="s">
        <v>39</v>
      </c>
      <c r="AX183" s="13" t="s">
        <v>83</v>
      </c>
      <c r="AY183" s="258" t="s">
        <v>215</v>
      </c>
    </row>
    <row r="184" s="13" customFormat="1">
      <c r="A184" s="13"/>
      <c r="B184" s="248"/>
      <c r="C184" s="249"/>
      <c r="D184" s="243" t="s">
        <v>226</v>
      </c>
      <c r="E184" s="250" t="s">
        <v>1</v>
      </c>
      <c r="F184" s="251" t="s">
        <v>1667</v>
      </c>
      <c r="G184" s="249"/>
      <c r="H184" s="252">
        <v>2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226</v>
      </c>
      <c r="AU184" s="258" t="s">
        <v>90</v>
      </c>
      <c r="AV184" s="13" t="s">
        <v>92</v>
      </c>
      <c r="AW184" s="13" t="s">
        <v>39</v>
      </c>
      <c r="AX184" s="13" t="s">
        <v>83</v>
      </c>
      <c r="AY184" s="258" t="s">
        <v>215</v>
      </c>
    </row>
    <row r="185" s="13" customFormat="1">
      <c r="A185" s="13"/>
      <c r="B185" s="248"/>
      <c r="C185" s="249"/>
      <c r="D185" s="243" t="s">
        <v>226</v>
      </c>
      <c r="E185" s="250" t="s">
        <v>1</v>
      </c>
      <c r="F185" s="251" t="s">
        <v>1668</v>
      </c>
      <c r="G185" s="249"/>
      <c r="H185" s="252">
        <v>2</v>
      </c>
      <c r="I185" s="253"/>
      <c r="J185" s="249"/>
      <c r="K185" s="249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226</v>
      </c>
      <c r="AU185" s="258" t="s">
        <v>90</v>
      </c>
      <c r="AV185" s="13" t="s">
        <v>92</v>
      </c>
      <c r="AW185" s="13" t="s">
        <v>39</v>
      </c>
      <c r="AX185" s="13" t="s">
        <v>83</v>
      </c>
      <c r="AY185" s="258" t="s">
        <v>215</v>
      </c>
    </row>
    <row r="186" s="13" customFormat="1">
      <c r="A186" s="13"/>
      <c r="B186" s="248"/>
      <c r="C186" s="249"/>
      <c r="D186" s="243" t="s">
        <v>226</v>
      </c>
      <c r="E186" s="250" t="s">
        <v>1</v>
      </c>
      <c r="F186" s="251" t="s">
        <v>1669</v>
      </c>
      <c r="G186" s="249"/>
      <c r="H186" s="252">
        <v>2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226</v>
      </c>
      <c r="AU186" s="258" t="s">
        <v>90</v>
      </c>
      <c r="AV186" s="13" t="s">
        <v>92</v>
      </c>
      <c r="AW186" s="13" t="s">
        <v>39</v>
      </c>
      <c r="AX186" s="13" t="s">
        <v>83</v>
      </c>
      <c r="AY186" s="258" t="s">
        <v>215</v>
      </c>
    </row>
    <row r="187" s="13" customFormat="1">
      <c r="A187" s="13"/>
      <c r="B187" s="248"/>
      <c r="C187" s="249"/>
      <c r="D187" s="243" t="s">
        <v>226</v>
      </c>
      <c r="E187" s="250" t="s">
        <v>1</v>
      </c>
      <c r="F187" s="251" t="s">
        <v>1670</v>
      </c>
      <c r="G187" s="249"/>
      <c r="H187" s="252">
        <v>2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226</v>
      </c>
      <c r="AU187" s="258" t="s">
        <v>90</v>
      </c>
      <c r="AV187" s="13" t="s">
        <v>92</v>
      </c>
      <c r="AW187" s="13" t="s">
        <v>39</v>
      </c>
      <c r="AX187" s="13" t="s">
        <v>83</v>
      </c>
      <c r="AY187" s="258" t="s">
        <v>215</v>
      </c>
    </row>
    <row r="188" s="14" customFormat="1">
      <c r="A188" s="14"/>
      <c r="B188" s="259"/>
      <c r="C188" s="260"/>
      <c r="D188" s="243" t="s">
        <v>226</v>
      </c>
      <c r="E188" s="261" t="s">
        <v>1</v>
      </c>
      <c r="F188" s="262" t="s">
        <v>229</v>
      </c>
      <c r="G188" s="260"/>
      <c r="H188" s="263">
        <v>12</v>
      </c>
      <c r="I188" s="264"/>
      <c r="J188" s="260"/>
      <c r="K188" s="260"/>
      <c r="L188" s="265"/>
      <c r="M188" s="266"/>
      <c r="N188" s="267"/>
      <c r="O188" s="267"/>
      <c r="P188" s="267"/>
      <c r="Q188" s="267"/>
      <c r="R188" s="267"/>
      <c r="S188" s="267"/>
      <c r="T188" s="26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9" t="s">
        <v>226</v>
      </c>
      <c r="AU188" s="269" t="s">
        <v>90</v>
      </c>
      <c r="AV188" s="14" t="s">
        <v>222</v>
      </c>
      <c r="AW188" s="14" t="s">
        <v>39</v>
      </c>
      <c r="AX188" s="14" t="s">
        <v>90</v>
      </c>
      <c r="AY188" s="269" t="s">
        <v>215</v>
      </c>
    </row>
    <row r="189" s="2" customFormat="1" ht="37.8" customHeight="1">
      <c r="A189" s="40"/>
      <c r="B189" s="41"/>
      <c r="C189" s="230" t="s">
        <v>289</v>
      </c>
      <c r="D189" s="230" t="s">
        <v>217</v>
      </c>
      <c r="E189" s="231" t="s">
        <v>1671</v>
      </c>
      <c r="F189" s="232" t="s">
        <v>1672</v>
      </c>
      <c r="G189" s="233" t="s">
        <v>334</v>
      </c>
      <c r="H189" s="234">
        <v>4074</v>
      </c>
      <c r="I189" s="235"/>
      <c r="J189" s="236">
        <f>ROUND(I189*H189,2)</f>
        <v>0</v>
      </c>
      <c r="K189" s="232" t="s">
        <v>529</v>
      </c>
      <c r="L189" s="46"/>
      <c r="M189" s="237" t="s">
        <v>1</v>
      </c>
      <c r="N189" s="238" t="s">
        <v>48</v>
      </c>
      <c r="O189" s="93"/>
      <c r="P189" s="239">
        <f>O189*H189</f>
        <v>0</v>
      </c>
      <c r="Q189" s="239">
        <v>0</v>
      </c>
      <c r="R189" s="239">
        <f>Q189*H189</f>
        <v>0</v>
      </c>
      <c r="S189" s="239">
        <v>0</v>
      </c>
      <c r="T189" s="24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1" t="s">
        <v>541</v>
      </c>
      <c r="AT189" s="241" t="s">
        <v>217</v>
      </c>
      <c r="AU189" s="241" t="s">
        <v>90</v>
      </c>
      <c r="AY189" s="18" t="s">
        <v>215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8" t="s">
        <v>90</v>
      </c>
      <c r="BK189" s="242">
        <f>ROUND(I189*H189,2)</f>
        <v>0</v>
      </c>
      <c r="BL189" s="18" t="s">
        <v>541</v>
      </c>
      <c r="BM189" s="241" t="s">
        <v>1673</v>
      </c>
    </row>
    <row r="190" s="2" customFormat="1">
      <c r="A190" s="40"/>
      <c r="B190" s="41"/>
      <c r="C190" s="42"/>
      <c r="D190" s="243" t="s">
        <v>224</v>
      </c>
      <c r="E190" s="42"/>
      <c r="F190" s="244" t="s">
        <v>1674</v>
      </c>
      <c r="G190" s="42"/>
      <c r="H190" s="42"/>
      <c r="I190" s="245"/>
      <c r="J190" s="42"/>
      <c r="K190" s="42"/>
      <c r="L190" s="46"/>
      <c r="M190" s="246"/>
      <c r="N190" s="247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8" t="s">
        <v>224</v>
      </c>
      <c r="AU190" s="18" t="s">
        <v>90</v>
      </c>
    </row>
    <row r="191" s="13" customFormat="1">
      <c r="A191" s="13"/>
      <c r="B191" s="248"/>
      <c r="C191" s="249"/>
      <c r="D191" s="243" t="s">
        <v>226</v>
      </c>
      <c r="E191" s="250" t="s">
        <v>1</v>
      </c>
      <c r="F191" s="251" t="s">
        <v>1675</v>
      </c>
      <c r="G191" s="249"/>
      <c r="H191" s="252">
        <v>1680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226</v>
      </c>
      <c r="AU191" s="258" t="s">
        <v>90</v>
      </c>
      <c r="AV191" s="13" t="s">
        <v>92</v>
      </c>
      <c r="AW191" s="13" t="s">
        <v>39</v>
      </c>
      <c r="AX191" s="13" t="s">
        <v>83</v>
      </c>
      <c r="AY191" s="258" t="s">
        <v>215</v>
      </c>
    </row>
    <row r="192" s="13" customFormat="1">
      <c r="A192" s="13"/>
      <c r="B192" s="248"/>
      <c r="C192" s="249"/>
      <c r="D192" s="243" t="s">
        <v>226</v>
      </c>
      <c r="E192" s="250" t="s">
        <v>1</v>
      </c>
      <c r="F192" s="251" t="s">
        <v>1676</v>
      </c>
      <c r="G192" s="249"/>
      <c r="H192" s="252">
        <v>808.5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226</v>
      </c>
      <c r="AU192" s="258" t="s">
        <v>90</v>
      </c>
      <c r="AV192" s="13" t="s">
        <v>92</v>
      </c>
      <c r="AW192" s="13" t="s">
        <v>39</v>
      </c>
      <c r="AX192" s="13" t="s">
        <v>83</v>
      </c>
      <c r="AY192" s="258" t="s">
        <v>215</v>
      </c>
    </row>
    <row r="193" s="13" customFormat="1">
      <c r="A193" s="13"/>
      <c r="B193" s="248"/>
      <c r="C193" s="249"/>
      <c r="D193" s="243" t="s">
        <v>226</v>
      </c>
      <c r="E193" s="250" t="s">
        <v>1</v>
      </c>
      <c r="F193" s="251" t="s">
        <v>1677</v>
      </c>
      <c r="G193" s="249"/>
      <c r="H193" s="252">
        <v>441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90</v>
      </c>
      <c r="AV193" s="13" t="s">
        <v>92</v>
      </c>
      <c r="AW193" s="13" t="s">
        <v>39</v>
      </c>
      <c r="AX193" s="13" t="s">
        <v>83</v>
      </c>
      <c r="AY193" s="258" t="s">
        <v>215</v>
      </c>
    </row>
    <row r="194" s="13" customFormat="1">
      <c r="A194" s="13"/>
      <c r="B194" s="248"/>
      <c r="C194" s="249"/>
      <c r="D194" s="243" t="s">
        <v>226</v>
      </c>
      <c r="E194" s="250" t="s">
        <v>1</v>
      </c>
      <c r="F194" s="251" t="s">
        <v>1678</v>
      </c>
      <c r="G194" s="249"/>
      <c r="H194" s="252">
        <v>294</v>
      </c>
      <c r="I194" s="253"/>
      <c r="J194" s="249"/>
      <c r="K194" s="249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226</v>
      </c>
      <c r="AU194" s="258" t="s">
        <v>90</v>
      </c>
      <c r="AV194" s="13" t="s">
        <v>92</v>
      </c>
      <c r="AW194" s="13" t="s">
        <v>39</v>
      </c>
      <c r="AX194" s="13" t="s">
        <v>83</v>
      </c>
      <c r="AY194" s="258" t="s">
        <v>215</v>
      </c>
    </row>
    <row r="195" s="13" customFormat="1">
      <c r="A195" s="13"/>
      <c r="B195" s="248"/>
      <c r="C195" s="249"/>
      <c r="D195" s="243" t="s">
        <v>226</v>
      </c>
      <c r="E195" s="250" t="s">
        <v>1</v>
      </c>
      <c r="F195" s="251" t="s">
        <v>1679</v>
      </c>
      <c r="G195" s="249"/>
      <c r="H195" s="252">
        <v>766.5</v>
      </c>
      <c r="I195" s="253"/>
      <c r="J195" s="249"/>
      <c r="K195" s="249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226</v>
      </c>
      <c r="AU195" s="258" t="s">
        <v>90</v>
      </c>
      <c r="AV195" s="13" t="s">
        <v>92</v>
      </c>
      <c r="AW195" s="13" t="s">
        <v>39</v>
      </c>
      <c r="AX195" s="13" t="s">
        <v>83</v>
      </c>
      <c r="AY195" s="258" t="s">
        <v>215</v>
      </c>
    </row>
    <row r="196" s="13" customFormat="1">
      <c r="A196" s="13"/>
      <c r="B196" s="248"/>
      <c r="C196" s="249"/>
      <c r="D196" s="243" t="s">
        <v>226</v>
      </c>
      <c r="E196" s="250" t="s">
        <v>1</v>
      </c>
      <c r="F196" s="251" t="s">
        <v>1680</v>
      </c>
      <c r="G196" s="249"/>
      <c r="H196" s="252">
        <v>84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226</v>
      </c>
      <c r="AU196" s="258" t="s">
        <v>90</v>
      </c>
      <c r="AV196" s="13" t="s">
        <v>92</v>
      </c>
      <c r="AW196" s="13" t="s">
        <v>39</v>
      </c>
      <c r="AX196" s="13" t="s">
        <v>83</v>
      </c>
      <c r="AY196" s="258" t="s">
        <v>215</v>
      </c>
    </row>
    <row r="197" s="14" customFormat="1">
      <c r="A197" s="14"/>
      <c r="B197" s="259"/>
      <c r="C197" s="260"/>
      <c r="D197" s="243" t="s">
        <v>226</v>
      </c>
      <c r="E197" s="261" t="s">
        <v>1</v>
      </c>
      <c r="F197" s="262" t="s">
        <v>229</v>
      </c>
      <c r="G197" s="260"/>
      <c r="H197" s="263">
        <v>4074</v>
      </c>
      <c r="I197" s="264"/>
      <c r="J197" s="260"/>
      <c r="K197" s="260"/>
      <c r="L197" s="265"/>
      <c r="M197" s="266"/>
      <c r="N197" s="267"/>
      <c r="O197" s="267"/>
      <c r="P197" s="267"/>
      <c r="Q197" s="267"/>
      <c r="R197" s="267"/>
      <c r="S197" s="267"/>
      <c r="T197" s="26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9" t="s">
        <v>226</v>
      </c>
      <c r="AU197" s="269" t="s">
        <v>90</v>
      </c>
      <c r="AV197" s="14" t="s">
        <v>222</v>
      </c>
      <c r="AW197" s="14" t="s">
        <v>39</v>
      </c>
      <c r="AX197" s="14" t="s">
        <v>90</v>
      </c>
      <c r="AY197" s="269" t="s">
        <v>215</v>
      </c>
    </row>
    <row r="198" s="12" customFormat="1" ht="25.92" customHeight="1">
      <c r="A198" s="12"/>
      <c r="B198" s="214"/>
      <c r="C198" s="215"/>
      <c r="D198" s="216" t="s">
        <v>82</v>
      </c>
      <c r="E198" s="217" t="s">
        <v>544</v>
      </c>
      <c r="F198" s="217" t="s">
        <v>545</v>
      </c>
      <c r="G198" s="215"/>
      <c r="H198" s="215"/>
      <c r="I198" s="218"/>
      <c r="J198" s="219">
        <f>BK198</f>
        <v>0</v>
      </c>
      <c r="K198" s="215"/>
      <c r="L198" s="220"/>
      <c r="M198" s="221"/>
      <c r="N198" s="222"/>
      <c r="O198" s="222"/>
      <c r="P198" s="223">
        <f>SUM(P199:P255)</f>
        <v>0</v>
      </c>
      <c r="Q198" s="222"/>
      <c r="R198" s="223">
        <f>SUM(R199:R255)</f>
        <v>0</v>
      </c>
      <c r="S198" s="222"/>
      <c r="T198" s="224">
        <f>SUM(T199:T255)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5" t="s">
        <v>90</v>
      </c>
      <c r="AT198" s="226" t="s">
        <v>82</v>
      </c>
      <c r="AU198" s="226" t="s">
        <v>83</v>
      </c>
      <c r="AY198" s="225" t="s">
        <v>215</v>
      </c>
      <c r="BK198" s="227">
        <f>SUM(BK199:BK255)</f>
        <v>0</v>
      </c>
    </row>
    <row r="199" s="2" customFormat="1" ht="37.8" customHeight="1">
      <c r="A199" s="40"/>
      <c r="B199" s="41"/>
      <c r="C199" s="291" t="s">
        <v>8</v>
      </c>
      <c r="D199" s="291" t="s">
        <v>311</v>
      </c>
      <c r="E199" s="292" t="s">
        <v>793</v>
      </c>
      <c r="F199" s="293" t="s">
        <v>794</v>
      </c>
      <c r="G199" s="294" t="s">
        <v>325</v>
      </c>
      <c r="H199" s="295">
        <v>2998</v>
      </c>
      <c r="I199" s="296"/>
      <c r="J199" s="297">
        <f>ROUND(I199*H199,2)</f>
        <v>0</v>
      </c>
      <c r="K199" s="293" t="s">
        <v>529</v>
      </c>
      <c r="L199" s="298"/>
      <c r="M199" s="299" t="s">
        <v>1</v>
      </c>
      <c r="N199" s="300" t="s">
        <v>48</v>
      </c>
      <c r="O199" s="93"/>
      <c r="P199" s="239">
        <f>O199*H199</f>
        <v>0</v>
      </c>
      <c r="Q199" s="239">
        <v>0</v>
      </c>
      <c r="R199" s="239">
        <f>Q199*H199</f>
        <v>0</v>
      </c>
      <c r="S199" s="239">
        <v>0</v>
      </c>
      <c r="T199" s="24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1" t="s">
        <v>548</v>
      </c>
      <c r="AT199" s="241" t="s">
        <v>311</v>
      </c>
      <c r="AU199" s="241" t="s">
        <v>90</v>
      </c>
      <c r="AY199" s="18" t="s">
        <v>215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8" t="s">
        <v>90</v>
      </c>
      <c r="BK199" s="242">
        <f>ROUND(I199*H199,2)</f>
        <v>0</v>
      </c>
      <c r="BL199" s="18" t="s">
        <v>418</v>
      </c>
      <c r="BM199" s="241" t="s">
        <v>1681</v>
      </c>
    </row>
    <row r="200" s="2" customFormat="1">
      <c r="A200" s="40"/>
      <c r="B200" s="41"/>
      <c r="C200" s="42"/>
      <c r="D200" s="243" t="s">
        <v>224</v>
      </c>
      <c r="E200" s="42"/>
      <c r="F200" s="244" t="s">
        <v>794</v>
      </c>
      <c r="G200" s="42"/>
      <c r="H200" s="42"/>
      <c r="I200" s="245"/>
      <c r="J200" s="42"/>
      <c r="K200" s="42"/>
      <c r="L200" s="46"/>
      <c r="M200" s="246"/>
      <c r="N200" s="247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8" t="s">
        <v>224</v>
      </c>
      <c r="AU200" s="18" t="s">
        <v>90</v>
      </c>
    </row>
    <row r="201" s="13" customFormat="1">
      <c r="A201" s="13"/>
      <c r="B201" s="248"/>
      <c r="C201" s="249"/>
      <c r="D201" s="243" t="s">
        <v>226</v>
      </c>
      <c r="E201" s="250" t="s">
        <v>1</v>
      </c>
      <c r="F201" s="251" t="s">
        <v>1682</v>
      </c>
      <c r="G201" s="249"/>
      <c r="H201" s="252">
        <v>2998</v>
      </c>
      <c r="I201" s="253"/>
      <c r="J201" s="249"/>
      <c r="K201" s="249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226</v>
      </c>
      <c r="AU201" s="258" t="s">
        <v>90</v>
      </c>
      <c r="AV201" s="13" t="s">
        <v>92</v>
      </c>
      <c r="AW201" s="13" t="s">
        <v>39</v>
      </c>
      <c r="AX201" s="13" t="s">
        <v>90</v>
      </c>
      <c r="AY201" s="258" t="s">
        <v>215</v>
      </c>
    </row>
    <row r="202" s="2" customFormat="1" ht="16.5" customHeight="1">
      <c r="A202" s="40"/>
      <c r="B202" s="41"/>
      <c r="C202" s="230" t="s">
        <v>303</v>
      </c>
      <c r="D202" s="230" t="s">
        <v>217</v>
      </c>
      <c r="E202" s="231" t="s">
        <v>1683</v>
      </c>
      <c r="F202" s="232" t="s">
        <v>1684</v>
      </c>
      <c r="G202" s="233" t="s">
        <v>325</v>
      </c>
      <c r="H202" s="234">
        <v>1</v>
      </c>
      <c r="I202" s="235"/>
      <c r="J202" s="236">
        <f>ROUND(I202*H202,2)</f>
        <v>0</v>
      </c>
      <c r="K202" s="232" t="s">
        <v>1</v>
      </c>
      <c r="L202" s="46"/>
      <c r="M202" s="237" t="s">
        <v>1</v>
      </c>
      <c r="N202" s="238" t="s">
        <v>48</v>
      </c>
      <c r="O202" s="93"/>
      <c r="P202" s="239">
        <f>O202*H202</f>
        <v>0</v>
      </c>
      <c r="Q202" s="239">
        <v>0</v>
      </c>
      <c r="R202" s="239">
        <f>Q202*H202</f>
        <v>0</v>
      </c>
      <c r="S202" s="239">
        <v>0</v>
      </c>
      <c r="T202" s="24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1" t="s">
        <v>222</v>
      </c>
      <c r="AT202" s="241" t="s">
        <v>217</v>
      </c>
      <c r="AU202" s="241" t="s">
        <v>90</v>
      </c>
      <c r="AY202" s="18" t="s">
        <v>215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8" t="s">
        <v>90</v>
      </c>
      <c r="BK202" s="242">
        <f>ROUND(I202*H202,2)</f>
        <v>0</v>
      </c>
      <c r="BL202" s="18" t="s">
        <v>222</v>
      </c>
      <c r="BM202" s="241" t="s">
        <v>1685</v>
      </c>
    </row>
    <row r="203" s="2" customFormat="1">
      <c r="A203" s="40"/>
      <c r="B203" s="41"/>
      <c r="C203" s="42"/>
      <c r="D203" s="243" t="s">
        <v>224</v>
      </c>
      <c r="E203" s="42"/>
      <c r="F203" s="244" t="s">
        <v>1647</v>
      </c>
      <c r="G203" s="42"/>
      <c r="H203" s="42"/>
      <c r="I203" s="245"/>
      <c r="J203" s="42"/>
      <c r="K203" s="42"/>
      <c r="L203" s="46"/>
      <c r="M203" s="246"/>
      <c r="N203" s="247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8" t="s">
        <v>224</v>
      </c>
      <c r="AU203" s="18" t="s">
        <v>90</v>
      </c>
    </row>
    <row r="204" s="13" customFormat="1">
      <c r="A204" s="13"/>
      <c r="B204" s="248"/>
      <c r="C204" s="249"/>
      <c r="D204" s="243" t="s">
        <v>226</v>
      </c>
      <c r="E204" s="250" t="s">
        <v>1</v>
      </c>
      <c r="F204" s="251" t="s">
        <v>1649</v>
      </c>
      <c r="G204" s="249"/>
      <c r="H204" s="252">
        <v>1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226</v>
      </c>
      <c r="AU204" s="258" t="s">
        <v>90</v>
      </c>
      <c r="AV204" s="13" t="s">
        <v>92</v>
      </c>
      <c r="AW204" s="13" t="s">
        <v>39</v>
      </c>
      <c r="AX204" s="13" t="s">
        <v>90</v>
      </c>
      <c r="AY204" s="258" t="s">
        <v>215</v>
      </c>
    </row>
    <row r="205" s="2" customFormat="1" ht="24.15" customHeight="1">
      <c r="A205" s="40"/>
      <c r="B205" s="41"/>
      <c r="C205" s="291" t="s">
        <v>310</v>
      </c>
      <c r="D205" s="291" t="s">
        <v>311</v>
      </c>
      <c r="E205" s="292" t="s">
        <v>1686</v>
      </c>
      <c r="F205" s="293" t="s">
        <v>1687</v>
      </c>
      <c r="G205" s="294" t="s">
        <v>334</v>
      </c>
      <c r="H205" s="295">
        <v>248</v>
      </c>
      <c r="I205" s="296"/>
      <c r="J205" s="297">
        <f>ROUND(I205*H205,2)</f>
        <v>0</v>
      </c>
      <c r="K205" s="293" t="s">
        <v>529</v>
      </c>
      <c r="L205" s="298"/>
      <c r="M205" s="299" t="s">
        <v>1</v>
      </c>
      <c r="N205" s="300" t="s">
        <v>48</v>
      </c>
      <c r="O205" s="93"/>
      <c r="P205" s="239">
        <f>O205*H205</f>
        <v>0</v>
      </c>
      <c r="Q205" s="239">
        <v>0</v>
      </c>
      <c r="R205" s="239">
        <f>Q205*H205</f>
        <v>0</v>
      </c>
      <c r="S205" s="239">
        <v>0</v>
      </c>
      <c r="T205" s="24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1" t="s">
        <v>541</v>
      </c>
      <c r="AT205" s="241" t="s">
        <v>311</v>
      </c>
      <c r="AU205" s="241" t="s">
        <v>90</v>
      </c>
      <c r="AY205" s="18" t="s">
        <v>215</v>
      </c>
      <c r="BE205" s="242">
        <f>IF(N205="základní",J205,0)</f>
        <v>0</v>
      </c>
      <c r="BF205" s="242">
        <f>IF(N205="snížená",J205,0)</f>
        <v>0</v>
      </c>
      <c r="BG205" s="242">
        <f>IF(N205="zákl. přenesená",J205,0)</f>
        <v>0</v>
      </c>
      <c r="BH205" s="242">
        <f>IF(N205="sníž. přenesená",J205,0)</f>
        <v>0</v>
      </c>
      <c r="BI205" s="242">
        <f>IF(N205="nulová",J205,0)</f>
        <v>0</v>
      </c>
      <c r="BJ205" s="18" t="s">
        <v>90</v>
      </c>
      <c r="BK205" s="242">
        <f>ROUND(I205*H205,2)</f>
        <v>0</v>
      </c>
      <c r="BL205" s="18" t="s">
        <v>541</v>
      </c>
      <c r="BM205" s="241" t="s">
        <v>1688</v>
      </c>
    </row>
    <row r="206" s="2" customFormat="1">
      <c r="A206" s="40"/>
      <c r="B206" s="41"/>
      <c r="C206" s="42"/>
      <c r="D206" s="243" t="s">
        <v>224</v>
      </c>
      <c r="E206" s="42"/>
      <c r="F206" s="244" t="s">
        <v>1687</v>
      </c>
      <c r="G206" s="42"/>
      <c r="H206" s="42"/>
      <c r="I206" s="245"/>
      <c r="J206" s="42"/>
      <c r="K206" s="42"/>
      <c r="L206" s="46"/>
      <c r="M206" s="246"/>
      <c r="N206" s="247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8" t="s">
        <v>224</v>
      </c>
      <c r="AU206" s="18" t="s">
        <v>90</v>
      </c>
    </row>
    <row r="207" s="13" customFormat="1">
      <c r="A207" s="13"/>
      <c r="B207" s="248"/>
      <c r="C207" s="249"/>
      <c r="D207" s="243" t="s">
        <v>226</v>
      </c>
      <c r="E207" s="250" t="s">
        <v>1</v>
      </c>
      <c r="F207" s="251" t="s">
        <v>1689</v>
      </c>
      <c r="G207" s="249"/>
      <c r="H207" s="252">
        <v>6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226</v>
      </c>
      <c r="AU207" s="258" t="s">
        <v>90</v>
      </c>
      <c r="AV207" s="13" t="s">
        <v>92</v>
      </c>
      <c r="AW207" s="13" t="s">
        <v>39</v>
      </c>
      <c r="AX207" s="13" t="s">
        <v>83</v>
      </c>
      <c r="AY207" s="258" t="s">
        <v>215</v>
      </c>
    </row>
    <row r="208" s="13" customFormat="1">
      <c r="A208" s="13"/>
      <c r="B208" s="248"/>
      <c r="C208" s="249"/>
      <c r="D208" s="243" t="s">
        <v>226</v>
      </c>
      <c r="E208" s="250" t="s">
        <v>1</v>
      </c>
      <c r="F208" s="251" t="s">
        <v>1690</v>
      </c>
      <c r="G208" s="249"/>
      <c r="H208" s="252">
        <v>6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226</v>
      </c>
      <c r="AU208" s="258" t="s">
        <v>90</v>
      </c>
      <c r="AV208" s="13" t="s">
        <v>92</v>
      </c>
      <c r="AW208" s="13" t="s">
        <v>39</v>
      </c>
      <c r="AX208" s="13" t="s">
        <v>83</v>
      </c>
      <c r="AY208" s="258" t="s">
        <v>215</v>
      </c>
    </row>
    <row r="209" s="13" customFormat="1">
      <c r="A209" s="13"/>
      <c r="B209" s="248"/>
      <c r="C209" s="249"/>
      <c r="D209" s="243" t="s">
        <v>226</v>
      </c>
      <c r="E209" s="250" t="s">
        <v>1</v>
      </c>
      <c r="F209" s="251" t="s">
        <v>1691</v>
      </c>
      <c r="G209" s="249"/>
      <c r="H209" s="252">
        <v>6</v>
      </c>
      <c r="I209" s="253"/>
      <c r="J209" s="249"/>
      <c r="K209" s="249"/>
      <c r="L209" s="254"/>
      <c r="M209" s="255"/>
      <c r="N209" s="256"/>
      <c r="O209" s="256"/>
      <c r="P209" s="256"/>
      <c r="Q209" s="256"/>
      <c r="R209" s="256"/>
      <c r="S209" s="256"/>
      <c r="T209" s="25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8" t="s">
        <v>226</v>
      </c>
      <c r="AU209" s="258" t="s">
        <v>90</v>
      </c>
      <c r="AV209" s="13" t="s">
        <v>92</v>
      </c>
      <c r="AW209" s="13" t="s">
        <v>39</v>
      </c>
      <c r="AX209" s="13" t="s">
        <v>83</v>
      </c>
      <c r="AY209" s="258" t="s">
        <v>215</v>
      </c>
    </row>
    <row r="210" s="13" customFormat="1">
      <c r="A210" s="13"/>
      <c r="B210" s="248"/>
      <c r="C210" s="249"/>
      <c r="D210" s="243" t="s">
        <v>226</v>
      </c>
      <c r="E210" s="250" t="s">
        <v>1</v>
      </c>
      <c r="F210" s="251" t="s">
        <v>1692</v>
      </c>
      <c r="G210" s="249"/>
      <c r="H210" s="252">
        <v>6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226</v>
      </c>
      <c r="AU210" s="258" t="s">
        <v>90</v>
      </c>
      <c r="AV210" s="13" t="s">
        <v>92</v>
      </c>
      <c r="AW210" s="13" t="s">
        <v>39</v>
      </c>
      <c r="AX210" s="13" t="s">
        <v>83</v>
      </c>
      <c r="AY210" s="258" t="s">
        <v>215</v>
      </c>
    </row>
    <row r="211" s="13" customFormat="1">
      <c r="A211" s="13"/>
      <c r="B211" s="248"/>
      <c r="C211" s="249"/>
      <c r="D211" s="243" t="s">
        <v>226</v>
      </c>
      <c r="E211" s="250" t="s">
        <v>1</v>
      </c>
      <c r="F211" s="251" t="s">
        <v>1693</v>
      </c>
      <c r="G211" s="249"/>
      <c r="H211" s="252">
        <v>12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226</v>
      </c>
      <c r="AU211" s="258" t="s">
        <v>90</v>
      </c>
      <c r="AV211" s="13" t="s">
        <v>92</v>
      </c>
      <c r="AW211" s="13" t="s">
        <v>39</v>
      </c>
      <c r="AX211" s="13" t="s">
        <v>83</v>
      </c>
      <c r="AY211" s="258" t="s">
        <v>215</v>
      </c>
    </row>
    <row r="212" s="13" customFormat="1">
      <c r="A212" s="13"/>
      <c r="B212" s="248"/>
      <c r="C212" s="249"/>
      <c r="D212" s="243" t="s">
        <v>226</v>
      </c>
      <c r="E212" s="250" t="s">
        <v>1</v>
      </c>
      <c r="F212" s="251" t="s">
        <v>1694</v>
      </c>
      <c r="G212" s="249"/>
      <c r="H212" s="252">
        <v>6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226</v>
      </c>
      <c r="AU212" s="258" t="s">
        <v>90</v>
      </c>
      <c r="AV212" s="13" t="s">
        <v>92</v>
      </c>
      <c r="AW212" s="13" t="s">
        <v>39</v>
      </c>
      <c r="AX212" s="13" t="s">
        <v>83</v>
      </c>
      <c r="AY212" s="258" t="s">
        <v>215</v>
      </c>
    </row>
    <row r="213" s="13" customFormat="1">
      <c r="A213" s="13"/>
      <c r="B213" s="248"/>
      <c r="C213" s="249"/>
      <c r="D213" s="243" t="s">
        <v>226</v>
      </c>
      <c r="E213" s="250" t="s">
        <v>1</v>
      </c>
      <c r="F213" s="251" t="s">
        <v>1695</v>
      </c>
      <c r="G213" s="249"/>
      <c r="H213" s="252">
        <v>12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226</v>
      </c>
      <c r="AU213" s="258" t="s">
        <v>90</v>
      </c>
      <c r="AV213" s="13" t="s">
        <v>92</v>
      </c>
      <c r="AW213" s="13" t="s">
        <v>39</v>
      </c>
      <c r="AX213" s="13" t="s">
        <v>83</v>
      </c>
      <c r="AY213" s="258" t="s">
        <v>215</v>
      </c>
    </row>
    <row r="214" s="13" customFormat="1">
      <c r="A214" s="13"/>
      <c r="B214" s="248"/>
      <c r="C214" s="249"/>
      <c r="D214" s="243" t="s">
        <v>226</v>
      </c>
      <c r="E214" s="250" t="s">
        <v>1</v>
      </c>
      <c r="F214" s="251" t="s">
        <v>1696</v>
      </c>
      <c r="G214" s="249"/>
      <c r="H214" s="252">
        <v>12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226</v>
      </c>
      <c r="AU214" s="258" t="s">
        <v>90</v>
      </c>
      <c r="AV214" s="13" t="s">
        <v>92</v>
      </c>
      <c r="AW214" s="13" t="s">
        <v>39</v>
      </c>
      <c r="AX214" s="13" t="s">
        <v>83</v>
      </c>
      <c r="AY214" s="258" t="s">
        <v>215</v>
      </c>
    </row>
    <row r="215" s="13" customFormat="1">
      <c r="A215" s="13"/>
      <c r="B215" s="248"/>
      <c r="C215" s="249"/>
      <c r="D215" s="243" t="s">
        <v>226</v>
      </c>
      <c r="E215" s="250" t="s">
        <v>1</v>
      </c>
      <c r="F215" s="251" t="s">
        <v>1697</v>
      </c>
      <c r="G215" s="249"/>
      <c r="H215" s="252">
        <v>6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8" t="s">
        <v>226</v>
      </c>
      <c r="AU215" s="258" t="s">
        <v>90</v>
      </c>
      <c r="AV215" s="13" t="s">
        <v>92</v>
      </c>
      <c r="AW215" s="13" t="s">
        <v>39</v>
      </c>
      <c r="AX215" s="13" t="s">
        <v>83</v>
      </c>
      <c r="AY215" s="258" t="s">
        <v>215</v>
      </c>
    </row>
    <row r="216" s="13" customFormat="1">
      <c r="A216" s="13"/>
      <c r="B216" s="248"/>
      <c r="C216" s="249"/>
      <c r="D216" s="243" t="s">
        <v>226</v>
      </c>
      <c r="E216" s="250" t="s">
        <v>1</v>
      </c>
      <c r="F216" s="251" t="s">
        <v>1698</v>
      </c>
      <c r="G216" s="249"/>
      <c r="H216" s="252">
        <v>12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226</v>
      </c>
      <c r="AU216" s="258" t="s">
        <v>90</v>
      </c>
      <c r="AV216" s="13" t="s">
        <v>92</v>
      </c>
      <c r="AW216" s="13" t="s">
        <v>39</v>
      </c>
      <c r="AX216" s="13" t="s">
        <v>83</v>
      </c>
      <c r="AY216" s="258" t="s">
        <v>215</v>
      </c>
    </row>
    <row r="217" s="13" customFormat="1">
      <c r="A217" s="13"/>
      <c r="B217" s="248"/>
      <c r="C217" s="249"/>
      <c r="D217" s="243" t="s">
        <v>226</v>
      </c>
      <c r="E217" s="250" t="s">
        <v>1</v>
      </c>
      <c r="F217" s="251" t="s">
        <v>1699</v>
      </c>
      <c r="G217" s="249"/>
      <c r="H217" s="252">
        <v>6</v>
      </c>
      <c r="I217" s="253"/>
      <c r="J217" s="249"/>
      <c r="K217" s="249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226</v>
      </c>
      <c r="AU217" s="258" t="s">
        <v>90</v>
      </c>
      <c r="AV217" s="13" t="s">
        <v>92</v>
      </c>
      <c r="AW217" s="13" t="s">
        <v>39</v>
      </c>
      <c r="AX217" s="13" t="s">
        <v>83</v>
      </c>
      <c r="AY217" s="258" t="s">
        <v>215</v>
      </c>
    </row>
    <row r="218" s="13" customFormat="1">
      <c r="A218" s="13"/>
      <c r="B218" s="248"/>
      <c r="C218" s="249"/>
      <c r="D218" s="243" t="s">
        <v>226</v>
      </c>
      <c r="E218" s="250" t="s">
        <v>1</v>
      </c>
      <c r="F218" s="251" t="s">
        <v>1700</v>
      </c>
      <c r="G218" s="249"/>
      <c r="H218" s="252">
        <v>6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226</v>
      </c>
      <c r="AU218" s="258" t="s">
        <v>90</v>
      </c>
      <c r="AV218" s="13" t="s">
        <v>92</v>
      </c>
      <c r="AW218" s="13" t="s">
        <v>39</v>
      </c>
      <c r="AX218" s="13" t="s">
        <v>83</v>
      </c>
      <c r="AY218" s="258" t="s">
        <v>215</v>
      </c>
    </row>
    <row r="219" s="13" customFormat="1">
      <c r="A219" s="13"/>
      <c r="B219" s="248"/>
      <c r="C219" s="249"/>
      <c r="D219" s="243" t="s">
        <v>226</v>
      </c>
      <c r="E219" s="250" t="s">
        <v>1</v>
      </c>
      <c r="F219" s="251" t="s">
        <v>1701</v>
      </c>
      <c r="G219" s="249"/>
      <c r="H219" s="252">
        <v>6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226</v>
      </c>
      <c r="AU219" s="258" t="s">
        <v>90</v>
      </c>
      <c r="AV219" s="13" t="s">
        <v>92</v>
      </c>
      <c r="AW219" s="13" t="s">
        <v>39</v>
      </c>
      <c r="AX219" s="13" t="s">
        <v>83</v>
      </c>
      <c r="AY219" s="258" t="s">
        <v>215</v>
      </c>
    </row>
    <row r="220" s="13" customFormat="1">
      <c r="A220" s="13"/>
      <c r="B220" s="248"/>
      <c r="C220" s="249"/>
      <c r="D220" s="243" t="s">
        <v>226</v>
      </c>
      <c r="E220" s="250" t="s">
        <v>1</v>
      </c>
      <c r="F220" s="251" t="s">
        <v>1702</v>
      </c>
      <c r="G220" s="249"/>
      <c r="H220" s="252">
        <v>6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226</v>
      </c>
      <c r="AU220" s="258" t="s">
        <v>90</v>
      </c>
      <c r="AV220" s="13" t="s">
        <v>92</v>
      </c>
      <c r="AW220" s="13" t="s">
        <v>39</v>
      </c>
      <c r="AX220" s="13" t="s">
        <v>83</v>
      </c>
      <c r="AY220" s="258" t="s">
        <v>215</v>
      </c>
    </row>
    <row r="221" s="13" customFormat="1">
      <c r="A221" s="13"/>
      <c r="B221" s="248"/>
      <c r="C221" s="249"/>
      <c r="D221" s="243" t="s">
        <v>226</v>
      </c>
      <c r="E221" s="250" t="s">
        <v>1</v>
      </c>
      <c r="F221" s="251" t="s">
        <v>1703</v>
      </c>
      <c r="G221" s="249"/>
      <c r="H221" s="252">
        <v>20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226</v>
      </c>
      <c r="AU221" s="258" t="s">
        <v>90</v>
      </c>
      <c r="AV221" s="13" t="s">
        <v>92</v>
      </c>
      <c r="AW221" s="13" t="s">
        <v>39</v>
      </c>
      <c r="AX221" s="13" t="s">
        <v>83</v>
      </c>
      <c r="AY221" s="258" t="s">
        <v>215</v>
      </c>
    </row>
    <row r="222" s="13" customFormat="1">
      <c r="A222" s="13"/>
      <c r="B222" s="248"/>
      <c r="C222" s="249"/>
      <c r="D222" s="243" t="s">
        <v>226</v>
      </c>
      <c r="E222" s="250" t="s">
        <v>1</v>
      </c>
      <c r="F222" s="251" t="s">
        <v>1704</v>
      </c>
      <c r="G222" s="249"/>
      <c r="H222" s="252">
        <v>20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226</v>
      </c>
      <c r="AU222" s="258" t="s">
        <v>90</v>
      </c>
      <c r="AV222" s="13" t="s">
        <v>92</v>
      </c>
      <c r="AW222" s="13" t="s">
        <v>39</v>
      </c>
      <c r="AX222" s="13" t="s">
        <v>83</v>
      </c>
      <c r="AY222" s="258" t="s">
        <v>215</v>
      </c>
    </row>
    <row r="223" s="13" customFormat="1">
      <c r="A223" s="13"/>
      <c r="B223" s="248"/>
      <c r="C223" s="249"/>
      <c r="D223" s="243" t="s">
        <v>226</v>
      </c>
      <c r="E223" s="250" t="s">
        <v>1</v>
      </c>
      <c r="F223" s="251" t="s">
        <v>1705</v>
      </c>
      <c r="G223" s="249"/>
      <c r="H223" s="252">
        <v>20</v>
      </c>
      <c r="I223" s="253"/>
      <c r="J223" s="249"/>
      <c r="K223" s="249"/>
      <c r="L223" s="254"/>
      <c r="M223" s="255"/>
      <c r="N223" s="256"/>
      <c r="O223" s="256"/>
      <c r="P223" s="256"/>
      <c r="Q223" s="256"/>
      <c r="R223" s="256"/>
      <c r="S223" s="256"/>
      <c r="T223" s="25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8" t="s">
        <v>226</v>
      </c>
      <c r="AU223" s="258" t="s">
        <v>90</v>
      </c>
      <c r="AV223" s="13" t="s">
        <v>92</v>
      </c>
      <c r="AW223" s="13" t="s">
        <v>39</v>
      </c>
      <c r="AX223" s="13" t="s">
        <v>83</v>
      </c>
      <c r="AY223" s="258" t="s">
        <v>215</v>
      </c>
    </row>
    <row r="224" s="13" customFormat="1">
      <c r="A224" s="13"/>
      <c r="B224" s="248"/>
      <c r="C224" s="249"/>
      <c r="D224" s="243" t="s">
        <v>226</v>
      </c>
      <c r="E224" s="250" t="s">
        <v>1</v>
      </c>
      <c r="F224" s="251" t="s">
        <v>1706</v>
      </c>
      <c r="G224" s="249"/>
      <c r="H224" s="252">
        <v>20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226</v>
      </c>
      <c r="AU224" s="258" t="s">
        <v>90</v>
      </c>
      <c r="AV224" s="13" t="s">
        <v>92</v>
      </c>
      <c r="AW224" s="13" t="s">
        <v>39</v>
      </c>
      <c r="AX224" s="13" t="s">
        <v>83</v>
      </c>
      <c r="AY224" s="258" t="s">
        <v>215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1707</v>
      </c>
      <c r="G225" s="249"/>
      <c r="H225" s="252">
        <v>20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90</v>
      </c>
      <c r="AV225" s="13" t="s">
        <v>92</v>
      </c>
      <c r="AW225" s="13" t="s">
        <v>39</v>
      </c>
      <c r="AX225" s="13" t="s">
        <v>83</v>
      </c>
      <c r="AY225" s="258" t="s">
        <v>215</v>
      </c>
    </row>
    <row r="226" s="13" customFormat="1">
      <c r="A226" s="13"/>
      <c r="B226" s="248"/>
      <c r="C226" s="249"/>
      <c r="D226" s="243" t="s">
        <v>226</v>
      </c>
      <c r="E226" s="250" t="s">
        <v>1</v>
      </c>
      <c r="F226" s="251" t="s">
        <v>1708</v>
      </c>
      <c r="G226" s="249"/>
      <c r="H226" s="252">
        <v>20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226</v>
      </c>
      <c r="AU226" s="258" t="s">
        <v>90</v>
      </c>
      <c r="AV226" s="13" t="s">
        <v>92</v>
      </c>
      <c r="AW226" s="13" t="s">
        <v>39</v>
      </c>
      <c r="AX226" s="13" t="s">
        <v>83</v>
      </c>
      <c r="AY226" s="258" t="s">
        <v>215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1709</v>
      </c>
      <c r="G227" s="249"/>
      <c r="H227" s="252">
        <v>20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90</v>
      </c>
      <c r="AV227" s="13" t="s">
        <v>92</v>
      </c>
      <c r="AW227" s="13" t="s">
        <v>39</v>
      </c>
      <c r="AX227" s="13" t="s">
        <v>83</v>
      </c>
      <c r="AY227" s="258" t="s">
        <v>215</v>
      </c>
    </row>
    <row r="228" s="14" customFormat="1">
      <c r="A228" s="14"/>
      <c r="B228" s="259"/>
      <c r="C228" s="260"/>
      <c r="D228" s="243" t="s">
        <v>226</v>
      </c>
      <c r="E228" s="261" t="s">
        <v>1</v>
      </c>
      <c r="F228" s="262" t="s">
        <v>229</v>
      </c>
      <c r="G228" s="260"/>
      <c r="H228" s="263">
        <v>248</v>
      </c>
      <c r="I228" s="264"/>
      <c r="J228" s="260"/>
      <c r="K228" s="260"/>
      <c r="L228" s="265"/>
      <c r="M228" s="266"/>
      <c r="N228" s="267"/>
      <c r="O228" s="267"/>
      <c r="P228" s="267"/>
      <c r="Q228" s="267"/>
      <c r="R228" s="267"/>
      <c r="S228" s="267"/>
      <c r="T228" s="26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9" t="s">
        <v>226</v>
      </c>
      <c r="AU228" s="269" t="s">
        <v>90</v>
      </c>
      <c r="AV228" s="14" t="s">
        <v>222</v>
      </c>
      <c r="AW228" s="14" t="s">
        <v>39</v>
      </c>
      <c r="AX228" s="14" t="s">
        <v>90</v>
      </c>
      <c r="AY228" s="269" t="s">
        <v>215</v>
      </c>
    </row>
    <row r="229" s="2" customFormat="1" ht="33" customHeight="1">
      <c r="A229" s="40"/>
      <c r="B229" s="41"/>
      <c r="C229" s="291" t="s">
        <v>316</v>
      </c>
      <c r="D229" s="291" t="s">
        <v>311</v>
      </c>
      <c r="E229" s="292" t="s">
        <v>1710</v>
      </c>
      <c r="F229" s="293" t="s">
        <v>1711</v>
      </c>
      <c r="G229" s="294" t="s">
        <v>334</v>
      </c>
      <c r="H229" s="295">
        <v>6244</v>
      </c>
      <c r="I229" s="296"/>
      <c r="J229" s="297">
        <f>ROUND(I229*H229,2)</f>
        <v>0</v>
      </c>
      <c r="K229" s="293" t="s">
        <v>529</v>
      </c>
      <c r="L229" s="298"/>
      <c r="M229" s="299" t="s">
        <v>1</v>
      </c>
      <c r="N229" s="300" t="s">
        <v>48</v>
      </c>
      <c r="O229" s="93"/>
      <c r="P229" s="239">
        <f>O229*H229</f>
        <v>0</v>
      </c>
      <c r="Q229" s="239">
        <v>0</v>
      </c>
      <c r="R229" s="239">
        <f>Q229*H229</f>
        <v>0</v>
      </c>
      <c r="S229" s="239">
        <v>0</v>
      </c>
      <c r="T229" s="24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41" t="s">
        <v>92</v>
      </c>
      <c r="AT229" s="241" t="s">
        <v>311</v>
      </c>
      <c r="AU229" s="241" t="s">
        <v>90</v>
      </c>
      <c r="AY229" s="18" t="s">
        <v>215</v>
      </c>
      <c r="BE229" s="242">
        <f>IF(N229="základní",J229,0)</f>
        <v>0</v>
      </c>
      <c r="BF229" s="242">
        <f>IF(N229="snížená",J229,0)</f>
        <v>0</v>
      </c>
      <c r="BG229" s="242">
        <f>IF(N229="zákl. přenesená",J229,0)</f>
        <v>0</v>
      </c>
      <c r="BH229" s="242">
        <f>IF(N229="sníž. přenesená",J229,0)</f>
        <v>0</v>
      </c>
      <c r="BI229" s="242">
        <f>IF(N229="nulová",J229,0)</f>
        <v>0</v>
      </c>
      <c r="BJ229" s="18" t="s">
        <v>90</v>
      </c>
      <c r="BK229" s="242">
        <f>ROUND(I229*H229,2)</f>
        <v>0</v>
      </c>
      <c r="BL229" s="18" t="s">
        <v>90</v>
      </c>
      <c r="BM229" s="241" t="s">
        <v>1712</v>
      </c>
    </row>
    <row r="230" s="2" customFormat="1">
      <c r="A230" s="40"/>
      <c r="B230" s="41"/>
      <c r="C230" s="42"/>
      <c r="D230" s="243" t="s">
        <v>224</v>
      </c>
      <c r="E230" s="42"/>
      <c r="F230" s="244" t="s">
        <v>1711</v>
      </c>
      <c r="G230" s="42"/>
      <c r="H230" s="42"/>
      <c r="I230" s="245"/>
      <c r="J230" s="42"/>
      <c r="K230" s="42"/>
      <c r="L230" s="46"/>
      <c r="M230" s="246"/>
      <c r="N230" s="247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8" t="s">
        <v>224</v>
      </c>
      <c r="AU230" s="18" t="s">
        <v>90</v>
      </c>
    </row>
    <row r="231" s="13" customFormat="1">
      <c r="A231" s="13"/>
      <c r="B231" s="248"/>
      <c r="C231" s="249"/>
      <c r="D231" s="243" t="s">
        <v>226</v>
      </c>
      <c r="E231" s="250" t="s">
        <v>1</v>
      </c>
      <c r="F231" s="251" t="s">
        <v>1713</v>
      </c>
      <c r="G231" s="249"/>
      <c r="H231" s="252">
        <v>6244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226</v>
      </c>
      <c r="AU231" s="258" t="s">
        <v>90</v>
      </c>
      <c r="AV231" s="13" t="s">
        <v>92</v>
      </c>
      <c r="AW231" s="13" t="s">
        <v>39</v>
      </c>
      <c r="AX231" s="13" t="s">
        <v>90</v>
      </c>
      <c r="AY231" s="258" t="s">
        <v>215</v>
      </c>
    </row>
    <row r="232" s="2" customFormat="1" ht="24.15" customHeight="1">
      <c r="A232" s="40"/>
      <c r="B232" s="41"/>
      <c r="C232" s="291" t="s">
        <v>322</v>
      </c>
      <c r="D232" s="291" t="s">
        <v>311</v>
      </c>
      <c r="E232" s="292" t="s">
        <v>978</v>
      </c>
      <c r="F232" s="293" t="s">
        <v>979</v>
      </c>
      <c r="G232" s="294" t="s">
        <v>980</v>
      </c>
      <c r="H232" s="295">
        <v>1</v>
      </c>
      <c r="I232" s="296"/>
      <c r="J232" s="297">
        <f>ROUND(I232*H232,2)</f>
        <v>0</v>
      </c>
      <c r="K232" s="293" t="s">
        <v>529</v>
      </c>
      <c r="L232" s="298"/>
      <c r="M232" s="299" t="s">
        <v>1</v>
      </c>
      <c r="N232" s="300" t="s">
        <v>48</v>
      </c>
      <c r="O232" s="93"/>
      <c r="P232" s="239">
        <f>O232*H232</f>
        <v>0</v>
      </c>
      <c r="Q232" s="239">
        <v>0</v>
      </c>
      <c r="R232" s="239">
        <f>Q232*H232</f>
        <v>0</v>
      </c>
      <c r="S232" s="239">
        <v>0</v>
      </c>
      <c r="T232" s="240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41" t="s">
        <v>541</v>
      </c>
      <c r="AT232" s="241" t="s">
        <v>311</v>
      </c>
      <c r="AU232" s="241" t="s">
        <v>90</v>
      </c>
      <c r="AY232" s="18" t="s">
        <v>215</v>
      </c>
      <c r="BE232" s="242">
        <f>IF(N232="základní",J232,0)</f>
        <v>0</v>
      </c>
      <c r="BF232" s="242">
        <f>IF(N232="snížená",J232,0)</f>
        <v>0</v>
      </c>
      <c r="BG232" s="242">
        <f>IF(N232="zákl. přenesená",J232,0)</f>
        <v>0</v>
      </c>
      <c r="BH232" s="242">
        <f>IF(N232="sníž. přenesená",J232,0)</f>
        <v>0</v>
      </c>
      <c r="BI232" s="242">
        <f>IF(N232="nulová",J232,0)</f>
        <v>0</v>
      </c>
      <c r="BJ232" s="18" t="s">
        <v>90</v>
      </c>
      <c r="BK232" s="242">
        <f>ROUND(I232*H232,2)</f>
        <v>0</v>
      </c>
      <c r="BL232" s="18" t="s">
        <v>541</v>
      </c>
      <c r="BM232" s="241" t="s">
        <v>1714</v>
      </c>
    </row>
    <row r="233" s="2" customFormat="1">
      <c r="A233" s="40"/>
      <c r="B233" s="41"/>
      <c r="C233" s="42"/>
      <c r="D233" s="243" t="s">
        <v>224</v>
      </c>
      <c r="E233" s="42"/>
      <c r="F233" s="244" t="s">
        <v>979</v>
      </c>
      <c r="G233" s="42"/>
      <c r="H233" s="42"/>
      <c r="I233" s="245"/>
      <c r="J233" s="42"/>
      <c r="K233" s="42"/>
      <c r="L233" s="46"/>
      <c r="M233" s="246"/>
      <c r="N233" s="247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8" t="s">
        <v>224</v>
      </c>
      <c r="AU233" s="18" t="s">
        <v>90</v>
      </c>
    </row>
    <row r="234" s="13" customFormat="1">
      <c r="A234" s="13"/>
      <c r="B234" s="248"/>
      <c r="C234" s="249"/>
      <c r="D234" s="243" t="s">
        <v>226</v>
      </c>
      <c r="E234" s="250" t="s">
        <v>1</v>
      </c>
      <c r="F234" s="251" t="s">
        <v>1715</v>
      </c>
      <c r="G234" s="249"/>
      <c r="H234" s="252">
        <v>1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226</v>
      </c>
      <c r="AU234" s="258" t="s">
        <v>90</v>
      </c>
      <c r="AV234" s="13" t="s">
        <v>92</v>
      </c>
      <c r="AW234" s="13" t="s">
        <v>39</v>
      </c>
      <c r="AX234" s="13" t="s">
        <v>90</v>
      </c>
      <c r="AY234" s="258" t="s">
        <v>215</v>
      </c>
    </row>
    <row r="235" s="2" customFormat="1" ht="37.8" customHeight="1">
      <c r="A235" s="40"/>
      <c r="B235" s="41"/>
      <c r="C235" s="291" t="s">
        <v>331</v>
      </c>
      <c r="D235" s="291" t="s">
        <v>311</v>
      </c>
      <c r="E235" s="292" t="s">
        <v>1716</v>
      </c>
      <c r="F235" s="293" t="s">
        <v>1717</v>
      </c>
      <c r="G235" s="294" t="s">
        <v>334</v>
      </c>
      <c r="H235" s="295">
        <v>4074</v>
      </c>
      <c r="I235" s="296"/>
      <c r="J235" s="297">
        <f>ROUND(I235*H235,2)</f>
        <v>0</v>
      </c>
      <c r="K235" s="293" t="s">
        <v>529</v>
      </c>
      <c r="L235" s="298"/>
      <c r="M235" s="299" t="s">
        <v>1</v>
      </c>
      <c r="N235" s="300" t="s">
        <v>48</v>
      </c>
      <c r="O235" s="93"/>
      <c r="P235" s="239">
        <f>O235*H235</f>
        <v>0</v>
      </c>
      <c r="Q235" s="239">
        <v>0</v>
      </c>
      <c r="R235" s="239">
        <f>Q235*H235</f>
        <v>0</v>
      </c>
      <c r="S235" s="239">
        <v>0</v>
      </c>
      <c r="T235" s="240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41" t="s">
        <v>270</v>
      </c>
      <c r="AT235" s="241" t="s">
        <v>311</v>
      </c>
      <c r="AU235" s="241" t="s">
        <v>90</v>
      </c>
      <c r="AY235" s="18" t="s">
        <v>215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8" t="s">
        <v>90</v>
      </c>
      <c r="BK235" s="242">
        <f>ROUND(I235*H235,2)</f>
        <v>0</v>
      </c>
      <c r="BL235" s="18" t="s">
        <v>222</v>
      </c>
      <c r="BM235" s="241" t="s">
        <v>1718</v>
      </c>
    </row>
    <row r="236" s="2" customFormat="1">
      <c r="A236" s="40"/>
      <c r="B236" s="41"/>
      <c r="C236" s="42"/>
      <c r="D236" s="243" t="s">
        <v>224</v>
      </c>
      <c r="E236" s="42"/>
      <c r="F236" s="244" t="s">
        <v>1717</v>
      </c>
      <c r="G236" s="42"/>
      <c r="H236" s="42"/>
      <c r="I236" s="245"/>
      <c r="J236" s="42"/>
      <c r="K236" s="42"/>
      <c r="L236" s="46"/>
      <c r="M236" s="246"/>
      <c r="N236" s="247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8" t="s">
        <v>224</v>
      </c>
      <c r="AU236" s="18" t="s">
        <v>90</v>
      </c>
    </row>
    <row r="237" s="13" customFormat="1">
      <c r="A237" s="13"/>
      <c r="B237" s="248"/>
      <c r="C237" s="249"/>
      <c r="D237" s="243" t="s">
        <v>226</v>
      </c>
      <c r="E237" s="250" t="s">
        <v>1</v>
      </c>
      <c r="F237" s="251" t="s">
        <v>1635</v>
      </c>
      <c r="G237" s="249"/>
      <c r="H237" s="252">
        <v>84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90</v>
      </c>
      <c r="AV237" s="13" t="s">
        <v>92</v>
      </c>
      <c r="AW237" s="13" t="s">
        <v>39</v>
      </c>
      <c r="AX237" s="13" t="s">
        <v>83</v>
      </c>
      <c r="AY237" s="258" t="s">
        <v>215</v>
      </c>
    </row>
    <row r="238" s="13" customFormat="1">
      <c r="A238" s="13"/>
      <c r="B238" s="248"/>
      <c r="C238" s="249"/>
      <c r="D238" s="243" t="s">
        <v>226</v>
      </c>
      <c r="E238" s="250" t="s">
        <v>1</v>
      </c>
      <c r="F238" s="251" t="s">
        <v>1636</v>
      </c>
      <c r="G238" s="249"/>
      <c r="H238" s="252">
        <v>1680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90</v>
      </c>
      <c r="AV238" s="13" t="s">
        <v>92</v>
      </c>
      <c r="AW238" s="13" t="s">
        <v>39</v>
      </c>
      <c r="AX238" s="13" t="s">
        <v>83</v>
      </c>
      <c r="AY238" s="258" t="s">
        <v>215</v>
      </c>
    </row>
    <row r="239" s="13" customFormat="1">
      <c r="A239" s="13"/>
      <c r="B239" s="248"/>
      <c r="C239" s="249"/>
      <c r="D239" s="243" t="s">
        <v>226</v>
      </c>
      <c r="E239" s="250" t="s">
        <v>1</v>
      </c>
      <c r="F239" s="251" t="s">
        <v>1637</v>
      </c>
      <c r="G239" s="249"/>
      <c r="H239" s="252">
        <v>808.5</v>
      </c>
      <c r="I239" s="253"/>
      <c r="J239" s="249"/>
      <c r="K239" s="249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226</v>
      </c>
      <c r="AU239" s="258" t="s">
        <v>90</v>
      </c>
      <c r="AV239" s="13" t="s">
        <v>92</v>
      </c>
      <c r="AW239" s="13" t="s">
        <v>39</v>
      </c>
      <c r="AX239" s="13" t="s">
        <v>83</v>
      </c>
      <c r="AY239" s="258" t="s">
        <v>215</v>
      </c>
    </row>
    <row r="240" s="13" customFormat="1">
      <c r="A240" s="13"/>
      <c r="B240" s="248"/>
      <c r="C240" s="249"/>
      <c r="D240" s="243" t="s">
        <v>226</v>
      </c>
      <c r="E240" s="250" t="s">
        <v>1</v>
      </c>
      <c r="F240" s="251" t="s">
        <v>1638</v>
      </c>
      <c r="G240" s="249"/>
      <c r="H240" s="252">
        <v>441</v>
      </c>
      <c r="I240" s="253"/>
      <c r="J240" s="249"/>
      <c r="K240" s="249"/>
      <c r="L240" s="254"/>
      <c r="M240" s="255"/>
      <c r="N240" s="256"/>
      <c r="O240" s="256"/>
      <c r="P240" s="256"/>
      <c r="Q240" s="256"/>
      <c r="R240" s="256"/>
      <c r="S240" s="256"/>
      <c r="T240" s="25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8" t="s">
        <v>226</v>
      </c>
      <c r="AU240" s="258" t="s">
        <v>90</v>
      </c>
      <c r="AV240" s="13" t="s">
        <v>92</v>
      </c>
      <c r="AW240" s="13" t="s">
        <v>39</v>
      </c>
      <c r="AX240" s="13" t="s">
        <v>83</v>
      </c>
      <c r="AY240" s="258" t="s">
        <v>215</v>
      </c>
    </row>
    <row r="241" s="13" customFormat="1">
      <c r="A241" s="13"/>
      <c r="B241" s="248"/>
      <c r="C241" s="249"/>
      <c r="D241" s="243" t="s">
        <v>226</v>
      </c>
      <c r="E241" s="250" t="s">
        <v>1</v>
      </c>
      <c r="F241" s="251" t="s">
        <v>1639</v>
      </c>
      <c r="G241" s="249"/>
      <c r="H241" s="252">
        <v>294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226</v>
      </c>
      <c r="AU241" s="258" t="s">
        <v>90</v>
      </c>
      <c r="AV241" s="13" t="s">
        <v>92</v>
      </c>
      <c r="AW241" s="13" t="s">
        <v>39</v>
      </c>
      <c r="AX241" s="13" t="s">
        <v>83</v>
      </c>
      <c r="AY241" s="258" t="s">
        <v>215</v>
      </c>
    </row>
    <row r="242" s="13" customFormat="1">
      <c r="A242" s="13"/>
      <c r="B242" s="248"/>
      <c r="C242" s="249"/>
      <c r="D242" s="243" t="s">
        <v>226</v>
      </c>
      <c r="E242" s="250" t="s">
        <v>1</v>
      </c>
      <c r="F242" s="251" t="s">
        <v>1640</v>
      </c>
      <c r="G242" s="249"/>
      <c r="H242" s="252">
        <v>766.5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226</v>
      </c>
      <c r="AU242" s="258" t="s">
        <v>90</v>
      </c>
      <c r="AV242" s="13" t="s">
        <v>92</v>
      </c>
      <c r="AW242" s="13" t="s">
        <v>39</v>
      </c>
      <c r="AX242" s="13" t="s">
        <v>83</v>
      </c>
      <c r="AY242" s="258" t="s">
        <v>215</v>
      </c>
    </row>
    <row r="243" s="14" customFormat="1">
      <c r="A243" s="14"/>
      <c r="B243" s="259"/>
      <c r="C243" s="260"/>
      <c r="D243" s="243" t="s">
        <v>226</v>
      </c>
      <c r="E243" s="261" t="s">
        <v>1</v>
      </c>
      <c r="F243" s="262" t="s">
        <v>229</v>
      </c>
      <c r="G243" s="260"/>
      <c r="H243" s="263">
        <v>4074</v>
      </c>
      <c r="I243" s="264"/>
      <c r="J243" s="260"/>
      <c r="K243" s="260"/>
      <c r="L243" s="265"/>
      <c r="M243" s="266"/>
      <c r="N243" s="267"/>
      <c r="O243" s="267"/>
      <c r="P243" s="267"/>
      <c r="Q243" s="267"/>
      <c r="R243" s="267"/>
      <c r="S243" s="267"/>
      <c r="T243" s="26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9" t="s">
        <v>226</v>
      </c>
      <c r="AU243" s="269" t="s">
        <v>90</v>
      </c>
      <c r="AV243" s="14" t="s">
        <v>222</v>
      </c>
      <c r="AW243" s="14" t="s">
        <v>39</v>
      </c>
      <c r="AX243" s="14" t="s">
        <v>90</v>
      </c>
      <c r="AY243" s="269" t="s">
        <v>215</v>
      </c>
    </row>
    <row r="244" s="2" customFormat="1" ht="37.8" customHeight="1">
      <c r="A244" s="40"/>
      <c r="B244" s="41"/>
      <c r="C244" s="291" t="s">
        <v>339</v>
      </c>
      <c r="D244" s="291" t="s">
        <v>311</v>
      </c>
      <c r="E244" s="292" t="s">
        <v>1719</v>
      </c>
      <c r="F244" s="293" t="s">
        <v>1720</v>
      </c>
      <c r="G244" s="294" t="s">
        <v>334</v>
      </c>
      <c r="H244" s="295">
        <v>4074</v>
      </c>
      <c r="I244" s="296"/>
      <c r="J244" s="297">
        <f>ROUND(I244*H244,2)</f>
        <v>0</v>
      </c>
      <c r="K244" s="293" t="s">
        <v>529</v>
      </c>
      <c r="L244" s="298"/>
      <c r="M244" s="299" t="s">
        <v>1</v>
      </c>
      <c r="N244" s="300" t="s">
        <v>48</v>
      </c>
      <c r="O244" s="93"/>
      <c r="P244" s="239">
        <f>O244*H244</f>
        <v>0</v>
      </c>
      <c r="Q244" s="239">
        <v>0</v>
      </c>
      <c r="R244" s="239">
        <f>Q244*H244</f>
        <v>0</v>
      </c>
      <c r="S244" s="239">
        <v>0</v>
      </c>
      <c r="T244" s="24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41" t="s">
        <v>270</v>
      </c>
      <c r="AT244" s="241" t="s">
        <v>311</v>
      </c>
      <c r="AU244" s="241" t="s">
        <v>90</v>
      </c>
      <c r="AY244" s="18" t="s">
        <v>215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8" t="s">
        <v>90</v>
      </c>
      <c r="BK244" s="242">
        <f>ROUND(I244*H244,2)</f>
        <v>0</v>
      </c>
      <c r="BL244" s="18" t="s">
        <v>222</v>
      </c>
      <c r="BM244" s="241" t="s">
        <v>1721</v>
      </c>
    </row>
    <row r="245" s="2" customFormat="1">
      <c r="A245" s="40"/>
      <c r="B245" s="41"/>
      <c r="C245" s="42"/>
      <c r="D245" s="243" t="s">
        <v>224</v>
      </c>
      <c r="E245" s="42"/>
      <c r="F245" s="244" t="s">
        <v>1720</v>
      </c>
      <c r="G245" s="42"/>
      <c r="H245" s="42"/>
      <c r="I245" s="245"/>
      <c r="J245" s="42"/>
      <c r="K245" s="42"/>
      <c r="L245" s="46"/>
      <c r="M245" s="246"/>
      <c r="N245" s="247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8" t="s">
        <v>224</v>
      </c>
      <c r="AU245" s="18" t="s">
        <v>90</v>
      </c>
    </row>
    <row r="246" s="13" customFormat="1">
      <c r="A246" s="13"/>
      <c r="B246" s="248"/>
      <c r="C246" s="249"/>
      <c r="D246" s="243" t="s">
        <v>226</v>
      </c>
      <c r="E246" s="250" t="s">
        <v>1</v>
      </c>
      <c r="F246" s="251" t="s">
        <v>1675</v>
      </c>
      <c r="G246" s="249"/>
      <c r="H246" s="252">
        <v>1680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226</v>
      </c>
      <c r="AU246" s="258" t="s">
        <v>90</v>
      </c>
      <c r="AV246" s="13" t="s">
        <v>92</v>
      </c>
      <c r="AW246" s="13" t="s">
        <v>39</v>
      </c>
      <c r="AX246" s="13" t="s">
        <v>83</v>
      </c>
      <c r="AY246" s="258" t="s">
        <v>215</v>
      </c>
    </row>
    <row r="247" s="13" customFormat="1">
      <c r="A247" s="13"/>
      <c r="B247" s="248"/>
      <c r="C247" s="249"/>
      <c r="D247" s="243" t="s">
        <v>226</v>
      </c>
      <c r="E247" s="250" t="s">
        <v>1</v>
      </c>
      <c r="F247" s="251" t="s">
        <v>1676</v>
      </c>
      <c r="G247" s="249"/>
      <c r="H247" s="252">
        <v>808.5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226</v>
      </c>
      <c r="AU247" s="258" t="s">
        <v>90</v>
      </c>
      <c r="AV247" s="13" t="s">
        <v>92</v>
      </c>
      <c r="AW247" s="13" t="s">
        <v>39</v>
      </c>
      <c r="AX247" s="13" t="s">
        <v>83</v>
      </c>
      <c r="AY247" s="258" t="s">
        <v>215</v>
      </c>
    </row>
    <row r="248" s="13" customFormat="1">
      <c r="A248" s="13"/>
      <c r="B248" s="248"/>
      <c r="C248" s="249"/>
      <c r="D248" s="243" t="s">
        <v>226</v>
      </c>
      <c r="E248" s="250" t="s">
        <v>1</v>
      </c>
      <c r="F248" s="251" t="s">
        <v>1677</v>
      </c>
      <c r="G248" s="249"/>
      <c r="H248" s="252">
        <v>441</v>
      </c>
      <c r="I248" s="253"/>
      <c r="J248" s="249"/>
      <c r="K248" s="249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226</v>
      </c>
      <c r="AU248" s="258" t="s">
        <v>90</v>
      </c>
      <c r="AV248" s="13" t="s">
        <v>92</v>
      </c>
      <c r="AW248" s="13" t="s">
        <v>39</v>
      </c>
      <c r="AX248" s="13" t="s">
        <v>83</v>
      </c>
      <c r="AY248" s="258" t="s">
        <v>215</v>
      </c>
    </row>
    <row r="249" s="13" customFormat="1">
      <c r="A249" s="13"/>
      <c r="B249" s="248"/>
      <c r="C249" s="249"/>
      <c r="D249" s="243" t="s">
        <v>226</v>
      </c>
      <c r="E249" s="250" t="s">
        <v>1</v>
      </c>
      <c r="F249" s="251" t="s">
        <v>1678</v>
      </c>
      <c r="G249" s="249"/>
      <c r="H249" s="252">
        <v>294</v>
      </c>
      <c r="I249" s="253"/>
      <c r="J249" s="249"/>
      <c r="K249" s="249"/>
      <c r="L249" s="254"/>
      <c r="M249" s="255"/>
      <c r="N249" s="256"/>
      <c r="O249" s="256"/>
      <c r="P249" s="256"/>
      <c r="Q249" s="256"/>
      <c r="R249" s="256"/>
      <c r="S249" s="256"/>
      <c r="T249" s="25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8" t="s">
        <v>226</v>
      </c>
      <c r="AU249" s="258" t="s">
        <v>90</v>
      </c>
      <c r="AV249" s="13" t="s">
        <v>92</v>
      </c>
      <c r="AW249" s="13" t="s">
        <v>39</v>
      </c>
      <c r="AX249" s="13" t="s">
        <v>83</v>
      </c>
      <c r="AY249" s="258" t="s">
        <v>215</v>
      </c>
    </row>
    <row r="250" s="13" customFormat="1">
      <c r="A250" s="13"/>
      <c r="B250" s="248"/>
      <c r="C250" s="249"/>
      <c r="D250" s="243" t="s">
        <v>226</v>
      </c>
      <c r="E250" s="250" t="s">
        <v>1</v>
      </c>
      <c r="F250" s="251" t="s">
        <v>1679</v>
      </c>
      <c r="G250" s="249"/>
      <c r="H250" s="252">
        <v>766.5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226</v>
      </c>
      <c r="AU250" s="258" t="s">
        <v>90</v>
      </c>
      <c r="AV250" s="13" t="s">
        <v>92</v>
      </c>
      <c r="AW250" s="13" t="s">
        <v>39</v>
      </c>
      <c r="AX250" s="13" t="s">
        <v>83</v>
      </c>
      <c r="AY250" s="258" t="s">
        <v>215</v>
      </c>
    </row>
    <row r="251" s="13" customFormat="1">
      <c r="A251" s="13"/>
      <c r="B251" s="248"/>
      <c r="C251" s="249"/>
      <c r="D251" s="243" t="s">
        <v>226</v>
      </c>
      <c r="E251" s="250" t="s">
        <v>1</v>
      </c>
      <c r="F251" s="251" t="s">
        <v>1680</v>
      </c>
      <c r="G251" s="249"/>
      <c r="H251" s="252">
        <v>84</v>
      </c>
      <c r="I251" s="253"/>
      <c r="J251" s="249"/>
      <c r="K251" s="249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226</v>
      </c>
      <c r="AU251" s="258" t="s">
        <v>90</v>
      </c>
      <c r="AV251" s="13" t="s">
        <v>92</v>
      </c>
      <c r="AW251" s="13" t="s">
        <v>39</v>
      </c>
      <c r="AX251" s="13" t="s">
        <v>83</v>
      </c>
      <c r="AY251" s="258" t="s">
        <v>215</v>
      </c>
    </row>
    <row r="252" s="14" customFormat="1">
      <c r="A252" s="14"/>
      <c r="B252" s="259"/>
      <c r="C252" s="260"/>
      <c r="D252" s="243" t="s">
        <v>226</v>
      </c>
      <c r="E252" s="261" t="s">
        <v>1</v>
      </c>
      <c r="F252" s="262" t="s">
        <v>229</v>
      </c>
      <c r="G252" s="260"/>
      <c r="H252" s="263">
        <v>4074</v>
      </c>
      <c r="I252" s="264"/>
      <c r="J252" s="260"/>
      <c r="K252" s="260"/>
      <c r="L252" s="265"/>
      <c r="M252" s="266"/>
      <c r="N252" s="267"/>
      <c r="O252" s="267"/>
      <c r="P252" s="267"/>
      <c r="Q252" s="267"/>
      <c r="R252" s="267"/>
      <c r="S252" s="267"/>
      <c r="T252" s="26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9" t="s">
        <v>226</v>
      </c>
      <c r="AU252" s="269" t="s">
        <v>90</v>
      </c>
      <c r="AV252" s="14" t="s">
        <v>222</v>
      </c>
      <c r="AW252" s="14" t="s">
        <v>39</v>
      </c>
      <c r="AX252" s="14" t="s">
        <v>90</v>
      </c>
      <c r="AY252" s="269" t="s">
        <v>215</v>
      </c>
    </row>
    <row r="253" s="2" customFormat="1" ht="24.15" customHeight="1">
      <c r="A253" s="40"/>
      <c r="B253" s="41"/>
      <c r="C253" s="291" t="s">
        <v>346</v>
      </c>
      <c r="D253" s="291" t="s">
        <v>311</v>
      </c>
      <c r="E253" s="292" t="s">
        <v>813</v>
      </c>
      <c r="F253" s="293" t="s">
        <v>814</v>
      </c>
      <c r="G253" s="294" t="s">
        <v>325</v>
      </c>
      <c r="H253" s="295">
        <v>4</v>
      </c>
      <c r="I253" s="296"/>
      <c r="J253" s="297">
        <f>ROUND(I253*H253,2)</f>
        <v>0</v>
      </c>
      <c r="K253" s="293" t="s">
        <v>529</v>
      </c>
      <c r="L253" s="298"/>
      <c r="M253" s="299" t="s">
        <v>1</v>
      </c>
      <c r="N253" s="300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548</v>
      </c>
      <c r="AT253" s="241" t="s">
        <v>311</v>
      </c>
      <c r="AU253" s="241" t="s">
        <v>90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418</v>
      </c>
      <c r="BM253" s="241" t="s">
        <v>1722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814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90</v>
      </c>
    </row>
    <row r="255" s="13" customFormat="1">
      <c r="A255" s="13"/>
      <c r="B255" s="248"/>
      <c r="C255" s="249"/>
      <c r="D255" s="243" t="s">
        <v>226</v>
      </c>
      <c r="E255" s="250" t="s">
        <v>1</v>
      </c>
      <c r="F255" s="251" t="s">
        <v>222</v>
      </c>
      <c r="G255" s="249"/>
      <c r="H255" s="252">
        <v>4</v>
      </c>
      <c r="I255" s="253"/>
      <c r="J255" s="249"/>
      <c r="K255" s="249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226</v>
      </c>
      <c r="AU255" s="258" t="s">
        <v>90</v>
      </c>
      <c r="AV255" s="13" t="s">
        <v>92</v>
      </c>
      <c r="AW255" s="13" t="s">
        <v>39</v>
      </c>
      <c r="AX255" s="13" t="s">
        <v>90</v>
      </c>
      <c r="AY255" s="258" t="s">
        <v>215</v>
      </c>
    </row>
    <row r="256" s="12" customFormat="1" ht="25.92" customHeight="1">
      <c r="A256" s="12"/>
      <c r="B256" s="214"/>
      <c r="C256" s="215"/>
      <c r="D256" s="216" t="s">
        <v>82</v>
      </c>
      <c r="E256" s="217" t="s">
        <v>725</v>
      </c>
      <c r="F256" s="217" t="s">
        <v>726</v>
      </c>
      <c r="G256" s="215"/>
      <c r="H256" s="215"/>
      <c r="I256" s="218"/>
      <c r="J256" s="219">
        <f>BK256</f>
        <v>0</v>
      </c>
      <c r="K256" s="215"/>
      <c r="L256" s="220"/>
      <c r="M256" s="221"/>
      <c r="N256" s="222"/>
      <c r="O256" s="222"/>
      <c r="P256" s="223">
        <f>P257+SUM(P258:P420)</f>
        <v>0</v>
      </c>
      <c r="Q256" s="222"/>
      <c r="R256" s="223">
        <f>R257+SUM(R258:R420)</f>
        <v>2.1099749999999999</v>
      </c>
      <c r="S256" s="222"/>
      <c r="T256" s="224">
        <f>T257+SUM(T258:T420)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25" t="s">
        <v>222</v>
      </c>
      <c r="AT256" s="226" t="s">
        <v>82</v>
      </c>
      <c r="AU256" s="226" t="s">
        <v>83</v>
      </c>
      <c r="AY256" s="225" t="s">
        <v>215</v>
      </c>
      <c r="BK256" s="227">
        <f>BK257+SUM(BK258:BK420)</f>
        <v>0</v>
      </c>
    </row>
    <row r="257" s="2" customFormat="1" ht="16.5" customHeight="1">
      <c r="A257" s="40"/>
      <c r="B257" s="41"/>
      <c r="C257" s="230" t="s">
        <v>352</v>
      </c>
      <c r="D257" s="230" t="s">
        <v>217</v>
      </c>
      <c r="E257" s="231" t="s">
        <v>1723</v>
      </c>
      <c r="F257" s="232" t="s">
        <v>1724</v>
      </c>
      <c r="G257" s="233" t="s">
        <v>325</v>
      </c>
      <c r="H257" s="234">
        <v>1550</v>
      </c>
      <c r="I257" s="235"/>
      <c r="J257" s="236">
        <f>ROUND(I257*H257,2)</f>
        <v>0</v>
      </c>
      <c r="K257" s="232" t="s">
        <v>1</v>
      </c>
      <c r="L257" s="46"/>
      <c r="M257" s="237" t="s">
        <v>1</v>
      </c>
      <c r="N257" s="238" t="s">
        <v>48</v>
      </c>
      <c r="O257" s="93"/>
      <c r="P257" s="239">
        <f>O257*H257</f>
        <v>0</v>
      </c>
      <c r="Q257" s="239">
        <v>0</v>
      </c>
      <c r="R257" s="239">
        <f>Q257*H257</f>
        <v>0</v>
      </c>
      <c r="S257" s="239">
        <v>0</v>
      </c>
      <c r="T257" s="24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41" t="s">
        <v>541</v>
      </c>
      <c r="AT257" s="241" t="s">
        <v>217</v>
      </c>
      <c r="AU257" s="241" t="s">
        <v>90</v>
      </c>
      <c r="AY257" s="18" t="s">
        <v>215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8" t="s">
        <v>90</v>
      </c>
      <c r="BK257" s="242">
        <f>ROUND(I257*H257,2)</f>
        <v>0</v>
      </c>
      <c r="BL257" s="18" t="s">
        <v>541</v>
      </c>
      <c r="BM257" s="241" t="s">
        <v>1725</v>
      </c>
    </row>
    <row r="258" s="2" customFormat="1">
      <c r="A258" s="40"/>
      <c r="B258" s="41"/>
      <c r="C258" s="42"/>
      <c r="D258" s="243" t="s">
        <v>224</v>
      </c>
      <c r="E258" s="42"/>
      <c r="F258" s="244" t="s">
        <v>1726</v>
      </c>
      <c r="G258" s="42"/>
      <c r="H258" s="42"/>
      <c r="I258" s="245"/>
      <c r="J258" s="42"/>
      <c r="K258" s="42"/>
      <c r="L258" s="46"/>
      <c r="M258" s="246"/>
      <c r="N258" s="247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8" t="s">
        <v>224</v>
      </c>
      <c r="AU258" s="18" t="s">
        <v>90</v>
      </c>
    </row>
    <row r="259" s="2" customFormat="1" ht="49.05" customHeight="1">
      <c r="A259" s="40"/>
      <c r="B259" s="41"/>
      <c r="C259" s="291" t="s">
        <v>7</v>
      </c>
      <c r="D259" s="291" t="s">
        <v>311</v>
      </c>
      <c r="E259" s="292" t="s">
        <v>1727</v>
      </c>
      <c r="F259" s="293" t="s">
        <v>1728</v>
      </c>
      <c r="G259" s="294" t="s">
        <v>325</v>
      </c>
      <c r="H259" s="295">
        <v>1550</v>
      </c>
      <c r="I259" s="296"/>
      <c r="J259" s="297">
        <f>ROUND(I259*H259,2)</f>
        <v>0</v>
      </c>
      <c r="K259" s="293" t="s">
        <v>529</v>
      </c>
      <c r="L259" s="298"/>
      <c r="M259" s="299" t="s">
        <v>1</v>
      </c>
      <c r="N259" s="300" t="s">
        <v>48</v>
      </c>
      <c r="O259" s="93"/>
      <c r="P259" s="239">
        <f>O259*H259</f>
        <v>0</v>
      </c>
      <c r="Q259" s="239">
        <v>0</v>
      </c>
      <c r="R259" s="239">
        <f>Q259*H259</f>
        <v>0</v>
      </c>
      <c r="S259" s="239">
        <v>0</v>
      </c>
      <c r="T259" s="24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41" t="s">
        <v>541</v>
      </c>
      <c r="AT259" s="241" t="s">
        <v>311</v>
      </c>
      <c r="AU259" s="241" t="s">
        <v>90</v>
      </c>
      <c r="AY259" s="18" t="s">
        <v>215</v>
      </c>
      <c r="BE259" s="242">
        <f>IF(N259="základní",J259,0)</f>
        <v>0</v>
      </c>
      <c r="BF259" s="242">
        <f>IF(N259="snížená",J259,0)</f>
        <v>0</v>
      </c>
      <c r="BG259" s="242">
        <f>IF(N259="zákl. přenesená",J259,0)</f>
        <v>0</v>
      </c>
      <c r="BH259" s="242">
        <f>IF(N259="sníž. přenesená",J259,0)</f>
        <v>0</v>
      </c>
      <c r="BI259" s="242">
        <f>IF(N259="nulová",J259,0)</f>
        <v>0</v>
      </c>
      <c r="BJ259" s="18" t="s">
        <v>90</v>
      </c>
      <c r="BK259" s="242">
        <f>ROUND(I259*H259,2)</f>
        <v>0</v>
      </c>
      <c r="BL259" s="18" t="s">
        <v>541</v>
      </c>
      <c r="BM259" s="241" t="s">
        <v>1729</v>
      </c>
    </row>
    <row r="260" s="2" customFormat="1">
      <c r="A260" s="40"/>
      <c r="B260" s="41"/>
      <c r="C260" s="42"/>
      <c r="D260" s="243" t="s">
        <v>224</v>
      </c>
      <c r="E260" s="42"/>
      <c r="F260" s="244" t="s">
        <v>1728</v>
      </c>
      <c r="G260" s="42"/>
      <c r="H260" s="42"/>
      <c r="I260" s="245"/>
      <c r="J260" s="42"/>
      <c r="K260" s="42"/>
      <c r="L260" s="46"/>
      <c r="M260" s="246"/>
      <c r="N260" s="247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8" t="s">
        <v>224</v>
      </c>
      <c r="AU260" s="18" t="s">
        <v>90</v>
      </c>
    </row>
    <row r="261" s="2" customFormat="1" ht="33" customHeight="1">
      <c r="A261" s="40"/>
      <c r="B261" s="41"/>
      <c r="C261" s="291" t="s">
        <v>365</v>
      </c>
      <c r="D261" s="291" t="s">
        <v>311</v>
      </c>
      <c r="E261" s="292" t="s">
        <v>1730</v>
      </c>
      <c r="F261" s="293" t="s">
        <v>1731</v>
      </c>
      <c r="G261" s="294" t="s">
        <v>325</v>
      </c>
      <c r="H261" s="295">
        <v>1</v>
      </c>
      <c r="I261" s="296"/>
      <c r="J261" s="297">
        <f>ROUND(I261*H261,2)</f>
        <v>0</v>
      </c>
      <c r="K261" s="293" t="s">
        <v>529</v>
      </c>
      <c r="L261" s="298"/>
      <c r="M261" s="299" t="s">
        <v>1</v>
      </c>
      <c r="N261" s="300" t="s">
        <v>48</v>
      </c>
      <c r="O261" s="93"/>
      <c r="P261" s="239">
        <f>O261*H261</f>
        <v>0</v>
      </c>
      <c r="Q261" s="239">
        <v>0</v>
      </c>
      <c r="R261" s="239">
        <f>Q261*H261</f>
        <v>0</v>
      </c>
      <c r="S261" s="239">
        <v>0</v>
      </c>
      <c r="T261" s="240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41" t="s">
        <v>541</v>
      </c>
      <c r="AT261" s="241" t="s">
        <v>311</v>
      </c>
      <c r="AU261" s="241" t="s">
        <v>90</v>
      </c>
      <c r="AY261" s="18" t="s">
        <v>215</v>
      </c>
      <c r="BE261" s="242">
        <f>IF(N261="základní",J261,0)</f>
        <v>0</v>
      </c>
      <c r="BF261" s="242">
        <f>IF(N261="snížená",J261,0)</f>
        <v>0</v>
      </c>
      <c r="BG261" s="242">
        <f>IF(N261="zákl. přenesená",J261,0)</f>
        <v>0</v>
      </c>
      <c r="BH261" s="242">
        <f>IF(N261="sníž. přenesená",J261,0)</f>
        <v>0</v>
      </c>
      <c r="BI261" s="242">
        <f>IF(N261="nulová",J261,0)</f>
        <v>0</v>
      </c>
      <c r="BJ261" s="18" t="s">
        <v>90</v>
      </c>
      <c r="BK261" s="242">
        <f>ROUND(I261*H261,2)</f>
        <v>0</v>
      </c>
      <c r="BL261" s="18" t="s">
        <v>541</v>
      </c>
      <c r="BM261" s="241" t="s">
        <v>1732</v>
      </c>
    </row>
    <row r="262" s="2" customFormat="1">
      <c r="A262" s="40"/>
      <c r="B262" s="41"/>
      <c r="C262" s="42"/>
      <c r="D262" s="243" t="s">
        <v>224</v>
      </c>
      <c r="E262" s="42"/>
      <c r="F262" s="244" t="s">
        <v>1731</v>
      </c>
      <c r="G262" s="42"/>
      <c r="H262" s="42"/>
      <c r="I262" s="245"/>
      <c r="J262" s="42"/>
      <c r="K262" s="42"/>
      <c r="L262" s="46"/>
      <c r="M262" s="246"/>
      <c r="N262" s="247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8" t="s">
        <v>224</v>
      </c>
      <c r="AU262" s="18" t="s">
        <v>90</v>
      </c>
    </row>
    <row r="263" s="2" customFormat="1" ht="24.15" customHeight="1">
      <c r="A263" s="40"/>
      <c r="B263" s="41"/>
      <c r="C263" s="291" t="s">
        <v>371</v>
      </c>
      <c r="D263" s="291" t="s">
        <v>311</v>
      </c>
      <c r="E263" s="292" t="s">
        <v>1733</v>
      </c>
      <c r="F263" s="293" t="s">
        <v>1734</v>
      </c>
      <c r="G263" s="294" t="s">
        <v>325</v>
      </c>
      <c r="H263" s="295">
        <v>3100</v>
      </c>
      <c r="I263" s="296"/>
      <c r="J263" s="297">
        <f>ROUND(I263*H263,2)</f>
        <v>0</v>
      </c>
      <c r="K263" s="293" t="s">
        <v>529</v>
      </c>
      <c r="L263" s="298"/>
      <c r="M263" s="299" t="s">
        <v>1</v>
      </c>
      <c r="N263" s="300" t="s">
        <v>48</v>
      </c>
      <c r="O263" s="93"/>
      <c r="P263" s="239">
        <f>O263*H263</f>
        <v>0</v>
      </c>
      <c r="Q263" s="239">
        <v>0</v>
      </c>
      <c r="R263" s="239">
        <f>Q263*H263</f>
        <v>0</v>
      </c>
      <c r="S263" s="239">
        <v>0</v>
      </c>
      <c r="T263" s="24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41" t="s">
        <v>541</v>
      </c>
      <c r="AT263" s="241" t="s">
        <v>311</v>
      </c>
      <c r="AU263" s="241" t="s">
        <v>90</v>
      </c>
      <c r="AY263" s="18" t="s">
        <v>215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8" t="s">
        <v>90</v>
      </c>
      <c r="BK263" s="242">
        <f>ROUND(I263*H263,2)</f>
        <v>0</v>
      </c>
      <c r="BL263" s="18" t="s">
        <v>541</v>
      </c>
      <c r="BM263" s="241" t="s">
        <v>1735</v>
      </c>
    </row>
    <row r="264" s="2" customFormat="1">
      <c r="A264" s="40"/>
      <c r="B264" s="41"/>
      <c r="C264" s="42"/>
      <c r="D264" s="243" t="s">
        <v>224</v>
      </c>
      <c r="E264" s="42"/>
      <c r="F264" s="244" t="s">
        <v>1734</v>
      </c>
      <c r="G264" s="42"/>
      <c r="H264" s="42"/>
      <c r="I264" s="245"/>
      <c r="J264" s="42"/>
      <c r="K264" s="42"/>
      <c r="L264" s="46"/>
      <c r="M264" s="246"/>
      <c r="N264" s="247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8" t="s">
        <v>224</v>
      </c>
      <c r="AU264" s="18" t="s">
        <v>90</v>
      </c>
    </row>
    <row r="265" s="13" customFormat="1">
      <c r="A265" s="13"/>
      <c r="B265" s="248"/>
      <c r="C265" s="249"/>
      <c r="D265" s="243" t="s">
        <v>226</v>
      </c>
      <c r="E265" s="250" t="s">
        <v>1</v>
      </c>
      <c r="F265" s="251" t="s">
        <v>1736</v>
      </c>
      <c r="G265" s="249"/>
      <c r="H265" s="252">
        <v>3100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226</v>
      </c>
      <c r="AU265" s="258" t="s">
        <v>90</v>
      </c>
      <c r="AV265" s="13" t="s">
        <v>92</v>
      </c>
      <c r="AW265" s="13" t="s">
        <v>39</v>
      </c>
      <c r="AX265" s="13" t="s">
        <v>90</v>
      </c>
      <c r="AY265" s="258" t="s">
        <v>215</v>
      </c>
    </row>
    <row r="266" s="2" customFormat="1" ht="16.5" customHeight="1">
      <c r="A266" s="40"/>
      <c r="B266" s="41"/>
      <c r="C266" s="230" t="s">
        <v>377</v>
      </c>
      <c r="D266" s="230" t="s">
        <v>217</v>
      </c>
      <c r="E266" s="231" t="s">
        <v>1737</v>
      </c>
      <c r="F266" s="232" t="s">
        <v>1738</v>
      </c>
      <c r="G266" s="233" t="s">
        <v>325</v>
      </c>
      <c r="H266" s="234">
        <v>6</v>
      </c>
      <c r="I266" s="235"/>
      <c r="J266" s="236">
        <f>ROUND(I266*H266,2)</f>
        <v>0</v>
      </c>
      <c r="K266" s="232" t="s">
        <v>1</v>
      </c>
      <c r="L266" s="46"/>
      <c r="M266" s="237" t="s">
        <v>1</v>
      </c>
      <c r="N266" s="238" t="s">
        <v>48</v>
      </c>
      <c r="O266" s="93"/>
      <c r="P266" s="239">
        <f>O266*H266</f>
        <v>0</v>
      </c>
      <c r="Q266" s="239">
        <v>0</v>
      </c>
      <c r="R266" s="239">
        <f>Q266*H266</f>
        <v>0</v>
      </c>
      <c r="S266" s="239">
        <v>0</v>
      </c>
      <c r="T266" s="24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1" t="s">
        <v>541</v>
      </c>
      <c r="AT266" s="241" t="s">
        <v>217</v>
      </c>
      <c r="AU266" s="241" t="s">
        <v>90</v>
      </c>
      <c r="AY266" s="18" t="s">
        <v>215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8" t="s">
        <v>90</v>
      </c>
      <c r="BK266" s="242">
        <f>ROUND(I266*H266,2)</f>
        <v>0</v>
      </c>
      <c r="BL266" s="18" t="s">
        <v>541</v>
      </c>
      <c r="BM266" s="241" t="s">
        <v>1739</v>
      </c>
    </row>
    <row r="267" s="2" customFormat="1">
      <c r="A267" s="40"/>
      <c r="B267" s="41"/>
      <c r="C267" s="42"/>
      <c r="D267" s="243" t="s">
        <v>224</v>
      </c>
      <c r="E267" s="42"/>
      <c r="F267" s="244" t="s">
        <v>1740</v>
      </c>
      <c r="G267" s="42"/>
      <c r="H267" s="42"/>
      <c r="I267" s="245"/>
      <c r="J267" s="42"/>
      <c r="K267" s="42"/>
      <c r="L267" s="46"/>
      <c r="M267" s="246"/>
      <c r="N267" s="247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224</v>
      </c>
      <c r="AU267" s="18" t="s">
        <v>90</v>
      </c>
    </row>
    <row r="268" s="2" customFormat="1" ht="62.7" customHeight="1">
      <c r="A268" s="40"/>
      <c r="B268" s="41"/>
      <c r="C268" s="291" t="s">
        <v>383</v>
      </c>
      <c r="D268" s="291" t="s">
        <v>311</v>
      </c>
      <c r="E268" s="292" t="s">
        <v>1741</v>
      </c>
      <c r="F268" s="293" t="s">
        <v>1742</v>
      </c>
      <c r="G268" s="294" t="s">
        <v>325</v>
      </c>
      <c r="H268" s="295">
        <v>6</v>
      </c>
      <c r="I268" s="296"/>
      <c r="J268" s="297">
        <f>ROUND(I268*H268,2)</f>
        <v>0</v>
      </c>
      <c r="K268" s="293" t="s">
        <v>529</v>
      </c>
      <c r="L268" s="298"/>
      <c r="M268" s="299" t="s">
        <v>1</v>
      </c>
      <c r="N268" s="300" t="s">
        <v>48</v>
      </c>
      <c r="O268" s="93"/>
      <c r="P268" s="239">
        <f>O268*H268</f>
        <v>0</v>
      </c>
      <c r="Q268" s="239">
        <v>0</v>
      </c>
      <c r="R268" s="239">
        <f>Q268*H268</f>
        <v>0</v>
      </c>
      <c r="S268" s="239">
        <v>0</v>
      </c>
      <c r="T268" s="24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1" t="s">
        <v>541</v>
      </c>
      <c r="AT268" s="241" t="s">
        <v>311</v>
      </c>
      <c r="AU268" s="241" t="s">
        <v>90</v>
      </c>
      <c r="AY268" s="18" t="s">
        <v>215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8" t="s">
        <v>90</v>
      </c>
      <c r="BK268" s="242">
        <f>ROUND(I268*H268,2)</f>
        <v>0</v>
      </c>
      <c r="BL268" s="18" t="s">
        <v>541</v>
      </c>
      <c r="BM268" s="241" t="s">
        <v>1743</v>
      </c>
    </row>
    <row r="269" s="2" customFormat="1">
      <c r="A269" s="40"/>
      <c r="B269" s="41"/>
      <c r="C269" s="42"/>
      <c r="D269" s="243" t="s">
        <v>224</v>
      </c>
      <c r="E269" s="42"/>
      <c r="F269" s="244" t="s">
        <v>1742</v>
      </c>
      <c r="G269" s="42"/>
      <c r="H269" s="42"/>
      <c r="I269" s="245"/>
      <c r="J269" s="42"/>
      <c r="K269" s="42"/>
      <c r="L269" s="46"/>
      <c r="M269" s="246"/>
      <c r="N269" s="247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8" t="s">
        <v>224</v>
      </c>
      <c r="AU269" s="18" t="s">
        <v>90</v>
      </c>
    </row>
    <row r="270" s="2" customFormat="1" ht="16.5" customHeight="1">
      <c r="A270" s="40"/>
      <c r="B270" s="41"/>
      <c r="C270" s="230" t="s">
        <v>389</v>
      </c>
      <c r="D270" s="230" t="s">
        <v>217</v>
      </c>
      <c r="E270" s="231" t="s">
        <v>1744</v>
      </c>
      <c r="F270" s="232" t="s">
        <v>1745</v>
      </c>
      <c r="G270" s="233" t="s">
        <v>325</v>
      </c>
      <c r="H270" s="234">
        <v>25</v>
      </c>
      <c r="I270" s="235"/>
      <c r="J270" s="236">
        <f>ROUND(I270*H270,2)</f>
        <v>0</v>
      </c>
      <c r="K270" s="232" t="s">
        <v>529</v>
      </c>
      <c r="L270" s="46"/>
      <c r="M270" s="237" t="s">
        <v>1</v>
      </c>
      <c r="N270" s="238" t="s">
        <v>48</v>
      </c>
      <c r="O270" s="93"/>
      <c r="P270" s="239">
        <f>O270*H270</f>
        <v>0</v>
      </c>
      <c r="Q270" s="239">
        <v>0</v>
      </c>
      <c r="R270" s="239">
        <f>Q270*H270</f>
        <v>0</v>
      </c>
      <c r="S270" s="239">
        <v>0</v>
      </c>
      <c r="T270" s="24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41" t="s">
        <v>541</v>
      </c>
      <c r="AT270" s="241" t="s">
        <v>217</v>
      </c>
      <c r="AU270" s="241" t="s">
        <v>90</v>
      </c>
      <c r="AY270" s="18" t="s">
        <v>215</v>
      </c>
      <c r="BE270" s="242">
        <f>IF(N270="základní",J270,0)</f>
        <v>0</v>
      </c>
      <c r="BF270" s="242">
        <f>IF(N270="snížená",J270,0)</f>
        <v>0</v>
      </c>
      <c r="BG270" s="242">
        <f>IF(N270="zákl. přenesená",J270,0)</f>
        <v>0</v>
      </c>
      <c r="BH270" s="242">
        <f>IF(N270="sníž. přenesená",J270,0)</f>
        <v>0</v>
      </c>
      <c r="BI270" s="242">
        <f>IF(N270="nulová",J270,0)</f>
        <v>0</v>
      </c>
      <c r="BJ270" s="18" t="s">
        <v>90</v>
      </c>
      <c r="BK270" s="242">
        <f>ROUND(I270*H270,2)</f>
        <v>0</v>
      </c>
      <c r="BL270" s="18" t="s">
        <v>541</v>
      </c>
      <c r="BM270" s="241" t="s">
        <v>1746</v>
      </c>
    </row>
    <row r="271" s="2" customFormat="1">
      <c r="A271" s="40"/>
      <c r="B271" s="41"/>
      <c r="C271" s="42"/>
      <c r="D271" s="243" t="s">
        <v>224</v>
      </c>
      <c r="E271" s="42"/>
      <c r="F271" s="244" t="s">
        <v>1747</v>
      </c>
      <c r="G271" s="42"/>
      <c r="H271" s="42"/>
      <c r="I271" s="245"/>
      <c r="J271" s="42"/>
      <c r="K271" s="42"/>
      <c r="L271" s="46"/>
      <c r="M271" s="246"/>
      <c r="N271" s="247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8" t="s">
        <v>224</v>
      </c>
      <c r="AU271" s="18" t="s">
        <v>90</v>
      </c>
    </row>
    <row r="272" s="2" customFormat="1" ht="24.15" customHeight="1">
      <c r="A272" s="40"/>
      <c r="B272" s="41"/>
      <c r="C272" s="291" t="s">
        <v>394</v>
      </c>
      <c r="D272" s="291" t="s">
        <v>311</v>
      </c>
      <c r="E272" s="292" t="s">
        <v>1748</v>
      </c>
      <c r="F272" s="293" t="s">
        <v>1749</v>
      </c>
      <c r="G272" s="294" t="s">
        <v>325</v>
      </c>
      <c r="H272" s="295">
        <v>25</v>
      </c>
      <c r="I272" s="296"/>
      <c r="J272" s="297">
        <f>ROUND(I272*H272,2)</f>
        <v>0</v>
      </c>
      <c r="K272" s="293" t="s">
        <v>529</v>
      </c>
      <c r="L272" s="298"/>
      <c r="M272" s="299" t="s">
        <v>1</v>
      </c>
      <c r="N272" s="300" t="s">
        <v>48</v>
      </c>
      <c r="O272" s="93"/>
      <c r="P272" s="239">
        <f>O272*H272</f>
        <v>0</v>
      </c>
      <c r="Q272" s="239">
        <v>0</v>
      </c>
      <c r="R272" s="239">
        <f>Q272*H272</f>
        <v>0</v>
      </c>
      <c r="S272" s="239">
        <v>0</v>
      </c>
      <c r="T272" s="24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1" t="s">
        <v>541</v>
      </c>
      <c r="AT272" s="241" t="s">
        <v>311</v>
      </c>
      <c r="AU272" s="241" t="s">
        <v>90</v>
      </c>
      <c r="AY272" s="18" t="s">
        <v>215</v>
      </c>
      <c r="BE272" s="242">
        <f>IF(N272="základní",J272,0)</f>
        <v>0</v>
      </c>
      <c r="BF272" s="242">
        <f>IF(N272="snížená",J272,0)</f>
        <v>0</v>
      </c>
      <c r="BG272" s="242">
        <f>IF(N272="zákl. přenesená",J272,0)</f>
        <v>0</v>
      </c>
      <c r="BH272" s="242">
        <f>IF(N272="sníž. přenesená",J272,0)</f>
        <v>0</v>
      </c>
      <c r="BI272" s="242">
        <f>IF(N272="nulová",J272,0)</f>
        <v>0</v>
      </c>
      <c r="BJ272" s="18" t="s">
        <v>90</v>
      </c>
      <c r="BK272" s="242">
        <f>ROUND(I272*H272,2)</f>
        <v>0</v>
      </c>
      <c r="BL272" s="18" t="s">
        <v>541</v>
      </c>
      <c r="BM272" s="241" t="s">
        <v>1750</v>
      </c>
    </row>
    <row r="273" s="2" customFormat="1">
      <c r="A273" s="40"/>
      <c r="B273" s="41"/>
      <c r="C273" s="42"/>
      <c r="D273" s="243" t="s">
        <v>224</v>
      </c>
      <c r="E273" s="42"/>
      <c r="F273" s="244" t="s">
        <v>1749</v>
      </c>
      <c r="G273" s="42"/>
      <c r="H273" s="42"/>
      <c r="I273" s="245"/>
      <c r="J273" s="42"/>
      <c r="K273" s="42"/>
      <c r="L273" s="46"/>
      <c r="M273" s="246"/>
      <c r="N273" s="247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8" t="s">
        <v>224</v>
      </c>
      <c r="AU273" s="18" t="s">
        <v>90</v>
      </c>
    </row>
    <row r="274" s="2" customFormat="1" ht="16.5" customHeight="1">
      <c r="A274" s="40"/>
      <c r="B274" s="41"/>
      <c r="C274" s="291" t="s">
        <v>400</v>
      </c>
      <c r="D274" s="291" t="s">
        <v>311</v>
      </c>
      <c r="E274" s="292" t="s">
        <v>1751</v>
      </c>
      <c r="F274" s="293" t="s">
        <v>1752</v>
      </c>
      <c r="G274" s="294" t="s">
        <v>334</v>
      </c>
      <c r="H274" s="295">
        <v>37.5</v>
      </c>
      <c r="I274" s="296"/>
      <c r="J274" s="297">
        <f>ROUND(I274*H274,2)</f>
        <v>0</v>
      </c>
      <c r="K274" s="293" t="s">
        <v>529</v>
      </c>
      <c r="L274" s="298"/>
      <c r="M274" s="299" t="s">
        <v>1</v>
      </c>
      <c r="N274" s="300" t="s">
        <v>48</v>
      </c>
      <c r="O274" s="93"/>
      <c r="P274" s="239">
        <f>O274*H274</f>
        <v>0</v>
      </c>
      <c r="Q274" s="239">
        <v>0.00265</v>
      </c>
      <c r="R274" s="239">
        <f>Q274*H274</f>
        <v>0.099375000000000005</v>
      </c>
      <c r="S274" s="239">
        <v>0</v>
      </c>
      <c r="T274" s="24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1" t="s">
        <v>541</v>
      </c>
      <c r="AT274" s="241" t="s">
        <v>311</v>
      </c>
      <c r="AU274" s="241" t="s">
        <v>90</v>
      </c>
      <c r="AY274" s="18" t="s">
        <v>215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90</v>
      </c>
      <c r="BK274" s="242">
        <f>ROUND(I274*H274,2)</f>
        <v>0</v>
      </c>
      <c r="BL274" s="18" t="s">
        <v>541</v>
      </c>
      <c r="BM274" s="241" t="s">
        <v>1753</v>
      </c>
    </row>
    <row r="275" s="2" customFormat="1">
      <c r="A275" s="40"/>
      <c r="B275" s="41"/>
      <c r="C275" s="42"/>
      <c r="D275" s="243" t="s">
        <v>224</v>
      </c>
      <c r="E275" s="42"/>
      <c r="F275" s="244" t="s">
        <v>1752</v>
      </c>
      <c r="G275" s="42"/>
      <c r="H275" s="42"/>
      <c r="I275" s="245"/>
      <c r="J275" s="42"/>
      <c r="K275" s="42"/>
      <c r="L275" s="46"/>
      <c r="M275" s="246"/>
      <c r="N275" s="247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8" t="s">
        <v>224</v>
      </c>
      <c r="AU275" s="18" t="s">
        <v>90</v>
      </c>
    </row>
    <row r="276" s="13" customFormat="1">
      <c r="A276" s="13"/>
      <c r="B276" s="248"/>
      <c r="C276" s="249"/>
      <c r="D276" s="243" t="s">
        <v>226</v>
      </c>
      <c r="E276" s="250" t="s">
        <v>1</v>
      </c>
      <c r="F276" s="251" t="s">
        <v>1754</v>
      </c>
      <c r="G276" s="249"/>
      <c r="H276" s="252">
        <v>37.5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226</v>
      </c>
      <c r="AU276" s="258" t="s">
        <v>90</v>
      </c>
      <c r="AV276" s="13" t="s">
        <v>92</v>
      </c>
      <c r="AW276" s="13" t="s">
        <v>39</v>
      </c>
      <c r="AX276" s="13" t="s">
        <v>90</v>
      </c>
      <c r="AY276" s="258" t="s">
        <v>215</v>
      </c>
    </row>
    <row r="277" s="2" customFormat="1" ht="16.5" customHeight="1">
      <c r="A277" s="40"/>
      <c r="B277" s="41"/>
      <c r="C277" s="291" t="s">
        <v>407</v>
      </c>
      <c r="D277" s="291" t="s">
        <v>311</v>
      </c>
      <c r="E277" s="292" t="s">
        <v>1755</v>
      </c>
      <c r="F277" s="293" t="s">
        <v>1756</v>
      </c>
      <c r="G277" s="294" t="s">
        <v>325</v>
      </c>
      <c r="H277" s="295">
        <v>25</v>
      </c>
      <c r="I277" s="296"/>
      <c r="J277" s="297">
        <f>ROUND(I277*H277,2)</f>
        <v>0</v>
      </c>
      <c r="K277" s="293" t="s">
        <v>529</v>
      </c>
      <c r="L277" s="298"/>
      <c r="M277" s="299" t="s">
        <v>1</v>
      </c>
      <c r="N277" s="300" t="s">
        <v>48</v>
      </c>
      <c r="O277" s="93"/>
      <c r="P277" s="239">
        <f>O277*H277</f>
        <v>0</v>
      </c>
      <c r="Q277" s="239">
        <v>0</v>
      </c>
      <c r="R277" s="239">
        <f>Q277*H277</f>
        <v>0</v>
      </c>
      <c r="S277" s="239">
        <v>0</v>
      </c>
      <c r="T277" s="24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41" t="s">
        <v>541</v>
      </c>
      <c r="AT277" s="241" t="s">
        <v>311</v>
      </c>
      <c r="AU277" s="241" t="s">
        <v>90</v>
      </c>
      <c r="AY277" s="18" t="s">
        <v>215</v>
      </c>
      <c r="BE277" s="242">
        <f>IF(N277="základní",J277,0)</f>
        <v>0</v>
      </c>
      <c r="BF277" s="242">
        <f>IF(N277="snížená",J277,0)</f>
        <v>0</v>
      </c>
      <c r="BG277" s="242">
        <f>IF(N277="zákl. přenesená",J277,0)</f>
        <v>0</v>
      </c>
      <c r="BH277" s="242">
        <f>IF(N277="sníž. přenesená",J277,0)</f>
        <v>0</v>
      </c>
      <c r="BI277" s="242">
        <f>IF(N277="nulová",J277,0)</f>
        <v>0</v>
      </c>
      <c r="BJ277" s="18" t="s">
        <v>90</v>
      </c>
      <c r="BK277" s="242">
        <f>ROUND(I277*H277,2)</f>
        <v>0</v>
      </c>
      <c r="BL277" s="18" t="s">
        <v>541</v>
      </c>
      <c r="BM277" s="241" t="s">
        <v>1757</v>
      </c>
    </row>
    <row r="278" s="2" customFormat="1">
      <c r="A278" s="40"/>
      <c r="B278" s="41"/>
      <c r="C278" s="42"/>
      <c r="D278" s="243" t="s">
        <v>224</v>
      </c>
      <c r="E278" s="42"/>
      <c r="F278" s="244" t="s">
        <v>1756</v>
      </c>
      <c r="G278" s="42"/>
      <c r="H278" s="42"/>
      <c r="I278" s="245"/>
      <c r="J278" s="42"/>
      <c r="K278" s="42"/>
      <c r="L278" s="46"/>
      <c r="M278" s="246"/>
      <c r="N278" s="247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8" t="s">
        <v>224</v>
      </c>
      <c r="AU278" s="18" t="s">
        <v>90</v>
      </c>
    </row>
    <row r="279" s="2" customFormat="1" ht="16.5" customHeight="1">
      <c r="A279" s="40"/>
      <c r="B279" s="41"/>
      <c r="C279" s="230" t="s">
        <v>415</v>
      </c>
      <c r="D279" s="230" t="s">
        <v>217</v>
      </c>
      <c r="E279" s="231" t="s">
        <v>1758</v>
      </c>
      <c r="F279" s="232" t="s">
        <v>1759</v>
      </c>
      <c r="G279" s="233" t="s">
        <v>325</v>
      </c>
      <c r="H279" s="234">
        <v>25</v>
      </c>
      <c r="I279" s="235"/>
      <c r="J279" s="236">
        <f>ROUND(I279*H279,2)</f>
        <v>0</v>
      </c>
      <c r="K279" s="232" t="s">
        <v>529</v>
      </c>
      <c r="L279" s="46"/>
      <c r="M279" s="237" t="s">
        <v>1</v>
      </c>
      <c r="N279" s="238" t="s">
        <v>48</v>
      </c>
      <c r="O279" s="93"/>
      <c r="P279" s="239">
        <f>O279*H279</f>
        <v>0</v>
      </c>
      <c r="Q279" s="239">
        <v>0</v>
      </c>
      <c r="R279" s="239">
        <f>Q279*H279</f>
        <v>0</v>
      </c>
      <c r="S279" s="239">
        <v>0</v>
      </c>
      <c r="T279" s="240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41" t="s">
        <v>541</v>
      </c>
      <c r="AT279" s="241" t="s">
        <v>217</v>
      </c>
      <c r="AU279" s="241" t="s">
        <v>90</v>
      </c>
      <c r="AY279" s="18" t="s">
        <v>215</v>
      </c>
      <c r="BE279" s="242">
        <f>IF(N279="základní",J279,0)</f>
        <v>0</v>
      </c>
      <c r="BF279" s="242">
        <f>IF(N279="snížená",J279,0)</f>
        <v>0</v>
      </c>
      <c r="BG279" s="242">
        <f>IF(N279="zákl. přenesená",J279,0)</f>
        <v>0</v>
      </c>
      <c r="BH279" s="242">
        <f>IF(N279="sníž. přenesená",J279,0)</f>
        <v>0</v>
      </c>
      <c r="BI279" s="242">
        <f>IF(N279="nulová",J279,0)</f>
        <v>0</v>
      </c>
      <c r="BJ279" s="18" t="s">
        <v>90</v>
      </c>
      <c r="BK279" s="242">
        <f>ROUND(I279*H279,2)</f>
        <v>0</v>
      </c>
      <c r="BL279" s="18" t="s">
        <v>541</v>
      </c>
      <c r="BM279" s="241" t="s">
        <v>1760</v>
      </c>
    </row>
    <row r="280" s="2" customFormat="1">
      <c r="A280" s="40"/>
      <c r="B280" s="41"/>
      <c r="C280" s="42"/>
      <c r="D280" s="243" t="s">
        <v>224</v>
      </c>
      <c r="E280" s="42"/>
      <c r="F280" s="244" t="s">
        <v>1761</v>
      </c>
      <c r="G280" s="42"/>
      <c r="H280" s="42"/>
      <c r="I280" s="245"/>
      <c r="J280" s="42"/>
      <c r="K280" s="42"/>
      <c r="L280" s="46"/>
      <c r="M280" s="246"/>
      <c r="N280" s="247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8" t="s">
        <v>224</v>
      </c>
      <c r="AU280" s="18" t="s">
        <v>90</v>
      </c>
    </row>
    <row r="281" s="2" customFormat="1" ht="16.5" customHeight="1">
      <c r="A281" s="40"/>
      <c r="B281" s="41"/>
      <c r="C281" s="230" t="s">
        <v>422</v>
      </c>
      <c r="D281" s="230" t="s">
        <v>217</v>
      </c>
      <c r="E281" s="231" t="s">
        <v>1762</v>
      </c>
      <c r="F281" s="232" t="s">
        <v>1763</v>
      </c>
      <c r="G281" s="233" t="s">
        <v>325</v>
      </c>
      <c r="H281" s="234">
        <v>4</v>
      </c>
      <c r="I281" s="235"/>
      <c r="J281" s="236">
        <f>ROUND(I281*H281,2)</f>
        <v>0</v>
      </c>
      <c r="K281" s="232" t="s">
        <v>529</v>
      </c>
      <c r="L281" s="46"/>
      <c r="M281" s="237" t="s">
        <v>1</v>
      </c>
      <c r="N281" s="238" t="s">
        <v>48</v>
      </c>
      <c r="O281" s="93"/>
      <c r="P281" s="239">
        <f>O281*H281</f>
        <v>0</v>
      </c>
      <c r="Q281" s="239">
        <v>0</v>
      </c>
      <c r="R281" s="239">
        <f>Q281*H281</f>
        <v>0</v>
      </c>
      <c r="S281" s="239">
        <v>0</v>
      </c>
      <c r="T281" s="24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41" t="s">
        <v>541</v>
      </c>
      <c r="AT281" s="241" t="s">
        <v>217</v>
      </c>
      <c r="AU281" s="241" t="s">
        <v>90</v>
      </c>
      <c r="AY281" s="18" t="s">
        <v>215</v>
      </c>
      <c r="BE281" s="242">
        <f>IF(N281="základní",J281,0)</f>
        <v>0</v>
      </c>
      <c r="BF281" s="242">
        <f>IF(N281="snížená",J281,0)</f>
        <v>0</v>
      </c>
      <c r="BG281" s="242">
        <f>IF(N281="zákl. přenesená",J281,0)</f>
        <v>0</v>
      </c>
      <c r="BH281" s="242">
        <f>IF(N281="sníž. přenesená",J281,0)</f>
        <v>0</v>
      </c>
      <c r="BI281" s="242">
        <f>IF(N281="nulová",J281,0)</f>
        <v>0</v>
      </c>
      <c r="BJ281" s="18" t="s">
        <v>90</v>
      </c>
      <c r="BK281" s="242">
        <f>ROUND(I281*H281,2)</f>
        <v>0</v>
      </c>
      <c r="BL281" s="18" t="s">
        <v>541</v>
      </c>
      <c r="BM281" s="241" t="s">
        <v>1764</v>
      </c>
    </row>
    <row r="282" s="2" customFormat="1">
      <c r="A282" s="40"/>
      <c r="B282" s="41"/>
      <c r="C282" s="42"/>
      <c r="D282" s="243" t="s">
        <v>224</v>
      </c>
      <c r="E282" s="42"/>
      <c r="F282" s="244" t="s">
        <v>1765</v>
      </c>
      <c r="G282" s="42"/>
      <c r="H282" s="42"/>
      <c r="I282" s="245"/>
      <c r="J282" s="42"/>
      <c r="K282" s="42"/>
      <c r="L282" s="46"/>
      <c r="M282" s="246"/>
      <c r="N282" s="247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8" t="s">
        <v>224</v>
      </c>
      <c r="AU282" s="18" t="s">
        <v>90</v>
      </c>
    </row>
    <row r="283" s="2" customFormat="1" ht="21.75" customHeight="1">
      <c r="A283" s="40"/>
      <c r="B283" s="41"/>
      <c r="C283" s="230" t="s">
        <v>429</v>
      </c>
      <c r="D283" s="230" t="s">
        <v>217</v>
      </c>
      <c r="E283" s="231" t="s">
        <v>1766</v>
      </c>
      <c r="F283" s="232" t="s">
        <v>1767</v>
      </c>
      <c r="G283" s="233" t="s">
        <v>334</v>
      </c>
      <c r="H283" s="234">
        <v>17</v>
      </c>
      <c r="I283" s="235"/>
      <c r="J283" s="236">
        <f>ROUND(I283*H283,2)</f>
        <v>0</v>
      </c>
      <c r="K283" s="232" t="s">
        <v>529</v>
      </c>
      <c r="L283" s="46"/>
      <c r="M283" s="237" t="s">
        <v>1</v>
      </c>
      <c r="N283" s="238" t="s">
        <v>48</v>
      </c>
      <c r="O283" s="93"/>
      <c r="P283" s="239">
        <f>O283*H283</f>
        <v>0</v>
      </c>
      <c r="Q283" s="239">
        <v>0</v>
      </c>
      <c r="R283" s="239">
        <f>Q283*H283</f>
        <v>0</v>
      </c>
      <c r="S283" s="239">
        <v>0</v>
      </c>
      <c r="T283" s="24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41" t="s">
        <v>541</v>
      </c>
      <c r="AT283" s="241" t="s">
        <v>217</v>
      </c>
      <c r="AU283" s="241" t="s">
        <v>90</v>
      </c>
      <c r="AY283" s="18" t="s">
        <v>215</v>
      </c>
      <c r="BE283" s="242">
        <f>IF(N283="základní",J283,0)</f>
        <v>0</v>
      </c>
      <c r="BF283" s="242">
        <f>IF(N283="snížená",J283,0)</f>
        <v>0</v>
      </c>
      <c r="BG283" s="242">
        <f>IF(N283="zákl. přenesená",J283,0)</f>
        <v>0</v>
      </c>
      <c r="BH283" s="242">
        <f>IF(N283="sníž. přenesená",J283,0)</f>
        <v>0</v>
      </c>
      <c r="BI283" s="242">
        <f>IF(N283="nulová",J283,0)</f>
        <v>0</v>
      </c>
      <c r="BJ283" s="18" t="s">
        <v>90</v>
      </c>
      <c r="BK283" s="242">
        <f>ROUND(I283*H283,2)</f>
        <v>0</v>
      </c>
      <c r="BL283" s="18" t="s">
        <v>541</v>
      </c>
      <c r="BM283" s="241" t="s">
        <v>1768</v>
      </c>
    </row>
    <row r="284" s="2" customFormat="1">
      <c r="A284" s="40"/>
      <c r="B284" s="41"/>
      <c r="C284" s="42"/>
      <c r="D284" s="243" t="s">
        <v>224</v>
      </c>
      <c r="E284" s="42"/>
      <c r="F284" s="244" t="s">
        <v>1769</v>
      </c>
      <c r="G284" s="42"/>
      <c r="H284" s="42"/>
      <c r="I284" s="245"/>
      <c r="J284" s="42"/>
      <c r="K284" s="42"/>
      <c r="L284" s="46"/>
      <c r="M284" s="246"/>
      <c r="N284" s="247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8" t="s">
        <v>224</v>
      </c>
      <c r="AU284" s="18" t="s">
        <v>90</v>
      </c>
    </row>
    <row r="285" s="2" customFormat="1" ht="16.5" customHeight="1">
      <c r="A285" s="40"/>
      <c r="B285" s="41"/>
      <c r="C285" s="230" t="s">
        <v>435</v>
      </c>
      <c r="D285" s="230" t="s">
        <v>217</v>
      </c>
      <c r="E285" s="231" t="s">
        <v>1770</v>
      </c>
      <c r="F285" s="232" t="s">
        <v>1771</v>
      </c>
      <c r="G285" s="233" t="s">
        <v>334</v>
      </c>
      <c r="H285" s="234">
        <v>226</v>
      </c>
      <c r="I285" s="235"/>
      <c r="J285" s="236">
        <f>ROUND(I285*H285,2)</f>
        <v>0</v>
      </c>
      <c r="K285" s="232" t="s">
        <v>529</v>
      </c>
      <c r="L285" s="46"/>
      <c r="M285" s="237" t="s">
        <v>1</v>
      </c>
      <c r="N285" s="238" t="s">
        <v>48</v>
      </c>
      <c r="O285" s="93"/>
      <c r="P285" s="239">
        <f>O285*H285</f>
        <v>0</v>
      </c>
      <c r="Q285" s="239">
        <v>0</v>
      </c>
      <c r="R285" s="239">
        <f>Q285*H285</f>
        <v>0</v>
      </c>
      <c r="S285" s="239">
        <v>0</v>
      </c>
      <c r="T285" s="24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41" t="s">
        <v>541</v>
      </c>
      <c r="AT285" s="241" t="s">
        <v>217</v>
      </c>
      <c r="AU285" s="241" t="s">
        <v>90</v>
      </c>
      <c r="AY285" s="18" t="s">
        <v>215</v>
      </c>
      <c r="BE285" s="242">
        <f>IF(N285="základní",J285,0)</f>
        <v>0</v>
      </c>
      <c r="BF285" s="242">
        <f>IF(N285="snížená",J285,0)</f>
        <v>0</v>
      </c>
      <c r="BG285" s="242">
        <f>IF(N285="zákl. přenesená",J285,0)</f>
        <v>0</v>
      </c>
      <c r="BH285" s="242">
        <f>IF(N285="sníž. přenesená",J285,0)</f>
        <v>0</v>
      </c>
      <c r="BI285" s="242">
        <f>IF(N285="nulová",J285,0)</f>
        <v>0</v>
      </c>
      <c r="BJ285" s="18" t="s">
        <v>90</v>
      </c>
      <c r="BK285" s="242">
        <f>ROUND(I285*H285,2)</f>
        <v>0</v>
      </c>
      <c r="BL285" s="18" t="s">
        <v>541</v>
      </c>
      <c r="BM285" s="241" t="s">
        <v>1772</v>
      </c>
    </row>
    <row r="286" s="2" customFormat="1">
      <c r="A286" s="40"/>
      <c r="B286" s="41"/>
      <c r="C286" s="42"/>
      <c r="D286" s="243" t="s">
        <v>224</v>
      </c>
      <c r="E286" s="42"/>
      <c r="F286" s="244" t="s">
        <v>1773</v>
      </c>
      <c r="G286" s="42"/>
      <c r="H286" s="42"/>
      <c r="I286" s="245"/>
      <c r="J286" s="42"/>
      <c r="K286" s="42"/>
      <c r="L286" s="46"/>
      <c r="M286" s="246"/>
      <c r="N286" s="247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8" t="s">
        <v>224</v>
      </c>
      <c r="AU286" s="18" t="s">
        <v>90</v>
      </c>
    </row>
    <row r="287" s="13" customFormat="1">
      <c r="A287" s="13"/>
      <c r="B287" s="248"/>
      <c r="C287" s="249"/>
      <c r="D287" s="243" t="s">
        <v>226</v>
      </c>
      <c r="E287" s="250" t="s">
        <v>1</v>
      </c>
      <c r="F287" s="251" t="s">
        <v>1774</v>
      </c>
      <c r="G287" s="249"/>
      <c r="H287" s="252">
        <v>226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226</v>
      </c>
      <c r="AU287" s="258" t="s">
        <v>90</v>
      </c>
      <c r="AV287" s="13" t="s">
        <v>92</v>
      </c>
      <c r="AW287" s="13" t="s">
        <v>39</v>
      </c>
      <c r="AX287" s="13" t="s">
        <v>83</v>
      </c>
      <c r="AY287" s="258" t="s">
        <v>215</v>
      </c>
    </row>
    <row r="288" s="14" customFormat="1">
      <c r="A288" s="14"/>
      <c r="B288" s="259"/>
      <c r="C288" s="260"/>
      <c r="D288" s="243" t="s">
        <v>226</v>
      </c>
      <c r="E288" s="261" t="s">
        <v>1</v>
      </c>
      <c r="F288" s="262" t="s">
        <v>229</v>
      </c>
      <c r="G288" s="260"/>
      <c r="H288" s="263">
        <v>226</v>
      </c>
      <c r="I288" s="264"/>
      <c r="J288" s="260"/>
      <c r="K288" s="260"/>
      <c r="L288" s="265"/>
      <c r="M288" s="266"/>
      <c r="N288" s="267"/>
      <c r="O288" s="267"/>
      <c r="P288" s="267"/>
      <c r="Q288" s="267"/>
      <c r="R288" s="267"/>
      <c r="S288" s="267"/>
      <c r="T288" s="26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9" t="s">
        <v>226</v>
      </c>
      <c r="AU288" s="269" t="s">
        <v>90</v>
      </c>
      <c r="AV288" s="14" t="s">
        <v>222</v>
      </c>
      <c r="AW288" s="14" t="s">
        <v>39</v>
      </c>
      <c r="AX288" s="14" t="s">
        <v>90</v>
      </c>
      <c r="AY288" s="269" t="s">
        <v>215</v>
      </c>
    </row>
    <row r="289" s="2" customFormat="1" ht="16.5" customHeight="1">
      <c r="A289" s="40"/>
      <c r="B289" s="41"/>
      <c r="C289" s="291" t="s">
        <v>440</v>
      </c>
      <c r="D289" s="291" t="s">
        <v>311</v>
      </c>
      <c r="E289" s="292" t="s">
        <v>1775</v>
      </c>
      <c r="F289" s="293" t="s">
        <v>1776</v>
      </c>
      <c r="G289" s="294" t="s">
        <v>425</v>
      </c>
      <c r="H289" s="295">
        <v>25</v>
      </c>
      <c r="I289" s="296"/>
      <c r="J289" s="297">
        <f>ROUND(I289*H289,2)</f>
        <v>0</v>
      </c>
      <c r="K289" s="293" t="s">
        <v>1</v>
      </c>
      <c r="L289" s="298"/>
      <c r="M289" s="299" t="s">
        <v>1</v>
      </c>
      <c r="N289" s="300" t="s">
        <v>48</v>
      </c>
      <c r="O289" s="93"/>
      <c r="P289" s="239">
        <f>O289*H289</f>
        <v>0</v>
      </c>
      <c r="Q289" s="239">
        <v>0</v>
      </c>
      <c r="R289" s="239">
        <f>Q289*H289</f>
        <v>0</v>
      </c>
      <c r="S289" s="239">
        <v>0</v>
      </c>
      <c r="T289" s="24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41" t="s">
        <v>541</v>
      </c>
      <c r="AT289" s="241" t="s">
        <v>311</v>
      </c>
      <c r="AU289" s="241" t="s">
        <v>90</v>
      </c>
      <c r="AY289" s="18" t="s">
        <v>215</v>
      </c>
      <c r="BE289" s="242">
        <f>IF(N289="základní",J289,0)</f>
        <v>0</v>
      </c>
      <c r="BF289" s="242">
        <f>IF(N289="snížená",J289,0)</f>
        <v>0</v>
      </c>
      <c r="BG289" s="242">
        <f>IF(N289="zákl. přenesená",J289,0)</f>
        <v>0</v>
      </c>
      <c r="BH289" s="242">
        <f>IF(N289="sníž. přenesená",J289,0)</f>
        <v>0</v>
      </c>
      <c r="BI289" s="242">
        <f>IF(N289="nulová",J289,0)</f>
        <v>0</v>
      </c>
      <c r="BJ289" s="18" t="s">
        <v>90</v>
      </c>
      <c r="BK289" s="242">
        <f>ROUND(I289*H289,2)</f>
        <v>0</v>
      </c>
      <c r="BL289" s="18" t="s">
        <v>541</v>
      </c>
      <c r="BM289" s="241" t="s">
        <v>1777</v>
      </c>
    </row>
    <row r="290" s="2" customFormat="1">
      <c r="A290" s="40"/>
      <c r="B290" s="41"/>
      <c r="C290" s="42"/>
      <c r="D290" s="243" t="s">
        <v>224</v>
      </c>
      <c r="E290" s="42"/>
      <c r="F290" s="244" t="s">
        <v>1776</v>
      </c>
      <c r="G290" s="42"/>
      <c r="H290" s="42"/>
      <c r="I290" s="245"/>
      <c r="J290" s="42"/>
      <c r="K290" s="42"/>
      <c r="L290" s="46"/>
      <c r="M290" s="246"/>
      <c r="N290" s="247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8" t="s">
        <v>224</v>
      </c>
      <c r="AU290" s="18" t="s">
        <v>90</v>
      </c>
    </row>
    <row r="291" s="2" customFormat="1" ht="16.5" customHeight="1">
      <c r="A291" s="40"/>
      <c r="B291" s="41"/>
      <c r="C291" s="230" t="s">
        <v>448</v>
      </c>
      <c r="D291" s="230" t="s">
        <v>217</v>
      </c>
      <c r="E291" s="231" t="s">
        <v>1778</v>
      </c>
      <c r="F291" s="232" t="s">
        <v>1779</v>
      </c>
      <c r="G291" s="233" t="s">
        <v>325</v>
      </c>
      <c r="H291" s="234">
        <v>4</v>
      </c>
      <c r="I291" s="235"/>
      <c r="J291" s="236">
        <f>ROUND(I291*H291,2)</f>
        <v>0</v>
      </c>
      <c r="K291" s="232" t="s">
        <v>529</v>
      </c>
      <c r="L291" s="46"/>
      <c r="M291" s="237" t="s">
        <v>1</v>
      </c>
      <c r="N291" s="238" t="s">
        <v>48</v>
      </c>
      <c r="O291" s="93"/>
      <c r="P291" s="239">
        <f>O291*H291</f>
        <v>0</v>
      </c>
      <c r="Q291" s="239">
        <v>0</v>
      </c>
      <c r="R291" s="239">
        <f>Q291*H291</f>
        <v>0</v>
      </c>
      <c r="S291" s="239">
        <v>0</v>
      </c>
      <c r="T291" s="240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41" t="s">
        <v>541</v>
      </c>
      <c r="AT291" s="241" t="s">
        <v>217</v>
      </c>
      <c r="AU291" s="241" t="s">
        <v>90</v>
      </c>
      <c r="AY291" s="18" t="s">
        <v>215</v>
      </c>
      <c r="BE291" s="242">
        <f>IF(N291="základní",J291,0)</f>
        <v>0</v>
      </c>
      <c r="BF291" s="242">
        <f>IF(N291="snížená",J291,0)</f>
        <v>0</v>
      </c>
      <c r="BG291" s="242">
        <f>IF(N291="zákl. přenesená",J291,0)</f>
        <v>0</v>
      </c>
      <c r="BH291" s="242">
        <f>IF(N291="sníž. přenesená",J291,0)</f>
        <v>0</v>
      </c>
      <c r="BI291" s="242">
        <f>IF(N291="nulová",J291,0)</f>
        <v>0</v>
      </c>
      <c r="BJ291" s="18" t="s">
        <v>90</v>
      </c>
      <c r="BK291" s="242">
        <f>ROUND(I291*H291,2)</f>
        <v>0</v>
      </c>
      <c r="BL291" s="18" t="s">
        <v>541</v>
      </c>
      <c r="BM291" s="241" t="s">
        <v>1780</v>
      </c>
    </row>
    <row r="292" s="2" customFormat="1">
      <c r="A292" s="40"/>
      <c r="B292" s="41"/>
      <c r="C292" s="42"/>
      <c r="D292" s="243" t="s">
        <v>224</v>
      </c>
      <c r="E292" s="42"/>
      <c r="F292" s="244" t="s">
        <v>1779</v>
      </c>
      <c r="G292" s="42"/>
      <c r="H292" s="42"/>
      <c r="I292" s="245"/>
      <c r="J292" s="42"/>
      <c r="K292" s="42"/>
      <c r="L292" s="46"/>
      <c r="M292" s="246"/>
      <c r="N292" s="247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8" t="s">
        <v>224</v>
      </c>
      <c r="AU292" s="18" t="s">
        <v>90</v>
      </c>
    </row>
    <row r="293" s="2" customFormat="1" ht="24.15" customHeight="1">
      <c r="A293" s="40"/>
      <c r="B293" s="41"/>
      <c r="C293" s="291" t="s">
        <v>452</v>
      </c>
      <c r="D293" s="291" t="s">
        <v>311</v>
      </c>
      <c r="E293" s="292" t="s">
        <v>1781</v>
      </c>
      <c r="F293" s="293" t="s">
        <v>1782</v>
      </c>
      <c r="G293" s="294" t="s">
        <v>325</v>
      </c>
      <c r="H293" s="295">
        <v>4</v>
      </c>
      <c r="I293" s="296"/>
      <c r="J293" s="297">
        <f>ROUND(I293*H293,2)</f>
        <v>0</v>
      </c>
      <c r="K293" s="293" t="s">
        <v>529</v>
      </c>
      <c r="L293" s="298"/>
      <c r="M293" s="299" t="s">
        <v>1</v>
      </c>
      <c r="N293" s="300" t="s">
        <v>48</v>
      </c>
      <c r="O293" s="93"/>
      <c r="P293" s="239">
        <f>O293*H293</f>
        <v>0</v>
      </c>
      <c r="Q293" s="239">
        <v>0</v>
      </c>
      <c r="R293" s="239">
        <f>Q293*H293</f>
        <v>0</v>
      </c>
      <c r="S293" s="239">
        <v>0</v>
      </c>
      <c r="T293" s="240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41" t="s">
        <v>541</v>
      </c>
      <c r="AT293" s="241" t="s">
        <v>311</v>
      </c>
      <c r="AU293" s="241" t="s">
        <v>90</v>
      </c>
      <c r="AY293" s="18" t="s">
        <v>215</v>
      </c>
      <c r="BE293" s="242">
        <f>IF(N293="základní",J293,0)</f>
        <v>0</v>
      </c>
      <c r="BF293" s="242">
        <f>IF(N293="snížená",J293,0)</f>
        <v>0</v>
      </c>
      <c r="BG293" s="242">
        <f>IF(N293="zákl. přenesená",J293,0)</f>
        <v>0</v>
      </c>
      <c r="BH293" s="242">
        <f>IF(N293="sníž. přenesená",J293,0)</f>
        <v>0</v>
      </c>
      <c r="BI293" s="242">
        <f>IF(N293="nulová",J293,0)</f>
        <v>0</v>
      </c>
      <c r="BJ293" s="18" t="s">
        <v>90</v>
      </c>
      <c r="BK293" s="242">
        <f>ROUND(I293*H293,2)</f>
        <v>0</v>
      </c>
      <c r="BL293" s="18" t="s">
        <v>541</v>
      </c>
      <c r="BM293" s="241" t="s">
        <v>1783</v>
      </c>
    </row>
    <row r="294" s="2" customFormat="1">
      <c r="A294" s="40"/>
      <c r="B294" s="41"/>
      <c r="C294" s="42"/>
      <c r="D294" s="243" t="s">
        <v>224</v>
      </c>
      <c r="E294" s="42"/>
      <c r="F294" s="244" t="s">
        <v>1782</v>
      </c>
      <c r="G294" s="42"/>
      <c r="H294" s="42"/>
      <c r="I294" s="245"/>
      <c r="J294" s="42"/>
      <c r="K294" s="42"/>
      <c r="L294" s="46"/>
      <c r="M294" s="246"/>
      <c r="N294" s="247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8" t="s">
        <v>224</v>
      </c>
      <c r="AU294" s="18" t="s">
        <v>90</v>
      </c>
    </row>
    <row r="295" s="2" customFormat="1" ht="16.5" customHeight="1">
      <c r="A295" s="40"/>
      <c r="B295" s="41"/>
      <c r="C295" s="230" t="s">
        <v>456</v>
      </c>
      <c r="D295" s="230" t="s">
        <v>217</v>
      </c>
      <c r="E295" s="231" t="s">
        <v>1784</v>
      </c>
      <c r="F295" s="232" t="s">
        <v>1785</v>
      </c>
      <c r="G295" s="233" t="s">
        <v>325</v>
      </c>
      <c r="H295" s="234">
        <v>8</v>
      </c>
      <c r="I295" s="235"/>
      <c r="J295" s="236">
        <f>ROUND(I295*H295,2)</f>
        <v>0</v>
      </c>
      <c r="K295" s="232" t="s">
        <v>529</v>
      </c>
      <c r="L295" s="46"/>
      <c r="M295" s="237" t="s">
        <v>1</v>
      </c>
      <c r="N295" s="238" t="s">
        <v>48</v>
      </c>
      <c r="O295" s="93"/>
      <c r="P295" s="239">
        <f>O295*H295</f>
        <v>0</v>
      </c>
      <c r="Q295" s="239">
        <v>0</v>
      </c>
      <c r="R295" s="239">
        <f>Q295*H295</f>
        <v>0</v>
      </c>
      <c r="S295" s="239">
        <v>0</v>
      </c>
      <c r="T295" s="240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41" t="s">
        <v>541</v>
      </c>
      <c r="AT295" s="241" t="s">
        <v>217</v>
      </c>
      <c r="AU295" s="241" t="s">
        <v>90</v>
      </c>
      <c r="AY295" s="18" t="s">
        <v>215</v>
      </c>
      <c r="BE295" s="242">
        <f>IF(N295="základní",J295,0)</f>
        <v>0</v>
      </c>
      <c r="BF295" s="242">
        <f>IF(N295="snížená",J295,0)</f>
        <v>0</v>
      </c>
      <c r="BG295" s="242">
        <f>IF(N295="zákl. přenesená",J295,0)</f>
        <v>0</v>
      </c>
      <c r="BH295" s="242">
        <f>IF(N295="sníž. přenesená",J295,0)</f>
        <v>0</v>
      </c>
      <c r="BI295" s="242">
        <f>IF(N295="nulová",J295,0)</f>
        <v>0</v>
      </c>
      <c r="BJ295" s="18" t="s">
        <v>90</v>
      </c>
      <c r="BK295" s="242">
        <f>ROUND(I295*H295,2)</f>
        <v>0</v>
      </c>
      <c r="BL295" s="18" t="s">
        <v>541</v>
      </c>
      <c r="BM295" s="241" t="s">
        <v>1786</v>
      </c>
    </row>
    <row r="296" s="2" customFormat="1">
      <c r="A296" s="40"/>
      <c r="B296" s="41"/>
      <c r="C296" s="42"/>
      <c r="D296" s="243" t="s">
        <v>224</v>
      </c>
      <c r="E296" s="42"/>
      <c r="F296" s="244" t="s">
        <v>1785</v>
      </c>
      <c r="G296" s="42"/>
      <c r="H296" s="42"/>
      <c r="I296" s="245"/>
      <c r="J296" s="42"/>
      <c r="K296" s="42"/>
      <c r="L296" s="46"/>
      <c r="M296" s="246"/>
      <c r="N296" s="247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8" t="s">
        <v>224</v>
      </c>
      <c r="AU296" s="18" t="s">
        <v>90</v>
      </c>
    </row>
    <row r="297" s="2" customFormat="1" ht="24.15" customHeight="1">
      <c r="A297" s="40"/>
      <c r="B297" s="41"/>
      <c r="C297" s="291" t="s">
        <v>460</v>
      </c>
      <c r="D297" s="291" t="s">
        <v>311</v>
      </c>
      <c r="E297" s="292" t="s">
        <v>1787</v>
      </c>
      <c r="F297" s="293" t="s">
        <v>1788</v>
      </c>
      <c r="G297" s="294" t="s">
        <v>325</v>
      </c>
      <c r="H297" s="295">
        <v>8</v>
      </c>
      <c r="I297" s="296"/>
      <c r="J297" s="297">
        <f>ROUND(I297*H297,2)</f>
        <v>0</v>
      </c>
      <c r="K297" s="293" t="s">
        <v>529</v>
      </c>
      <c r="L297" s="298"/>
      <c r="M297" s="299" t="s">
        <v>1</v>
      </c>
      <c r="N297" s="300" t="s">
        <v>48</v>
      </c>
      <c r="O297" s="93"/>
      <c r="P297" s="239">
        <f>O297*H297</f>
        <v>0</v>
      </c>
      <c r="Q297" s="239">
        <v>0</v>
      </c>
      <c r="R297" s="239">
        <f>Q297*H297</f>
        <v>0</v>
      </c>
      <c r="S297" s="239">
        <v>0</v>
      </c>
      <c r="T297" s="240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41" t="s">
        <v>541</v>
      </c>
      <c r="AT297" s="241" t="s">
        <v>311</v>
      </c>
      <c r="AU297" s="241" t="s">
        <v>90</v>
      </c>
      <c r="AY297" s="18" t="s">
        <v>215</v>
      </c>
      <c r="BE297" s="242">
        <f>IF(N297="základní",J297,0)</f>
        <v>0</v>
      </c>
      <c r="BF297" s="242">
        <f>IF(N297="snížená",J297,0)</f>
        <v>0</v>
      </c>
      <c r="BG297" s="242">
        <f>IF(N297="zákl. přenesená",J297,0)</f>
        <v>0</v>
      </c>
      <c r="BH297" s="242">
        <f>IF(N297="sníž. přenesená",J297,0)</f>
        <v>0</v>
      </c>
      <c r="BI297" s="242">
        <f>IF(N297="nulová",J297,0)</f>
        <v>0</v>
      </c>
      <c r="BJ297" s="18" t="s">
        <v>90</v>
      </c>
      <c r="BK297" s="242">
        <f>ROUND(I297*H297,2)</f>
        <v>0</v>
      </c>
      <c r="BL297" s="18" t="s">
        <v>541</v>
      </c>
      <c r="BM297" s="241" t="s">
        <v>1789</v>
      </c>
    </row>
    <row r="298" s="2" customFormat="1">
      <c r="A298" s="40"/>
      <c r="B298" s="41"/>
      <c r="C298" s="42"/>
      <c r="D298" s="243" t="s">
        <v>224</v>
      </c>
      <c r="E298" s="42"/>
      <c r="F298" s="244" t="s">
        <v>1788</v>
      </c>
      <c r="G298" s="42"/>
      <c r="H298" s="42"/>
      <c r="I298" s="245"/>
      <c r="J298" s="42"/>
      <c r="K298" s="42"/>
      <c r="L298" s="46"/>
      <c r="M298" s="246"/>
      <c r="N298" s="247"/>
      <c r="O298" s="93"/>
      <c r="P298" s="93"/>
      <c r="Q298" s="93"/>
      <c r="R298" s="93"/>
      <c r="S298" s="93"/>
      <c r="T298" s="94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8" t="s">
        <v>224</v>
      </c>
      <c r="AU298" s="18" t="s">
        <v>90</v>
      </c>
    </row>
    <row r="299" s="2" customFormat="1" ht="21.75" customHeight="1">
      <c r="A299" s="40"/>
      <c r="B299" s="41"/>
      <c r="C299" s="230" t="s">
        <v>465</v>
      </c>
      <c r="D299" s="230" t="s">
        <v>217</v>
      </c>
      <c r="E299" s="231" t="s">
        <v>1790</v>
      </c>
      <c r="F299" s="232" t="s">
        <v>1791</v>
      </c>
      <c r="G299" s="233" t="s">
        <v>325</v>
      </c>
      <c r="H299" s="234">
        <v>3</v>
      </c>
      <c r="I299" s="235"/>
      <c r="J299" s="236">
        <f>ROUND(I299*H299,2)</f>
        <v>0</v>
      </c>
      <c r="K299" s="232" t="s">
        <v>529</v>
      </c>
      <c r="L299" s="46"/>
      <c r="M299" s="237" t="s">
        <v>1</v>
      </c>
      <c r="N299" s="238" t="s">
        <v>48</v>
      </c>
      <c r="O299" s="93"/>
      <c r="P299" s="239">
        <f>O299*H299</f>
        <v>0</v>
      </c>
      <c r="Q299" s="239">
        <v>0</v>
      </c>
      <c r="R299" s="239">
        <f>Q299*H299</f>
        <v>0</v>
      </c>
      <c r="S299" s="239">
        <v>0</v>
      </c>
      <c r="T299" s="240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41" t="s">
        <v>541</v>
      </c>
      <c r="AT299" s="241" t="s">
        <v>217</v>
      </c>
      <c r="AU299" s="241" t="s">
        <v>90</v>
      </c>
      <c r="AY299" s="18" t="s">
        <v>215</v>
      </c>
      <c r="BE299" s="242">
        <f>IF(N299="základní",J299,0)</f>
        <v>0</v>
      </c>
      <c r="BF299" s="242">
        <f>IF(N299="snížená",J299,0)</f>
        <v>0</v>
      </c>
      <c r="BG299" s="242">
        <f>IF(N299="zákl. přenesená",J299,0)</f>
        <v>0</v>
      </c>
      <c r="BH299" s="242">
        <f>IF(N299="sníž. přenesená",J299,0)</f>
        <v>0</v>
      </c>
      <c r="BI299" s="242">
        <f>IF(N299="nulová",J299,0)</f>
        <v>0</v>
      </c>
      <c r="BJ299" s="18" t="s">
        <v>90</v>
      </c>
      <c r="BK299" s="242">
        <f>ROUND(I299*H299,2)</f>
        <v>0</v>
      </c>
      <c r="BL299" s="18" t="s">
        <v>541</v>
      </c>
      <c r="BM299" s="241" t="s">
        <v>1792</v>
      </c>
    </row>
    <row r="300" s="2" customFormat="1">
      <c r="A300" s="40"/>
      <c r="B300" s="41"/>
      <c r="C300" s="42"/>
      <c r="D300" s="243" t="s">
        <v>224</v>
      </c>
      <c r="E300" s="42"/>
      <c r="F300" s="244" t="s">
        <v>1791</v>
      </c>
      <c r="G300" s="42"/>
      <c r="H300" s="42"/>
      <c r="I300" s="245"/>
      <c r="J300" s="42"/>
      <c r="K300" s="42"/>
      <c r="L300" s="46"/>
      <c r="M300" s="246"/>
      <c r="N300" s="247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8" t="s">
        <v>224</v>
      </c>
      <c r="AU300" s="18" t="s">
        <v>90</v>
      </c>
    </row>
    <row r="301" s="13" customFormat="1">
      <c r="A301" s="13"/>
      <c r="B301" s="248"/>
      <c r="C301" s="249"/>
      <c r="D301" s="243" t="s">
        <v>226</v>
      </c>
      <c r="E301" s="250" t="s">
        <v>1</v>
      </c>
      <c r="F301" s="251" t="s">
        <v>1793</v>
      </c>
      <c r="G301" s="249"/>
      <c r="H301" s="252">
        <v>3</v>
      </c>
      <c r="I301" s="253"/>
      <c r="J301" s="249"/>
      <c r="K301" s="249"/>
      <c r="L301" s="254"/>
      <c r="M301" s="255"/>
      <c r="N301" s="256"/>
      <c r="O301" s="256"/>
      <c r="P301" s="256"/>
      <c r="Q301" s="256"/>
      <c r="R301" s="256"/>
      <c r="S301" s="256"/>
      <c r="T301" s="25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8" t="s">
        <v>226</v>
      </c>
      <c r="AU301" s="258" t="s">
        <v>90</v>
      </c>
      <c r="AV301" s="13" t="s">
        <v>92</v>
      </c>
      <c r="AW301" s="13" t="s">
        <v>39</v>
      </c>
      <c r="AX301" s="13" t="s">
        <v>83</v>
      </c>
      <c r="AY301" s="258" t="s">
        <v>215</v>
      </c>
    </row>
    <row r="302" s="14" customFormat="1">
      <c r="A302" s="14"/>
      <c r="B302" s="259"/>
      <c r="C302" s="260"/>
      <c r="D302" s="243" t="s">
        <v>226</v>
      </c>
      <c r="E302" s="261" t="s">
        <v>1</v>
      </c>
      <c r="F302" s="262" t="s">
        <v>229</v>
      </c>
      <c r="G302" s="260"/>
      <c r="H302" s="263">
        <v>3</v>
      </c>
      <c r="I302" s="264"/>
      <c r="J302" s="260"/>
      <c r="K302" s="260"/>
      <c r="L302" s="265"/>
      <c r="M302" s="266"/>
      <c r="N302" s="267"/>
      <c r="O302" s="267"/>
      <c r="P302" s="267"/>
      <c r="Q302" s="267"/>
      <c r="R302" s="267"/>
      <c r="S302" s="267"/>
      <c r="T302" s="26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9" t="s">
        <v>226</v>
      </c>
      <c r="AU302" s="269" t="s">
        <v>90</v>
      </c>
      <c r="AV302" s="14" t="s">
        <v>222</v>
      </c>
      <c r="AW302" s="14" t="s">
        <v>39</v>
      </c>
      <c r="AX302" s="14" t="s">
        <v>90</v>
      </c>
      <c r="AY302" s="269" t="s">
        <v>215</v>
      </c>
    </row>
    <row r="303" s="2" customFormat="1" ht="33" customHeight="1">
      <c r="A303" s="40"/>
      <c r="B303" s="41"/>
      <c r="C303" s="291" t="s">
        <v>471</v>
      </c>
      <c r="D303" s="291" t="s">
        <v>311</v>
      </c>
      <c r="E303" s="292" t="s">
        <v>1794</v>
      </c>
      <c r="F303" s="293" t="s">
        <v>1795</v>
      </c>
      <c r="G303" s="294" t="s">
        <v>325</v>
      </c>
      <c r="H303" s="295">
        <v>3</v>
      </c>
      <c r="I303" s="296"/>
      <c r="J303" s="297">
        <f>ROUND(I303*H303,2)</f>
        <v>0</v>
      </c>
      <c r="K303" s="293" t="s">
        <v>529</v>
      </c>
      <c r="L303" s="298"/>
      <c r="M303" s="299" t="s">
        <v>1</v>
      </c>
      <c r="N303" s="300" t="s">
        <v>48</v>
      </c>
      <c r="O303" s="93"/>
      <c r="P303" s="239">
        <f>O303*H303</f>
        <v>0</v>
      </c>
      <c r="Q303" s="239">
        <v>0</v>
      </c>
      <c r="R303" s="239">
        <f>Q303*H303</f>
        <v>0</v>
      </c>
      <c r="S303" s="239">
        <v>0</v>
      </c>
      <c r="T303" s="240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41" t="s">
        <v>541</v>
      </c>
      <c r="AT303" s="241" t="s">
        <v>311</v>
      </c>
      <c r="AU303" s="241" t="s">
        <v>90</v>
      </c>
      <c r="AY303" s="18" t="s">
        <v>215</v>
      </c>
      <c r="BE303" s="242">
        <f>IF(N303="základní",J303,0)</f>
        <v>0</v>
      </c>
      <c r="BF303" s="242">
        <f>IF(N303="snížená",J303,0)</f>
        <v>0</v>
      </c>
      <c r="BG303" s="242">
        <f>IF(N303="zákl. přenesená",J303,0)</f>
        <v>0</v>
      </c>
      <c r="BH303" s="242">
        <f>IF(N303="sníž. přenesená",J303,0)</f>
        <v>0</v>
      </c>
      <c r="BI303" s="242">
        <f>IF(N303="nulová",J303,0)</f>
        <v>0</v>
      </c>
      <c r="BJ303" s="18" t="s">
        <v>90</v>
      </c>
      <c r="BK303" s="242">
        <f>ROUND(I303*H303,2)</f>
        <v>0</v>
      </c>
      <c r="BL303" s="18" t="s">
        <v>541</v>
      </c>
      <c r="BM303" s="241" t="s">
        <v>1796</v>
      </c>
    </row>
    <row r="304" s="2" customFormat="1">
      <c r="A304" s="40"/>
      <c r="B304" s="41"/>
      <c r="C304" s="42"/>
      <c r="D304" s="243" t="s">
        <v>224</v>
      </c>
      <c r="E304" s="42"/>
      <c r="F304" s="244" t="s">
        <v>1795</v>
      </c>
      <c r="G304" s="42"/>
      <c r="H304" s="42"/>
      <c r="I304" s="245"/>
      <c r="J304" s="42"/>
      <c r="K304" s="42"/>
      <c r="L304" s="46"/>
      <c r="M304" s="246"/>
      <c r="N304" s="247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8" t="s">
        <v>224</v>
      </c>
      <c r="AU304" s="18" t="s">
        <v>90</v>
      </c>
    </row>
    <row r="305" s="13" customFormat="1">
      <c r="A305" s="13"/>
      <c r="B305" s="248"/>
      <c r="C305" s="249"/>
      <c r="D305" s="243" t="s">
        <v>226</v>
      </c>
      <c r="E305" s="250" t="s">
        <v>1</v>
      </c>
      <c r="F305" s="251" t="s">
        <v>1793</v>
      </c>
      <c r="G305" s="249"/>
      <c r="H305" s="252">
        <v>3</v>
      </c>
      <c r="I305" s="253"/>
      <c r="J305" s="249"/>
      <c r="K305" s="249"/>
      <c r="L305" s="254"/>
      <c r="M305" s="255"/>
      <c r="N305" s="256"/>
      <c r="O305" s="256"/>
      <c r="P305" s="256"/>
      <c r="Q305" s="256"/>
      <c r="R305" s="256"/>
      <c r="S305" s="256"/>
      <c r="T305" s="257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8" t="s">
        <v>226</v>
      </c>
      <c r="AU305" s="258" t="s">
        <v>90</v>
      </c>
      <c r="AV305" s="13" t="s">
        <v>92</v>
      </c>
      <c r="AW305" s="13" t="s">
        <v>39</v>
      </c>
      <c r="AX305" s="13" t="s">
        <v>83</v>
      </c>
      <c r="AY305" s="258" t="s">
        <v>215</v>
      </c>
    </row>
    <row r="306" s="14" customFormat="1">
      <c r="A306" s="14"/>
      <c r="B306" s="259"/>
      <c r="C306" s="260"/>
      <c r="D306" s="243" t="s">
        <v>226</v>
      </c>
      <c r="E306" s="261" t="s">
        <v>1</v>
      </c>
      <c r="F306" s="262" t="s">
        <v>229</v>
      </c>
      <c r="G306" s="260"/>
      <c r="H306" s="263">
        <v>3</v>
      </c>
      <c r="I306" s="264"/>
      <c r="J306" s="260"/>
      <c r="K306" s="260"/>
      <c r="L306" s="265"/>
      <c r="M306" s="266"/>
      <c r="N306" s="267"/>
      <c r="O306" s="267"/>
      <c r="P306" s="267"/>
      <c r="Q306" s="267"/>
      <c r="R306" s="267"/>
      <c r="S306" s="267"/>
      <c r="T306" s="26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9" t="s">
        <v>226</v>
      </c>
      <c r="AU306" s="269" t="s">
        <v>90</v>
      </c>
      <c r="AV306" s="14" t="s">
        <v>222</v>
      </c>
      <c r="AW306" s="14" t="s">
        <v>39</v>
      </c>
      <c r="AX306" s="14" t="s">
        <v>90</v>
      </c>
      <c r="AY306" s="269" t="s">
        <v>215</v>
      </c>
    </row>
    <row r="307" s="2" customFormat="1" ht="21.75" customHeight="1">
      <c r="A307" s="40"/>
      <c r="B307" s="41"/>
      <c r="C307" s="291" t="s">
        <v>477</v>
      </c>
      <c r="D307" s="291" t="s">
        <v>311</v>
      </c>
      <c r="E307" s="292" t="s">
        <v>1797</v>
      </c>
      <c r="F307" s="293" t="s">
        <v>1798</v>
      </c>
      <c r="G307" s="294" t="s">
        <v>232</v>
      </c>
      <c r="H307" s="295">
        <v>0.54000000000000004</v>
      </c>
      <c r="I307" s="296"/>
      <c r="J307" s="297">
        <f>ROUND(I307*H307,2)</f>
        <v>0</v>
      </c>
      <c r="K307" s="293" t="s">
        <v>529</v>
      </c>
      <c r="L307" s="298"/>
      <c r="M307" s="299" t="s">
        <v>1</v>
      </c>
      <c r="N307" s="300" t="s">
        <v>48</v>
      </c>
      <c r="O307" s="93"/>
      <c r="P307" s="239">
        <f>O307*H307</f>
        <v>0</v>
      </c>
      <c r="Q307" s="239">
        <v>2.234</v>
      </c>
      <c r="R307" s="239">
        <f>Q307*H307</f>
        <v>1.2063600000000001</v>
      </c>
      <c r="S307" s="239">
        <v>0</v>
      </c>
      <c r="T307" s="240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41" t="s">
        <v>541</v>
      </c>
      <c r="AT307" s="241" t="s">
        <v>311</v>
      </c>
      <c r="AU307" s="241" t="s">
        <v>90</v>
      </c>
      <c r="AY307" s="18" t="s">
        <v>215</v>
      </c>
      <c r="BE307" s="242">
        <f>IF(N307="základní",J307,0)</f>
        <v>0</v>
      </c>
      <c r="BF307" s="242">
        <f>IF(N307="snížená",J307,0)</f>
        <v>0</v>
      </c>
      <c r="BG307" s="242">
        <f>IF(N307="zákl. přenesená",J307,0)</f>
        <v>0</v>
      </c>
      <c r="BH307" s="242">
        <f>IF(N307="sníž. přenesená",J307,0)</f>
        <v>0</v>
      </c>
      <c r="BI307" s="242">
        <f>IF(N307="nulová",J307,0)</f>
        <v>0</v>
      </c>
      <c r="BJ307" s="18" t="s">
        <v>90</v>
      </c>
      <c r="BK307" s="242">
        <f>ROUND(I307*H307,2)</f>
        <v>0</v>
      </c>
      <c r="BL307" s="18" t="s">
        <v>541</v>
      </c>
      <c r="BM307" s="241" t="s">
        <v>1799</v>
      </c>
    </row>
    <row r="308" s="2" customFormat="1">
      <c r="A308" s="40"/>
      <c r="B308" s="41"/>
      <c r="C308" s="42"/>
      <c r="D308" s="243" t="s">
        <v>224</v>
      </c>
      <c r="E308" s="42"/>
      <c r="F308" s="244" t="s">
        <v>1798</v>
      </c>
      <c r="G308" s="42"/>
      <c r="H308" s="42"/>
      <c r="I308" s="245"/>
      <c r="J308" s="42"/>
      <c r="K308" s="42"/>
      <c r="L308" s="46"/>
      <c r="M308" s="246"/>
      <c r="N308" s="247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8" t="s">
        <v>224</v>
      </c>
      <c r="AU308" s="18" t="s">
        <v>90</v>
      </c>
    </row>
    <row r="309" s="13" customFormat="1">
      <c r="A309" s="13"/>
      <c r="B309" s="248"/>
      <c r="C309" s="249"/>
      <c r="D309" s="243" t="s">
        <v>226</v>
      </c>
      <c r="E309" s="250" t="s">
        <v>1</v>
      </c>
      <c r="F309" s="251" t="s">
        <v>1800</v>
      </c>
      <c r="G309" s="249"/>
      <c r="H309" s="252">
        <v>0.54000000000000004</v>
      </c>
      <c r="I309" s="253"/>
      <c r="J309" s="249"/>
      <c r="K309" s="249"/>
      <c r="L309" s="254"/>
      <c r="M309" s="255"/>
      <c r="N309" s="256"/>
      <c r="O309" s="256"/>
      <c r="P309" s="256"/>
      <c r="Q309" s="256"/>
      <c r="R309" s="256"/>
      <c r="S309" s="256"/>
      <c r="T309" s="25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8" t="s">
        <v>226</v>
      </c>
      <c r="AU309" s="258" t="s">
        <v>90</v>
      </c>
      <c r="AV309" s="13" t="s">
        <v>92</v>
      </c>
      <c r="AW309" s="13" t="s">
        <v>39</v>
      </c>
      <c r="AX309" s="13" t="s">
        <v>90</v>
      </c>
      <c r="AY309" s="258" t="s">
        <v>215</v>
      </c>
    </row>
    <row r="310" s="2" customFormat="1" ht="21.75" customHeight="1">
      <c r="A310" s="40"/>
      <c r="B310" s="41"/>
      <c r="C310" s="230" t="s">
        <v>1109</v>
      </c>
      <c r="D310" s="230" t="s">
        <v>217</v>
      </c>
      <c r="E310" s="231" t="s">
        <v>1801</v>
      </c>
      <c r="F310" s="232" t="s">
        <v>1802</v>
      </c>
      <c r="G310" s="233" t="s">
        <v>334</v>
      </c>
      <c r="H310" s="234">
        <v>8</v>
      </c>
      <c r="I310" s="235"/>
      <c r="J310" s="236">
        <f>ROUND(I310*H310,2)</f>
        <v>0</v>
      </c>
      <c r="K310" s="232" t="s">
        <v>529</v>
      </c>
      <c r="L310" s="46"/>
      <c r="M310" s="237" t="s">
        <v>1</v>
      </c>
      <c r="N310" s="238" t="s">
        <v>48</v>
      </c>
      <c r="O310" s="93"/>
      <c r="P310" s="239">
        <f>O310*H310</f>
        <v>0</v>
      </c>
      <c r="Q310" s="239">
        <v>0</v>
      </c>
      <c r="R310" s="239">
        <f>Q310*H310</f>
        <v>0</v>
      </c>
      <c r="S310" s="239">
        <v>0</v>
      </c>
      <c r="T310" s="240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41" t="s">
        <v>541</v>
      </c>
      <c r="AT310" s="241" t="s">
        <v>217</v>
      </c>
      <c r="AU310" s="241" t="s">
        <v>90</v>
      </c>
      <c r="AY310" s="18" t="s">
        <v>215</v>
      </c>
      <c r="BE310" s="242">
        <f>IF(N310="základní",J310,0)</f>
        <v>0</v>
      </c>
      <c r="BF310" s="242">
        <f>IF(N310="snížená",J310,0)</f>
        <v>0</v>
      </c>
      <c r="BG310" s="242">
        <f>IF(N310="zákl. přenesená",J310,0)</f>
        <v>0</v>
      </c>
      <c r="BH310" s="242">
        <f>IF(N310="sníž. přenesená",J310,0)</f>
        <v>0</v>
      </c>
      <c r="BI310" s="242">
        <f>IF(N310="nulová",J310,0)</f>
        <v>0</v>
      </c>
      <c r="BJ310" s="18" t="s">
        <v>90</v>
      </c>
      <c r="BK310" s="242">
        <f>ROUND(I310*H310,2)</f>
        <v>0</v>
      </c>
      <c r="BL310" s="18" t="s">
        <v>541</v>
      </c>
      <c r="BM310" s="241" t="s">
        <v>1803</v>
      </c>
    </row>
    <row r="311" s="2" customFormat="1">
      <c r="A311" s="40"/>
      <c r="B311" s="41"/>
      <c r="C311" s="42"/>
      <c r="D311" s="243" t="s">
        <v>224</v>
      </c>
      <c r="E311" s="42"/>
      <c r="F311" s="244" t="s">
        <v>1802</v>
      </c>
      <c r="G311" s="42"/>
      <c r="H311" s="42"/>
      <c r="I311" s="245"/>
      <c r="J311" s="42"/>
      <c r="K311" s="42"/>
      <c r="L311" s="46"/>
      <c r="M311" s="246"/>
      <c r="N311" s="247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8" t="s">
        <v>224</v>
      </c>
      <c r="AU311" s="18" t="s">
        <v>90</v>
      </c>
    </row>
    <row r="312" s="2" customFormat="1" ht="33" customHeight="1">
      <c r="A312" s="40"/>
      <c r="B312" s="41"/>
      <c r="C312" s="291" t="s">
        <v>1114</v>
      </c>
      <c r="D312" s="291" t="s">
        <v>311</v>
      </c>
      <c r="E312" s="292" t="s">
        <v>1804</v>
      </c>
      <c r="F312" s="293" t="s">
        <v>1805</v>
      </c>
      <c r="G312" s="294" t="s">
        <v>325</v>
      </c>
      <c r="H312" s="295">
        <v>8</v>
      </c>
      <c r="I312" s="296"/>
      <c r="J312" s="297">
        <f>ROUND(I312*H312,2)</f>
        <v>0</v>
      </c>
      <c r="K312" s="293" t="s">
        <v>529</v>
      </c>
      <c r="L312" s="298"/>
      <c r="M312" s="299" t="s">
        <v>1</v>
      </c>
      <c r="N312" s="300" t="s">
        <v>48</v>
      </c>
      <c r="O312" s="93"/>
      <c r="P312" s="239">
        <f>O312*H312</f>
        <v>0</v>
      </c>
      <c r="Q312" s="239">
        <v>0</v>
      </c>
      <c r="R312" s="239">
        <f>Q312*H312</f>
        <v>0</v>
      </c>
      <c r="S312" s="239">
        <v>0</v>
      </c>
      <c r="T312" s="240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41" t="s">
        <v>541</v>
      </c>
      <c r="AT312" s="241" t="s">
        <v>311</v>
      </c>
      <c r="AU312" s="241" t="s">
        <v>90</v>
      </c>
      <c r="AY312" s="18" t="s">
        <v>215</v>
      </c>
      <c r="BE312" s="242">
        <f>IF(N312="základní",J312,0)</f>
        <v>0</v>
      </c>
      <c r="BF312" s="242">
        <f>IF(N312="snížená",J312,0)</f>
        <v>0</v>
      </c>
      <c r="BG312" s="242">
        <f>IF(N312="zákl. přenesená",J312,0)</f>
        <v>0</v>
      </c>
      <c r="BH312" s="242">
        <f>IF(N312="sníž. přenesená",J312,0)</f>
        <v>0</v>
      </c>
      <c r="BI312" s="242">
        <f>IF(N312="nulová",J312,0)</f>
        <v>0</v>
      </c>
      <c r="BJ312" s="18" t="s">
        <v>90</v>
      </c>
      <c r="BK312" s="242">
        <f>ROUND(I312*H312,2)</f>
        <v>0</v>
      </c>
      <c r="BL312" s="18" t="s">
        <v>541</v>
      </c>
      <c r="BM312" s="241" t="s">
        <v>1806</v>
      </c>
    </row>
    <row r="313" s="2" customFormat="1">
      <c r="A313" s="40"/>
      <c r="B313" s="41"/>
      <c r="C313" s="42"/>
      <c r="D313" s="243" t="s">
        <v>224</v>
      </c>
      <c r="E313" s="42"/>
      <c r="F313" s="244" t="s">
        <v>1805</v>
      </c>
      <c r="G313" s="42"/>
      <c r="H313" s="42"/>
      <c r="I313" s="245"/>
      <c r="J313" s="42"/>
      <c r="K313" s="42"/>
      <c r="L313" s="46"/>
      <c r="M313" s="246"/>
      <c r="N313" s="247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8" t="s">
        <v>224</v>
      </c>
      <c r="AU313" s="18" t="s">
        <v>90</v>
      </c>
    </row>
    <row r="314" s="2" customFormat="1" ht="33" customHeight="1">
      <c r="A314" s="40"/>
      <c r="B314" s="41"/>
      <c r="C314" s="291" t="s">
        <v>1119</v>
      </c>
      <c r="D314" s="291" t="s">
        <v>311</v>
      </c>
      <c r="E314" s="292" t="s">
        <v>1807</v>
      </c>
      <c r="F314" s="293" t="s">
        <v>1808</v>
      </c>
      <c r="G314" s="294" t="s">
        <v>325</v>
      </c>
      <c r="H314" s="295">
        <v>16</v>
      </c>
      <c r="I314" s="296"/>
      <c r="J314" s="297">
        <f>ROUND(I314*H314,2)</f>
        <v>0</v>
      </c>
      <c r="K314" s="293" t="s">
        <v>529</v>
      </c>
      <c r="L314" s="298"/>
      <c r="M314" s="299" t="s">
        <v>1</v>
      </c>
      <c r="N314" s="300" t="s">
        <v>48</v>
      </c>
      <c r="O314" s="93"/>
      <c r="P314" s="239">
        <f>O314*H314</f>
        <v>0</v>
      </c>
      <c r="Q314" s="239">
        <v>0</v>
      </c>
      <c r="R314" s="239">
        <f>Q314*H314</f>
        <v>0</v>
      </c>
      <c r="S314" s="239">
        <v>0</v>
      </c>
      <c r="T314" s="240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41" t="s">
        <v>541</v>
      </c>
      <c r="AT314" s="241" t="s">
        <v>311</v>
      </c>
      <c r="AU314" s="241" t="s">
        <v>90</v>
      </c>
      <c r="AY314" s="18" t="s">
        <v>215</v>
      </c>
      <c r="BE314" s="242">
        <f>IF(N314="základní",J314,0)</f>
        <v>0</v>
      </c>
      <c r="BF314" s="242">
        <f>IF(N314="snížená",J314,0)</f>
        <v>0</v>
      </c>
      <c r="BG314" s="242">
        <f>IF(N314="zákl. přenesená",J314,0)</f>
        <v>0</v>
      </c>
      <c r="BH314" s="242">
        <f>IF(N314="sníž. přenesená",J314,0)</f>
        <v>0</v>
      </c>
      <c r="BI314" s="242">
        <f>IF(N314="nulová",J314,0)</f>
        <v>0</v>
      </c>
      <c r="BJ314" s="18" t="s">
        <v>90</v>
      </c>
      <c r="BK314" s="242">
        <f>ROUND(I314*H314,2)</f>
        <v>0</v>
      </c>
      <c r="BL314" s="18" t="s">
        <v>541</v>
      </c>
      <c r="BM314" s="241" t="s">
        <v>1809</v>
      </c>
    </row>
    <row r="315" s="2" customFormat="1">
      <c r="A315" s="40"/>
      <c r="B315" s="41"/>
      <c r="C315" s="42"/>
      <c r="D315" s="243" t="s">
        <v>224</v>
      </c>
      <c r="E315" s="42"/>
      <c r="F315" s="244" t="s">
        <v>1808</v>
      </c>
      <c r="G315" s="42"/>
      <c r="H315" s="42"/>
      <c r="I315" s="245"/>
      <c r="J315" s="42"/>
      <c r="K315" s="42"/>
      <c r="L315" s="46"/>
      <c r="M315" s="246"/>
      <c r="N315" s="247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8" t="s">
        <v>224</v>
      </c>
      <c r="AU315" s="18" t="s">
        <v>90</v>
      </c>
    </row>
    <row r="316" s="13" customFormat="1">
      <c r="A316" s="13"/>
      <c r="B316" s="248"/>
      <c r="C316" s="249"/>
      <c r="D316" s="243" t="s">
        <v>226</v>
      </c>
      <c r="E316" s="250" t="s">
        <v>1</v>
      </c>
      <c r="F316" s="251" t="s">
        <v>1810</v>
      </c>
      <c r="G316" s="249"/>
      <c r="H316" s="252">
        <v>16</v>
      </c>
      <c r="I316" s="253"/>
      <c r="J316" s="249"/>
      <c r="K316" s="249"/>
      <c r="L316" s="254"/>
      <c r="M316" s="255"/>
      <c r="N316" s="256"/>
      <c r="O316" s="256"/>
      <c r="P316" s="256"/>
      <c r="Q316" s="256"/>
      <c r="R316" s="256"/>
      <c r="S316" s="256"/>
      <c r="T316" s="25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8" t="s">
        <v>226</v>
      </c>
      <c r="AU316" s="258" t="s">
        <v>90</v>
      </c>
      <c r="AV316" s="13" t="s">
        <v>92</v>
      </c>
      <c r="AW316" s="13" t="s">
        <v>39</v>
      </c>
      <c r="AX316" s="13" t="s">
        <v>90</v>
      </c>
      <c r="AY316" s="258" t="s">
        <v>215</v>
      </c>
    </row>
    <row r="317" s="2" customFormat="1" ht="21.75" customHeight="1">
      <c r="A317" s="40"/>
      <c r="B317" s="41"/>
      <c r="C317" s="291" t="s">
        <v>1121</v>
      </c>
      <c r="D317" s="291" t="s">
        <v>311</v>
      </c>
      <c r="E317" s="292" t="s">
        <v>1797</v>
      </c>
      <c r="F317" s="293" t="s">
        <v>1798</v>
      </c>
      <c r="G317" s="294" t="s">
        <v>232</v>
      </c>
      <c r="H317" s="295">
        <v>0.35999999999999999</v>
      </c>
      <c r="I317" s="296"/>
      <c r="J317" s="297">
        <f>ROUND(I317*H317,2)</f>
        <v>0</v>
      </c>
      <c r="K317" s="293" t="s">
        <v>529</v>
      </c>
      <c r="L317" s="298"/>
      <c r="M317" s="299" t="s">
        <v>1</v>
      </c>
      <c r="N317" s="300" t="s">
        <v>48</v>
      </c>
      <c r="O317" s="93"/>
      <c r="P317" s="239">
        <f>O317*H317</f>
        <v>0</v>
      </c>
      <c r="Q317" s="239">
        <v>2.234</v>
      </c>
      <c r="R317" s="239">
        <f>Q317*H317</f>
        <v>0.80423999999999995</v>
      </c>
      <c r="S317" s="239">
        <v>0</v>
      </c>
      <c r="T317" s="240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41" t="s">
        <v>541</v>
      </c>
      <c r="AT317" s="241" t="s">
        <v>311</v>
      </c>
      <c r="AU317" s="241" t="s">
        <v>90</v>
      </c>
      <c r="AY317" s="18" t="s">
        <v>215</v>
      </c>
      <c r="BE317" s="242">
        <f>IF(N317="základní",J317,0)</f>
        <v>0</v>
      </c>
      <c r="BF317" s="242">
        <f>IF(N317="snížená",J317,0)</f>
        <v>0</v>
      </c>
      <c r="BG317" s="242">
        <f>IF(N317="zákl. přenesená",J317,0)</f>
        <v>0</v>
      </c>
      <c r="BH317" s="242">
        <f>IF(N317="sníž. přenesená",J317,0)</f>
        <v>0</v>
      </c>
      <c r="BI317" s="242">
        <f>IF(N317="nulová",J317,0)</f>
        <v>0</v>
      </c>
      <c r="BJ317" s="18" t="s">
        <v>90</v>
      </c>
      <c r="BK317" s="242">
        <f>ROUND(I317*H317,2)</f>
        <v>0</v>
      </c>
      <c r="BL317" s="18" t="s">
        <v>541</v>
      </c>
      <c r="BM317" s="241" t="s">
        <v>1811</v>
      </c>
    </row>
    <row r="318" s="2" customFormat="1">
      <c r="A318" s="40"/>
      <c r="B318" s="41"/>
      <c r="C318" s="42"/>
      <c r="D318" s="243" t="s">
        <v>224</v>
      </c>
      <c r="E318" s="42"/>
      <c r="F318" s="244" t="s">
        <v>1798</v>
      </c>
      <c r="G318" s="42"/>
      <c r="H318" s="42"/>
      <c r="I318" s="245"/>
      <c r="J318" s="42"/>
      <c r="K318" s="42"/>
      <c r="L318" s="46"/>
      <c r="M318" s="246"/>
      <c r="N318" s="247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8" t="s">
        <v>224</v>
      </c>
      <c r="AU318" s="18" t="s">
        <v>90</v>
      </c>
    </row>
    <row r="319" s="13" customFormat="1">
      <c r="A319" s="13"/>
      <c r="B319" s="248"/>
      <c r="C319" s="249"/>
      <c r="D319" s="243" t="s">
        <v>226</v>
      </c>
      <c r="E319" s="250" t="s">
        <v>1</v>
      </c>
      <c r="F319" s="251" t="s">
        <v>1812</v>
      </c>
      <c r="G319" s="249"/>
      <c r="H319" s="252">
        <v>0.35999999999999999</v>
      </c>
      <c r="I319" s="253"/>
      <c r="J319" s="249"/>
      <c r="K319" s="249"/>
      <c r="L319" s="254"/>
      <c r="M319" s="255"/>
      <c r="N319" s="256"/>
      <c r="O319" s="256"/>
      <c r="P319" s="256"/>
      <c r="Q319" s="256"/>
      <c r="R319" s="256"/>
      <c r="S319" s="256"/>
      <c r="T319" s="25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8" t="s">
        <v>226</v>
      </c>
      <c r="AU319" s="258" t="s">
        <v>90</v>
      </c>
      <c r="AV319" s="13" t="s">
        <v>92</v>
      </c>
      <c r="AW319" s="13" t="s">
        <v>39</v>
      </c>
      <c r="AX319" s="13" t="s">
        <v>90</v>
      </c>
      <c r="AY319" s="258" t="s">
        <v>215</v>
      </c>
    </row>
    <row r="320" s="2" customFormat="1" ht="16.5" customHeight="1">
      <c r="A320" s="40"/>
      <c r="B320" s="41"/>
      <c r="C320" s="230" t="s">
        <v>1123</v>
      </c>
      <c r="D320" s="230" t="s">
        <v>217</v>
      </c>
      <c r="E320" s="231" t="s">
        <v>1813</v>
      </c>
      <c r="F320" s="232" t="s">
        <v>1814</v>
      </c>
      <c r="G320" s="233" t="s">
        <v>325</v>
      </c>
      <c r="H320" s="234">
        <v>25</v>
      </c>
      <c r="I320" s="235"/>
      <c r="J320" s="236">
        <f>ROUND(I320*H320,2)</f>
        <v>0</v>
      </c>
      <c r="K320" s="232" t="s">
        <v>529</v>
      </c>
      <c r="L320" s="46"/>
      <c r="M320" s="237" t="s">
        <v>1</v>
      </c>
      <c r="N320" s="238" t="s">
        <v>48</v>
      </c>
      <c r="O320" s="93"/>
      <c r="P320" s="239">
        <f>O320*H320</f>
        <v>0</v>
      </c>
      <c r="Q320" s="239">
        <v>0</v>
      </c>
      <c r="R320" s="239">
        <f>Q320*H320</f>
        <v>0</v>
      </c>
      <c r="S320" s="239">
        <v>0</v>
      </c>
      <c r="T320" s="240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41" t="s">
        <v>541</v>
      </c>
      <c r="AT320" s="241" t="s">
        <v>217</v>
      </c>
      <c r="AU320" s="241" t="s">
        <v>90</v>
      </c>
      <c r="AY320" s="18" t="s">
        <v>215</v>
      </c>
      <c r="BE320" s="242">
        <f>IF(N320="základní",J320,0)</f>
        <v>0</v>
      </c>
      <c r="BF320" s="242">
        <f>IF(N320="snížená",J320,0)</f>
        <v>0</v>
      </c>
      <c r="BG320" s="242">
        <f>IF(N320="zákl. přenesená",J320,0)</f>
        <v>0</v>
      </c>
      <c r="BH320" s="242">
        <f>IF(N320="sníž. přenesená",J320,0)</f>
        <v>0</v>
      </c>
      <c r="BI320" s="242">
        <f>IF(N320="nulová",J320,0)</f>
        <v>0</v>
      </c>
      <c r="BJ320" s="18" t="s">
        <v>90</v>
      </c>
      <c r="BK320" s="242">
        <f>ROUND(I320*H320,2)</f>
        <v>0</v>
      </c>
      <c r="BL320" s="18" t="s">
        <v>541</v>
      </c>
      <c r="BM320" s="241" t="s">
        <v>1815</v>
      </c>
    </row>
    <row r="321" s="2" customFormat="1">
      <c r="A321" s="40"/>
      <c r="B321" s="41"/>
      <c r="C321" s="42"/>
      <c r="D321" s="243" t="s">
        <v>224</v>
      </c>
      <c r="E321" s="42"/>
      <c r="F321" s="244" t="s">
        <v>1814</v>
      </c>
      <c r="G321" s="42"/>
      <c r="H321" s="42"/>
      <c r="I321" s="245"/>
      <c r="J321" s="42"/>
      <c r="K321" s="42"/>
      <c r="L321" s="46"/>
      <c r="M321" s="246"/>
      <c r="N321" s="247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8" t="s">
        <v>224</v>
      </c>
      <c r="AU321" s="18" t="s">
        <v>90</v>
      </c>
    </row>
    <row r="322" s="2" customFormat="1" ht="16.5" customHeight="1">
      <c r="A322" s="40"/>
      <c r="B322" s="41"/>
      <c r="C322" s="230" t="s">
        <v>1125</v>
      </c>
      <c r="D322" s="230" t="s">
        <v>217</v>
      </c>
      <c r="E322" s="231" t="s">
        <v>1816</v>
      </c>
      <c r="F322" s="232" t="s">
        <v>1817</v>
      </c>
      <c r="G322" s="233" t="s">
        <v>325</v>
      </c>
      <c r="H322" s="234">
        <v>25</v>
      </c>
      <c r="I322" s="235"/>
      <c r="J322" s="236">
        <f>ROUND(I322*H322,2)</f>
        <v>0</v>
      </c>
      <c r="K322" s="232" t="s">
        <v>529</v>
      </c>
      <c r="L322" s="46"/>
      <c r="M322" s="237" t="s">
        <v>1</v>
      </c>
      <c r="N322" s="238" t="s">
        <v>48</v>
      </c>
      <c r="O322" s="93"/>
      <c r="P322" s="239">
        <f>O322*H322</f>
        <v>0</v>
      </c>
      <c r="Q322" s="239">
        <v>0</v>
      </c>
      <c r="R322" s="239">
        <f>Q322*H322</f>
        <v>0</v>
      </c>
      <c r="S322" s="239">
        <v>0</v>
      </c>
      <c r="T322" s="240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41" t="s">
        <v>541</v>
      </c>
      <c r="AT322" s="241" t="s">
        <v>217</v>
      </c>
      <c r="AU322" s="241" t="s">
        <v>90</v>
      </c>
      <c r="AY322" s="18" t="s">
        <v>215</v>
      </c>
      <c r="BE322" s="242">
        <f>IF(N322="základní",J322,0)</f>
        <v>0</v>
      </c>
      <c r="BF322" s="242">
        <f>IF(N322="snížená",J322,0)</f>
        <v>0</v>
      </c>
      <c r="BG322" s="242">
        <f>IF(N322="zákl. přenesená",J322,0)</f>
        <v>0</v>
      </c>
      <c r="BH322" s="242">
        <f>IF(N322="sníž. přenesená",J322,0)</f>
        <v>0</v>
      </c>
      <c r="BI322" s="242">
        <f>IF(N322="nulová",J322,0)</f>
        <v>0</v>
      </c>
      <c r="BJ322" s="18" t="s">
        <v>90</v>
      </c>
      <c r="BK322" s="242">
        <f>ROUND(I322*H322,2)</f>
        <v>0</v>
      </c>
      <c r="BL322" s="18" t="s">
        <v>541</v>
      </c>
      <c r="BM322" s="241" t="s">
        <v>1818</v>
      </c>
    </row>
    <row r="323" s="2" customFormat="1">
      <c r="A323" s="40"/>
      <c r="B323" s="41"/>
      <c r="C323" s="42"/>
      <c r="D323" s="243" t="s">
        <v>224</v>
      </c>
      <c r="E323" s="42"/>
      <c r="F323" s="244" t="s">
        <v>1817</v>
      </c>
      <c r="G323" s="42"/>
      <c r="H323" s="42"/>
      <c r="I323" s="245"/>
      <c r="J323" s="42"/>
      <c r="K323" s="42"/>
      <c r="L323" s="46"/>
      <c r="M323" s="246"/>
      <c r="N323" s="247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8" t="s">
        <v>224</v>
      </c>
      <c r="AU323" s="18" t="s">
        <v>90</v>
      </c>
    </row>
    <row r="324" s="2" customFormat="1" ht="16.5" customHeight="1">
      <c r="A324" s="40"/>
      <c r="B324" s="41"/>
      <c r="C324" s="230" t="s">
        <v>1127</v>
      </c>
      <c r="D324" s="230" t="s">
        <v>217</v>
      </c>
      <c r="E324" s="231" t="s">
        <v>1819</v>
      </c>
      <c r="F324" s="232" t="s">
        <v>1820</v>
      </c>
      <c r="G324" s="233" t="s">
        <v>334</v>
      </c>
      <c r="H324" s="234">
        <v>17</v>
      </c>
      <c r="I324" s="235"/>
      <c r="J324" s="236">
        <f>ROUND(I324*H324,2)</f>
        <v>0</v>
      </c>
      <c r="K324" s="232" t="s">
        <v>529</v>
      </c>
      <c r="L324" s="46"/>
      <c r="M324" s="237" t="s">
        <v>1</v>
      </c>
      <c r="N324" s="238" t="s">
        <v>48</v>
      </c>
      <c r="O324" s="93"/>
      <c r="P324" s="239">
        <f>O324*H324</f>
        <v>0</v>
      </c>
      <c r="Q324" s="239">
        <v>0</v>
      </c>
      <c r="R324" s="239">
        <f>Q324*H324</f>
        <v>0</v>
      </c>
      <c r="S324" s="239">
        <v>0</v>
      </c>
      <c r="T324" s="240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41" t="s">
        <v>541</v>
      </c>
      <c r="AT324" s="241" t="s">
        <v>217</v>
      </c>
      <c r="AU324" s="241" t="s">
        <v>90</v>
      </c>
      <c r="AY324" s="18" t="s">
        <v>215</v>
      </c>
      <c r="BE324" s="242">
        <f>IF(N324="základní",J324,0)</f>
        <v>0</v>
      </c>
      <c r="BF324" s="242">
        <f>IF(N324="snížená",J324,0)</f>
        <v>0</v>
      </c>
      <c r="BG324" s="242">
        <f>IF(N324="zákl. přenesená",J324,0)</f>
        <v>0</v>
      </c>
      <c r="BH324" s="242">
        <f>IF(N324="sníž. přenesená",J324,0)</f>
        <v>0</v>
      </c>
      <c r="BI324" s="242">
        <f>IF(N324="nulová",J324,0)</f>
        <v>0</v>
      </c>
      <c r="BJ324" s="18" t="s">
        <v>90</v>
      </c>
      <c r="BK324" s="242">
        <f>ROUND(I324*H324,2)</f>
        <v>0</v>
      </c>
      <c r="BL324" s="18" t="s">
        <v>541</v>
      </c>
      <c r="BM324" s="241" t="s">
        <v>1821</v>
      </c>
    </row>
    <row r="325" s="2" customFormat="1">
      <c r="A325" s="40"/>
      <c r="B325" s="41"/>
      <c r="C325" s="42"/>
      <c r="D325" s="243" t="s">
        <v>224</v>
      </c>
      <c r="E325" s="42"/>
      <c r="F325" s="244" t="s">
        <v>1820</v>
      </c>
      <c r="G325" s="42"/>
      <c r="H325" s="42"/>
      <c r="I325" s="245"/>
      <c r="J325" s="42"/>
      <c r="K325" s="42"/>
      <c r="L325" s="46"/>
      <c r="M325" s="246"/>
      <c r="N325" s="247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8" t="s">
        <v>224</v>
      </c>
      <c r="AU325" s="18" t="s">
        <v>90</v>
      </c>
    </row>
    <row r="326" s="13" customFormat="1">
      <c r="A326" s="13"/>
      <c r="B326" s="248"/>
      <c r="C326" s="249"/>
      <c r="D326" s="243" t="s">
        <v>226</v>
      </c>
      <c r="E326" s="250" t="s">
        <v>1</v>
      </c>
      <c r="F326" s="251" t="s">
        <v>1822</v>
      </c>
      <c r="G326" s="249"/>
      <c r="H326" s="252">
        <v>17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8" t="s">
        <v>226</v>
      </c>
      <c r="AU326" s="258" t="s">
        <v>90</v>
      </c>
      <c r="AV326" s="13" t="s">
        <v>92</v>
      </c>
      <c r="AW326" s="13" t="s">
        <v>39</v>
      </c>
      <c r="AX326" s="13" t="s">
        <v>83</v>
      </c>
      <c r="AY326" s="258" t="s">
        <v>215</v>
      </c>
    </row>
    <row r="327" s="14" customFormat="1">
      <c r="A327" s="14"/>
      <c r="B327" s="259"/>
      <c r="C327" s="260"/>
      <c r="D327" s="243" t="s">
        <v>226</v>
      </c>
      <c r="E327" s="261" t="s">
        <v>1</v>
      </c>
      <c r="F327" s="262" t="s">
        <v>229</v>
      </c>
      <c r="G327" s="260"/>
      <c r="H327" s="263">
        <v>17</v>
      </c>
      <c r="I327" s="264"/>
      <c r="J327" s="260"/>
      <c r="K327" s="260"/>
      <c r="L327" s="265"/>
      <c r="M327" s="266"/>
      <c r="N327" s="267"/>
      <c r="O327" s="267"/>
      <c r="P327" s="267"/>
      <c r="Q327" s="267"/>
      <c r="R327" s="267"/>
      <c r="S327" s="267"/>
      <c r="T327" s="26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9" t="s">
        <v>226</v>
      </c>
      <c r="AU327" s="269" t="s">
        <v>90</v>
      </c>
      <c r="AV327" s="14" t="s">
        <v>222</v>
      </c>
      <c r="AW327" s="14" t="s">
        <v>39</v>
      </c>
      <c r="AX327" s="14" t="s">
        <v>90</v>
      </c>
      <c r="AY327" s="269" t="s">
        <v>215</v>
      </c>
    </row>
    <row r="328" s="2" customFormat="1" ht="16.5" customHeight="1">
      <c r="A328" s="40"/>
      <c r="B328" s="41"/>
      <c r="C328" s="230" t="s">
        <v>1129</v>
      </c>
      <c r="D328" s="230" t="s">
        <v>217</v>
      </c>
      <c r="E328" s="231" t="s">
        <v>1823</v>
      </c>
      <c r="F328" s="232" t="s">
        <v>1824</v>
      </c>
      <c r="G328" s="233" t="s">
        <v>334</v>
      </c>
      <c r="H328" s="234">
        <v>226</v>
      </c>
      <c r="I328" s="235"/>
      <c r="J328" s="236">
        <f>ROUND(I328*H328,2)</f>
        <v>0</v>
      </c>
      <c r="K328" s="232" t="s">
        <v>529</v>
      </c>
      <c r="L328" s="46"/>
      <c r="M328" s="237" t="s">
        <v>1</v>
      </c>
      <c r="N328" s="238" t="s">
        <v>48</v>
      </c>
      <c r="O328" s="93"/>
      <c r="P328" s="239">
        <f>O328*H328</f>
        <v>0</v>
      </c>
      <c r="Q328" s="239">
        <v>0</v>
      </c>
      <c r="R328" s="239">
        <f>Q328*H328</f>
        <v>0</v>
      </c>
      <c r="S328" s="239">
        <v>0</v>
      </c>
      <c r="T328" s="240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41" t="s">
        <v>541</v>
      </c>
      <c r="AT328" s="241" t="s">
        <v>217</v>
      </c>
      <c r="AU328" s="241" t="s">
        <v>90</v>
      </c>
      <c r="AY328" s="18" t="s">
        <v>215</v>
      </c>
      <c r="BE328" s="242">
        <f>IF(N328="základní",J328,0)</f>
        <v>0</v>
      </c>
      <c r="BF328" s="242">
        <f>IF(N328="snížená",J328,0)</f>
        <v>0</v>
      </c>
      <c r="BG328" s="242">
        <f>IF(N328="zákl. přenesená",J328,0)</f>
        <v>0</v>
      </c>
      <c r="BH328" s="242">
        <f>IF(N328="sníž. přenesená",J328,0)</f>
        <v>0</v>
      </c>
      <c r="BI328" s="242">
        <f>IF(N328="nulová",J328,0)</f>
        <v>0</v>
      </c>
      <c r="BJ328" s="18" t="s">
        <v>90</v>
      </c>
      <c r="BK328" s="242">
        <f>ROUND(I328*H328,2)</f>
        <v>0</v>
      </c>
      <c r="BL328" s="18" t="s">
        <v>541</v>
      </c>
      <c r="BM328" s="241" t="s">
        <v>1825</v>
      </c>
    </row>
    <row r="329" s="2" customFormat="1">
      <c r="A329" s="40"/>
      <c r="B329" s="41"/>
      <c r="C329" s="42"/>
      <c r="D329" s="243" t="s">
        <v>224</v>
      </c>
      <c r="E329" s="42"/>
      <c r="F329" s="244" t="s">
        <v>1824</v>
      </c>
      <c r="G329" s="42"/>
      <c r="H329" s="42"/>
      <c r="I329" s="245"/>
      <c r="J329" s="42"/>
      <c r="K329" s="42"/>
      <c r="L329" s="46"/>
      <c r="M329" s="246"/>
      <c r="N329" s="247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8" t="s">
        <v>224</v>
      </c>
      <c r="AU329" s="18" t="s">
        <v>90</v>
      </c>
    </row>
    <row r="330" s="13" customFormat="1">
      <c r="A330" s="13"/>
      <c r="B330" s="248"/>
      <c r="C330" s="249"/>
      <c r="D330" s="243" t="s">
        <v>226</v>
      </c>
      <c r="E330" s="250" t="s">
        <v>1</v>
      </c>
      <c r="F330" s="251" t="s">
        <v>1774</v>
      </c>
      <c r="G330" s="249"/>
      <c r="H330" s="252">
        <v>226</v>
      </c>
      <c r="I330" s="253"/>
      <c r="J330" s="249"/>
      <c r="K330" s="249"/>
      <c r="L330" s="254"/>
      <c r="M330" s="255"/>
      <c r="N330" s="256"/>
      <c r="O330" s="256"/>
      <c r="P330" s="256"/>
      <c r="Q330" s="256"/>
      <c r="R330" s="256"/>
      <c r="S330" s="256"/>
      <c r="T330" s="25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8" t="s">
        <v>226</v>
      </c>
      <c r="AU330" s="258" t="s">
        <v>90</v>
      </c>
      <c r="AV330" s="13" t="s">
        <v>92</v>
      </c>
      <c r="AW330" s="13" t="s">
        <v>39</v>
      </c>
      <c r="AX330" s="13" t="s">
        <v>83</v>
      </c>
      <c r="AY330" s="258" t="s">
        <v>215</v>
      </c>
    </row>
    <row r="331" s="14" customFormat="1">
      <c r="A331" s="14"/>
      <c r="B331" s="259"/>
      <c r="C331" s="260"/>
      <c r="D331" s="243" t="s">
        <v>226</v>
      </c>
      <c r="E331" s="261" t="s">
        <v>1</v>
      </c>
      <c r="F331" s="262" t="s">
        <v>229</v>
      </c>
      <c r="G331" s="260"/>
      <c r="H331" s="263">
        <v>226</v>
      </c>
      <c r="I331" s="264"/>
      <c r="J331" s="260"/>
      <c r="K331" s="260"/>
      <c r="L331" s="265"/>
      <c r="M331" s="266"/>
      <c r="N331" s="267"/>
      <c r="O331" s="267"/>
      <c r="P331" s="267"/>
      <c r="Q331" s="267"/>
      <c r="R331" s="267"/>
      <c r="S331" s="267"/>
      <c r="T331" s="26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69" t="s">
        <v>226</v>
      </c>
      <c r="AU331" s="269" t="s">
        <v>90</v>
      </c>
      <c r="AV331" s="14" t="s">
        <v>222</v>
      </c>
      <c r="AW331" s="14" t="s">
        <v>39</v>
      </c>
      <c r="AX331" s="14" t="s">
        <v>90</v>
      </c>
      <c r="AY331" s="269" t="s">
        <v>215</v>
      </c>
    </row>
    <row r="332" s="2" customFormat="1" ht="21.75" customHeight="1">
      <c r="A332" s="40"/>
      <c r="B332" s="41"/>
      <c r="C332" s="230" t="s">
        <v>1131</v>
      </c>
      <c r="D332" s="230" t="s">
        <v>217</v>
      </c>
      <c r="E332" s="231" t="s">
        <v>1826</v>
      </c>
      <c r="F332" s="232" t="s">
        <v>1827</v>
      </c>
      <c r="G332" s="233" t="s">
        <v>325</v>
      </c>
      <c r="H332" s="234">
        <v>4</v>
      </c>
      <c r="I332" s="235"/>
      <c r="J332" s="236">
        <f>ROUND(I332*H332,2)</f>
        <v>0</v>
      </c>
      <c r="K332" s="232" t="s">
        <v>529</v>
      </c>
      <c r="L332" s="46"/>
      <c r="M332" s="237" t="s">
        <v>1</v>
      </c>
      <c r="N332" s="238" t="s">
        <v>48</v>
      </c>
      <c r="O332" s="93"/>
      <c r="P332" s="239">
        <f>O332*H332</f>
        <v>0</v>
      </c>
      <c r="Q332" s="239">
        <v>0</v>
      </c>
      <c r="R332" s="239">
        <f>Q332*H332</f>
        <v>0</v>
      </c>
      <c r="S332" s="239">
        <v>0</v>
      </c>
      <c r="T332" s="240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41" t="s">
        <v>541</v>
      </c>
      <c r="AT332" s="241" t="s">
        <v>217</v>
      </c>
      <c r="AU332" s="241" t="s">
        <v>90</v>
      </c>
      <c r="AY332" s="18" t="s">
        <v>215</v>
      </c>
      <c r="BE332" s="242">
        <f>IF(N332="základní",J332,0)</f>
        <v>0</v>
      </c>
      <c r="BF332" s="242">
        <f>IF(N332="snížená",J332,0)</f>
        <v>0</v>
      </c>
      <c r="BG332" s="242">
        <f>IF(N332="zákl. přenesená",J332,0)</f>
        <v>0</v>
      </c>
      <c r="BH332" s="242">
        <f>IF(N332="sníž. přenesená",J332,0)</f>
        <v>0</v>
      </c>
      <c r="BI332" s="242">
        <f>IF(N332="nulová",J332,0)</f>
        <v>0</v>
      </c>
      <c r="BJ332" s="18" t="s">
        <v>90</v>
      </c>
      <c r="BK332" s="242">
        <f>ROUND(I332*H332,2)</f>
        <v>0</v>
      </c>
      <c r="BL332" s="18" t="s">
        <v>541</v>
      </c>
      <c r="BM332" s="241" t="s">
        <v>1828</v>
      </c>
    </row>
    <row r="333" s="2" customFormat="1">
      <c r="A333" s="40"/>
      <c r="B333" s="41"/>
      <c r="C333" s="42"/>
      <c r="D333" s="243" t="s">
        <v>224</v>
      </c>
      <c r="E333" s="42"/>
      <c r="F333" s="244" t="s">
        <v>1827</v>
      </c>
      <c r="G333" s="42"/>
      <c r="H333" s="42"/>
      <c r="I333" s="245"/>
      <c r="J333" s="42"/>
      <c r="K333" s="42"/>
      <c r="L333" s="46"/>
      <c r="M333" s="246"/>
      <c r="N333" s="247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8" t="s">
        <v>224</v>
      </c>
      <c r="AU333" s="18" t="s">
        <v>90</v>
      </c>
    </row>
    <row r="334" s="2" customFormat="1" ht="16.5" customHeight="1">
      <c r="A334" s="40"/>
      <c r="B334" s="41"/>
      <c r="C334" s="230" t="s">
        <v>1136</v>
      </c>
      <c r="D334" s="230" t="s">
        <v>217</v>
      </c>
      <c r="E334" s="231" t="s">
        <v>1829</v>
      </c>
      <c r="F334" s="232" t="s">
        <v>1830</v>
      </c>
      <c r="G334" s="233" t="s">
        <v>325</v>
      </c>
      <c r="H334" s="234">
        <v>8</v>
      </c>
      <c r="I334" s="235"/>
      <c r="J334" s="236">
        <f>ROUND(I334*H334,2)</f>
        <v>0</v>
      </c>
      <c r="K334" s="232" t="s">
        <v>529</v>
      </c>
      <c r="L334" s="46"/>
      <c r="M334" s="237" t="s">
        <v>1</v>
      </c>
      <c r="N334" s="238" t="s">
        <v>48</v>
      </c>
      <c r="O334" s="93"/>
      <c r="P334" s="239">
        <f>O334*H334</f>
        <v>0</v>
      </c>
      <c r="Q334" s="239">
        <v>0</v>
      </c>
      <c r="R334" s="239">
        <f>Q334*H334</f>
        <v>0</v>
      </c>
      <c r="S334" s="239">
        <v>0</v>
      </c>
      <c r="T334" s="240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41" t="s">
        <v>541</v>
      </c>
      <c r="AT334" s="241" t="s">
        <v>217</v>
      </c>
      <c r="AU334" s="241" t="s">
        <v>90</v>
      </c>
      <c r="AY334" s="18" t="s">
        <v>215</v>
      </c>
      <c r="BE334" s="242">
        <f>IF(N334="základní",J334,0)</f>
        <v>0</v>
      </c>
      <c r="BF334" s="242">
        <f>IF(N334="snížená",J334,0)</f>
        <v>0</v>
      </c>
      <c r="BG334" s="242">
        <f>IF(N334="zákl. přenesená",J334,0)</f>
        <v>0</v>
      </c>
      <c r="BH334" s="242">
        <f>IF(N334="sníž. přenesená",J334,0)</f>
        <v>0</v>
      </c>
      <c r="BI334" s="242">
        <f>IF(N334="nulová",J334,0)</f>
        <v>0</v>
      </c>
      <c r="BJ334" s="18" t="s">
        <v>90</v>
      </c>
      <c r="BK334" s="242">
        <f>ROUND(I334*H334,2)</f>
        <v>0</v>
      </c>
      <c r="BL334" s="18" t="s">
        <v>541</v>
      </c>
      <c r="BM334" s="241" t="s">
        <v>1831</v>
      </c>
    </row>
    <row r="335" s="2" customFormat="1">
      <c r="A335" s="40"/>
      <c r="B335" s="41"/>
      <c r="C335" s="42"/>
      <c r="D335" s="243" t="s">
        <v>224</v>
      </c>
      <c r="E335" s="42"/>
      <c r="F335" s="244" t="s">
        <v>1830</v>
      </c>
      <c r="G335" s="42"/>
      <c r="H335" s="42"/>
      <c r="I335" s="245"/>
      <c r="J335" s="42"/>
      <c r="K335" s="42"/>
      <c r="L335" s="46"/>
      <c r="M335" s="246"/>
      <c r="N335" s="247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8" t="s">
        <v>224</v>
      </c>
      <c r="AU335" s="18" t="s">
        <v>90</v>
      </c>
    </row>
    <row r="336" s="2" customFormat="1" ht="21.75" customHeight="1">
      <c r="A336" s="40"/>
      <c r="B336" s="41"/>
      <c r="C336" s="230" t="s">
        <v>1140</v>
      </c>
      <c r="D336" s="230" t="s">
        <v>217</v>
      </c>
      <c r="E336" s="231" t="s">
        <v>1832</v>
      </c>
      <c r="F336" s="232" t="s">
        <v>1833</v>
      </c>
      <c r="G336" s="233" t="s">
        <v>325</v>
      </c>
      <c r="H336" s="234">
        <v>9</v>
      </c>
      <c r="I336" s="235"/>
      <c r="J336" s="236">
        <f>ROUND(I336*H336,2)</f>
        <v>0</v>
      </c>
      <c r="K336" s="232" t="s">
        <v>529</v>
      </c>
      <c r="L336" s="46"/>
      <c r="M336" s="237" t="s">
        <v>1</v>
      </c>
      <c r="N336" s="238" t="s">
        <v>48</v>
      </c>
      <c r="O336" s="93"/>
      <c r="P336" s="239">
        <f>O336*H336</f>
        <v>0</v>
      </c>
      <c r="Q336" s="239">
        <v>0</v>
      </c>
      <c r="R336" s="239">
        <f>Q336*H336</f>
        <v>0</v>
      </c>
      <c r="S336" s="239">
        <v>0</v>
      </c>
      <c r="T336" s="240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41" t="s">
        <v>541</v>
      </c>
      <c r="AT336" s="241" t="s">
        <v>217</v>
      </c>
      <c r="AU336" s="241" t="s">
        <v>90</v>
      </c>
      <c r="AY336" s="18" t="s">
        <v>215</v>
      </c>
      <c r="BE336" s="242">
        <f>IF(N336="základní",J336,0)</f>
        <v>0</v>
      </c>
      <c r="BF336" s="242">
        <f>IF(N336="snížená",J336,0)</f>
        <v>0</v>
      </c>
      <c r="BG336" s="242">
        <f>IF(N336="zákl. přenesená",J336,0)</f>
        <v>0</v>
      </c>
      <c r="BH336" s="242">
        <f>IF(N336="sníž. přenesená",J336,0)</f>
        <v>0</v>
      </c>
      <c r="BI336" s="242">
        <f>IF(N336="nulová",J336,0)</f>
        <v>0</v>
      </c>
      <c r="BJ336" s="18" t="s">
        <v>90</v>
      </c>
      <c r="BK336" s="242">
        <f>ROUND(I336*H336,2)</f>
        <v>0</v>
      </c>
      <c r="BL336" s="18" t="s">
        <v>541</v>
      </c>
      <c r="BM336" s="241" t="s">
        <v>1834</v>
      </c>
    </row>
    <row r="337" s="2" customFormat="1">
      <c r="A337" s="40"/>
      <c r="B337" s="41"/>
      <c r="C337" s="42"/>
      <c r="D337" s="243" t="s">
        <v>224</v>
      </c>
      <c r="E337" s="42"/>
      <c r="F337" s="244" t="s">
        <v>1833</v>
      </c>
      <c r="G337" s="42"/>
      <c r="H337" s="42"/>
      <c r="I337" s="245"/>
      <c r="J337" s="42"/>
      <c r="K337" s="42"/>
      <c r="L337" s="46"/>
      <c r="M337" s="246"/>
      <c r="N337" s="247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8" t="s">
        <v>224</v>
      </c>
      <c r="AU337" s="18" t="s">
        <v>90</v>
      </c>
    </row>
    <row r="338" s="13" customFormat="1">
      <c r="A338" s="13"/>
      <c r="B338" s="248"/>
      <c r="C338" s="249"/>
      <c r="D338" s="243" t="s">
        <v>226</v>
      </c>
      <c r="E338" s="250" t="s">
        <v>1</v>
      </c>
      <c r="F338" s="251" t="s">
        <v>1835</v>
      </c>
      <c r="G338" s="249"/>
      <c r="H338" s="252">
        <v>9</v>
      </c>
      <c r="I338" s="253"/>
      <c r="J338" s="249"/>
      <c r="K338" s="249"/>
      <c r="L338" s="254"/>
      <c r="M338" s="255"/>
      <c r="N338" s="256"/>
      <c r="O338" s="256"/>
      <c r="P338" s="256"/>
      <c r="Q338" s="256"/>
      <c r="R338" s="256"/>
      <c r="S338" s="256"/>
      <c r="T338" s="25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58" t="s">
        <v>226</v>
      </c>
      <c r="AU338" s="258" t="s">
        <v>90</v>
      </c>
      <c r="AV338" s="13" t="s">
        <v>92</v>
      </c>
      <c r="AW338" s="13" t="s">
        <v>39</v>
      </c>
      <c r="AX338" s="13" t="s">
        <v>83</v>
      </c>
      <c r="AY338" s="258" t="s">
        <v>215</v>
      </c>
    </row>
    <row r="339" s="14" customFormat="1">
      <c r="A339" s="14"/>
      <c r="B339" s="259"/>
      <c r="C339" s="260"/>
      <c r="D339" s="243" t="s">
        <v>226</v>
      </c>
      <c r="E339" s="261" t="s">
        <v>1</v>
      </c>
      <c r="F339" s="262" t="s">
        <v>229</v>
      </c>
      <c r="G339" s="260"/>
      <c r="H339" s="263">
        <v>9</v>
      </c>
      <c r="I339" s="264"/>
      <c r="J339" s="260"/>
      <c r="K339" s="260"/>
      <c r="L339" s="265"/>
      <c r="M339" s="266"/>
      <c r="N339" s="267"/>
      <c r="O339" s="267"/>
      <c r="P339" s="267"/>
      <c r="Q339" s="267"/>
      <c r="R339" s="267"/>
      <c r="S339" s="267"/>
      <c r="T339" s="26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69" t="s">
        <v>226</v>
      </c>
      <c r="AU339" s="269" t="s">
        <v>90</v>
      </c>
      <c r="AV339" s="14" t="s">
        <v>222</v>
      </c>
      <c r="AW339" s="14" t="s">
        <v>39</v>
      </c>
      <c r="AX339" s="14" t="s">
        <v>90</v>
      </c>
      <c r="AY339" s="269" t="s">
        <v>215</v>
      </c>
    </row>
    <row r="340" s="2" customFormat="1" ht="24.15" customHeight="1">
      <c r="A340" s="40"/>
      <c r="B340" s="41"/>
      <c r="C340" s="230" t="s">
        <v>1147</v>
      </c>
      <c r="D340" s="230" t="s">
        <v>217</v>
      </c>
      <c r="E340" s="231" t="s">
        <v>1836</v>
      </c>
      <c r="F340" s="232" t="s">
        <v>1837</v>
      </c>
      <c r="G340" s="233" t="s">
        <v>334</v>
      </c>
      <c r="H340" s="234">
        <v>8</v>
      </c>
      <c r="I340" s="235"/>
      <c r="J340" s="236">
        <f>ROUND(I340*H340,2)</f>
        <v>0</v>
      </c>
      <c r="K340" s="232" t="s">
        <v>529</v>
      </c>
      <c r="L340" s="46"/>
      <c r="M340" s="237" t="s">
        <v>1</v>
      </c>
      <c r="N340" s="238" t="s">
        <v>48</v>
      </c>
      <c r="O340" s="93"/>
      <c r="P340" s="239">
        <f>O340*H340</f>
        <v>0</v>
      </c>
      <c r="Q340" s="239">
        <v>0</v>
      </c>
      <c r="R340" s="239">
        <f>Q340*H340</f>
        <v>0</v>
      </c>
      <c r="S340" s="239">
        <v>0</v>
      </c>
      <c r="T340" s="240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41" t="s">
        <v>541</v>
      </c>
      <c r="AT340" s="241" t="s">
        <v>217</v>
      </c>
      <c r="AU340" s="241" t="s">
        <v>90</v>
      </c>
      <c r="AY340" s="18" t="s">
        <v>215</v>
      </c>
      <c r="BE340" s="242">
        <f>IF(N340="základní",J340,0)</f>
        <v>0</v>
      </c>
      <c r="BF340" s="242">
        <f>IF(N340="snížená",J340,0)</f>
        <v>0</v>
      </c>
      <c r="BG340" s="242">
        <f>IF(N340="zákl. přenesená",J340,0)</f>
        <v>0</v>
      </c>
      <c r="BH340" s="242">
        <f>IF(N340="sníž. přenesená",J340,0)</f>
        <v>0</v>
      </c>
      <c r="BI340" s="242">
        <f>IF(N340="nulová",J340,0)</f>
        <v>0</v>
      </c>
      <c r="BJ340" s="18" t="s">
        <v>90</v>
      </c>
      <c r="BK340" s="242">
        <f>ROUND(I340*H340,2)</f>
        <v>0</v>
      </c>
      <c r="BL340" s="18" t="s">
        <v>541</v>
      </c>
      <c r="BM340" s="241" t="s">
        <v>1838</v>
      </c>
    </row>
    <row r="341" s="2" customFormat="1">
      <c r="A341" s="40"/>
      <c r="B341" s="41"/>
      <c r="C341" s="42"/>
      <c r="D341" s="243" t="s">
        <v>224</v>
      </c>
      <c r="E341" s="42"/>
      <c r="F341" s="244" t="s">
        <v>1837</v>
      </c>
      <c r="G341" s="42"/>
      <c r="H341" s="42"/>
      <c r="I341" s="245"/>
      <c r="J341" s="42"/>
      <c r="K341" s="42"/>
      <c r="L341" s="46"/>
      <c r="M341" s="246"/>
      <c r="N341" s="247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8" t="s">
        <v>224</v>
      </c>
      <c r="AU341" s="18" t="s">
        <v>90</v>
      </c>
    </row>
    <row r="342" s="13" customFormat="1">
      <c r="A342" s="13"/>
      <c r="B342" s="248"/>
      <c r="C342" s="249"/>
      <c r="D342" s="243" t="s">
        <v>226</v>
      </c>
      <c r="E342" s="250" t="s">
        <v>1</v>
      </c>
      <c r="F342" s="251" t="s">
        <v>1839</v>
      </c>
      <c r="G342" s="249"/>
      <c r="H342" s="252">
        <v>8</v>
      </c>
      <c r="I342" s="253"/>
      <c r="J342" s="249"/>
      <c r="K342" s="249"/>
      <c r="L342" s="254"/>
      <c r="M342" s="255"/>
      <c r="N342" s="256"/>
      <c r="O342" s="256"/>
      <c r="P342" s="256"/>
      <c r="Q342" s="256"/>
      <c r="R342" s="256"/>
      <c r="S342" s="256"/>
      <c r="T342" s="257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8" t="s">
        <v>226</v>
      </c>
      <c r="AU342" s="258" t="s">
        <v>90</v>
      </c>
      <c r="AV342" s="13" t="s">
        <v>92</v>
      </c>
      <c r="AW342" s="13" t="s">
        <v>39</v>
      </c>
      <c r="AX342" s="13" t="s">
        <v>83</v>
      </c>
      <c r="AY342" s="258" t="s">
        <v>215</v>
      </c>
    </row>
    <row r="343" s="14" customFormat="1">
      <c r="A343" s="14"/>
      <c r="B343" s="259"/>
      <c r="C343" s="260"/>
      <c r="D343" s="243" t="s">
        <v>226</v>
      </c>
      <c r="E343" s="261" t="s">
        <v>1</v>
      </c>
      <c r="F343" s="262" t="s">
        <v>229</v>
      </c>
      <c r="G343" s="260"/>
      <c r="H343" s="263">
        <v>8</v>
      </c>
      <c r="I343" s="264"/>
      <c r="J343" s="260"/>
      <c r="K343" s="260"/>
      <c r="L343" s="265"/>
      <c r="M343" s="266"/>
      <c r="N343" s="267"/>
      <c r="O343" s="267"/>
      <c r="P343" s="267"/>
      <c r="Q343" s="267"/>
      <c r="R343" s="267"/>
      <c r="S343" s="267"/>
      <c r="T343" s="26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9" t="s">
        <v>226</v>
      </c>
      <c r="AU343" s="269" t="s">
        <v>90</v>
      </c>
      <c r="AV343" s="14" t="s">
        <v>222</v>
      </c>
      <c r="AW343" s="14" t="s">
        <v>39</v>
      </c>
      <c r="AX343" s="14" t="s">
        <v>90</v>
      </c>
      <c r="AY343" s="269" t="s">
        <v>215</v>
      </c>
    </row>
    <row r="344" s="2" customFormat="1" ht="24.15" customHeight="1">
      <c r="A344" s="40"/>
      <c r="B344" s="41"/>
      <c r="C344" s="230" t="s">
        <v>1149</v>
      </c>
      <c r="D344" s="230" t="s">
        <v>217</v>
      </c>
      <c r="E344" s="231" t="s">
        <v>1840</v>
      </c>
      <c r="F344" s="232" t="s">
        <v>1841</v>
      </c>
      <c r="G344" s="233" t="s">
        <v>325</v>
      </c>
      <c r="H344" s="234">
        <v>10</v>
      </c>
      <c r="I344" s="235"/>
      <c r="J344" s="236">
        <f>ROUND(I344*H344,2)</f>
        <v>0</v>
      </c>
      <c r="K344" s="232" t="s">
        <v>529</v>
      </c>
      <c r="L344" s="46"/>
      <c r="M344" s="237" t="s">
        <v>1</v>
      </c>
      <c r="N344" s="238" t="s">
        <v>48</v>
      </c>
      <c r="O344" s="93"/>
      <c r="P344" s="239">
        <f>O344*H344</f>
        <v>0</v>
      </c>
      <c r="Q344" s="239">
        <v>0</v>
      </c>
      <c r="R344" s="239">
        <f>Q344*H344</f>
        <v>0</v>
      </c>
      <c r="S344" s="239">
        <v>0</v>
      </c>
      <c r="T344" s="240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41" t="s">
        <v>222</v>
      </c>
      <c r="AT344" s="241" t="s">
        <v>217</v>
      </c>
      <c r="AU344" s="241" t="s">
        <v>90</v>
      </c>
      <c r="AY344" s="18" t="s">
        <v>215</v>
      </c>
      <c r="BE344" s="242">
        <f>IF(N344="základní",J344,0)</f>
        <v>0</v>
      </c>
      <c r="BF344" s="242">
        <f>IF(N344="snížená",J344,0)</f>
        <v>0</v>
      </c>
      <c r="BG344" s="242">
        <f>IF(N344="zákl. přenesená",J344,0)</f>
        <v>0</v>
      </c>
      <c r="BH344" s="242">
        <f>IF(N344="sníž. přenesená",J344,0)</f>
        <v>0</v>
      </c>
      <c r="BI344" s="242">
        <f>IF(N344="nulová",J344,0)</f>
        <v>0</v>
      </c>
      <c r="BJ344" s="18" t="s">
        <v>90</v>
      </c>
      <c r="BK344" s="242">
        <f>ROUND(I344*H344,2)</f>
        <v>0</v>
      </c>
      <c r="BL344" s="18" t="s">
        <v>222</v>
      </c>
      <c r="BM344" s="241" t="s">
        <v>1842</v>
      </c>
    </row>
    <row r="345" s="2" customFormat="1">
      <c r="A345" s="40"/>
      <c r="B345" s="41"/>
      <c r="C345" s="42"/>
      <c r="D345" s="243" t="s">
        <v>224</v>
      </c>
      <c r="E345" s="42"/>
      <c r="F345" s="244" t="s">
        <v>1841</v>
      </c>
      <c r="G345" s="42"/>
      <c r="H345" s="42"/>
      <c r="I345" s="245"/>
      <c r="J345" s="42"/>
      <c r="K345" s="42"/>
      <c r="L345" s="46"/>
      <c r="M345" s="246"/>
      <c r="N345" s="247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8" t="s">
        <v>224</v>
      </c>
      <c r="AU345" s="18" t="s">
        <v>90</v>
      </c>
    </row>
    <row r="346" s="13" customFormat="1">
      <c r="A346" s="13"/>
      <c r="B346" s="248"/>
      <c r="C346" s="249"/>
      <c r="D346" s="243" t="s">
        <v>226</v>
      </c>
      <c r="E346" s="250" t="s">
        <v>1</v>
      </c>
      <c r="F346" s="251" t="s">
        <v>1843</v>
      </c>
      <c r="G346" s="249"/>
      <c r="H346" s="252">
        <v>1</v>
      </c>
      <c r="I346" s="253"/>
      <c r="J346" s="249"/>
      <c r="K346" s="249"/>
      <c r="L346" s="254"/>
      <c r="M346" s="255"/>
      <c r="N346" s="256"/>
      <c r="O346" s="256"/>
      <c r="P346" s="256"/>
      <c r="Q346" s="256"/>
      <c r="R346" s="256"/>
      <c r="S346" s="256"/>
      <c r="T346" s="25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8" t="s">
        <v>226</v>
      </c>
      <c r="AU346" s="258" t="s">
        <v>90</v>
      </c>
      <c r="AV346" s="13" t="s">
        <v>92</v>
      </c>
      <c r="AW346" s="13" t="s">
        <v>39</v>
      </c>
      <c r="AX346" s="13" t="s">
        <v>83</v>
      </c>
      <c r="AY346" s="258" t="s">
        <v>215</v>
      </c>
    </row>
    <row r="347" s="13" customFormat="1">
      <c r="A347" s="13"/>
      <c r="B347" s="248"/>
      <c r="C347" s="249"/>
      <c r="D347" s="243" t="s">
        <v>226</v>
      </c>
      <c r="E347" s="250" t="s">
        <v>1</v>
      </c>
      <c r="F347" s="251" t="s">
        <v>1844</v>
      </c>
      <c r="G347" s="249"/>
      <c r="H347" s="252">
        <v>1</v>
      </c>
      <c r="I347" s="253"/>
      <c r="J347" s="249"/>
      <c r="K347" s="249"/>
      <c r="L347" s="254"/>
      <c r="M347" s="255"/>
      <c r="N347" s="256"/>
      <c r="O347" s="256"/>
      <c r="P347" s="256"/>
      <c r="Q347" s="256"/>
      <c r="R347" s="256"/>
      <c r="S347" s="256"/>
      <c r="T347" s="25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8" t="s">
        <v>226</v>
      </c>
      <c r="AU347" s="258" t="s">
        <v>90</v>
      </c>
      <c r="AV347" s="13" t="s">
        <v>92</v>
      </c>
      <c r="AW347" s="13" t="s">
        <v>39</v>
      </c>
      <c r="AX347" s="13" t="s">
        <v>83</v>
      </c>
      <c r="AY347" s="258" t="s">
        <v>215</v>
      </c>
    </row>
    <row r="348" s="13" customFormat="1">
      <c r="A348" s="13"/>
      <c r="B348" s="248"/>
      <c r="C348" s="249"/>
      <c r="D348" s="243" t="s">
        <v>226</v>
      </c>
      <c r="E348" s="250" t="s">
        <v>1</v>
      </c>
      <c r="F348" s="251" t="s">
        <v>1845</v>
      </c>
      <c r="G348" s="249"/>
      <c r="H348" s="252">
        <v>1</v>
      </c>
      <c r="I348" s="253"/>
      <c r="J348" s="249"/>
      <c r="K348" s="249"/>
      <c r="L348" s="254"/>
      <c r="M348" s="255"/>
      <c r="N348" s="256"/>
      <c r="O348" s="256"/>
      <c r="P348" s="256"/>
      <c r="Q348" s="256"/>
      <c r="R348" s="256"/>
      <c r="S348" s="256"/>
      <c r="T348" s="257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8" t="s">
        <v>226</v>
      </c>
      <c r="AU348" s="258" t="s">
        <v>90</v>
      </c>
      <c r="AV348" s="13" t="s">
        <v>92</v>
      </c>
      <c r="AW348" s="13" t="s">
        <v>39</v>
      </c>
      <c r="AX348" s="13" t="s">
        <v>83</v>
      </c>
      <c r="AY348" s="258" t="s">
        <v>215</v>
      </c>
    </row>
    <row r="349" s="13" customFormat="1">
      <c r="A349" s="13"/>
      <c r="B349" s="248"/>
      <c r="C349" s="249"/>
      <c r="D349" s="243" t="s">
        <v>226</v>
      </c>
      <c r="E349" s="250" t="s">
        <v>1</v>
      </c>
      <c r="F349" s="251" t="s">
        <v>1846</v>
      </c>
      <c r="G349" s="249"/>
      <c r="H349" s="252">
        <v>1</v>
      </c>
      <c r="I349" s="253"/>
      <c r="J349" s="249"/>
      <c r="K349" s="249"/>
      <c r="L349" s="254"/>
      <c r="M349" s="255"/>
      <c r="N349" s="256"/>
      <c r="O349" s="256"/>
      <c r="P349" s="256"/>
      <c r="Q349" s="256"/>
      <c r="R349" s="256"/>
      <c r="S349" s="256"/>
      <c r="T349" s="257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58" t="s">
        <v>226</v>
      </c>
      <c r="AU349" s="258" t="s">
        <v>90</v>
      </c>
      <c r="AV349" s="13" t="s">
        <v>92</v>
      </c>
      <c r="AW349" s="13" t="s">
        <v>39</v>
      </c>
      <c r="AX349" s="13" t="s">
        <v>83</v>
      </c>
      <c r="AY349" s="258" t="s">
        <v>215</v>
      </c>
    </row>
    <row r="350" s="13" customFormat="1">
      <c r="A350" s="13"/>
      <c r="B350" s="248"/>
      <c r="C350" s="249"/>
      <c r="D350" s="243" t="s">
        <v>226</v>
      </c>
      <c r="E350" s="250" t="s">
        <v>1</v>
      </c>
      <c r="F350" s="251" t="s">
        <v>1847</v>
      </c>
      <c r="G350" s="249"/>
      <c r="H350" s="252">
        <v>1</v>
      </c>
      <c r="I350" s="253"/>
      <c r="J350" s="249"/>
      <c r="K350" s="249"/>
      <c r="L350" s="254"/>
      <c r="M350" s="255"/>
      <c r="N350" s="256"/>
      <c r="O350" s="256"/>
      <c r="P350" s="256"/>
      <c r="Q350" s="256"/>
      <c r="R350" s="256"/>
      <c r="S350" s="256"/>
      <c r="T350" s="25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58" t="s">
        <v>226</v>
      </c>
      <c r="AU350" s="258" t="s">
        <v>90</v>
      </c>
      <c r="AV350" s="13" t="s">
        <v>92</v>
      </c>
      <c r="AW350" s="13" t="s">
        <v>39</v>
      </c>
      <c r="AX350" s="13" t="s">
        <v>83</v>
      </c>
      <c r="AY350" s="258" t="s">
        <v>215</v>
      </c>
    </row>
    <row r="351" s="13" customFormat="1">
      <c r="A351" s="13"/>
      <c r="B351" s="248"/>
      <c r="C351" s="249"/>
      <c r="D351" s="243" t="s">
        <v>226</v>
      </c>
      <c r="E351" s="250" t="s">
        <v>1</v>
      </c>
      <c r="F351" s="251" t="s">
        <v>1848</v>
      </c>
      <c r="G351" s="249"/>
      <c r="H351" s="252">
        <v>1</v>
      </c>
      <c r="I351" s="253"/>
      <c r="J351" s="249"/>
      <c r="K351" s="249"/>
      <c r="L351" s="254"/>
      <c r="M351" s="255"/>
      <c r="N351" s="256"/>
      <c r="O351" s="256"/>
      <c r="P351" s="256"/>
      <c r="Q351" s="256"/>
      <c r="R351" s="256"/>
      <c r="S351" s="256"/>
      <c r="T351" s="257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8" t="s">
        <v>226</v>
      </c>
      <c r="AU351" s="258" t="s">
        <v>90</v>
      </c>
      <c r="AV351" s="13" t="s">
        <v>92</v>
      </c>
      <c r="AW351" s="13" t="s">
        <v>39</v>
      </c>
      <c r="AX351" s="13" t="s">
        <v>83</v>
      </c>
      <c r="AY351" s="258" t="s">
        <v>215</v>
      </c>
    </row>
    <row r="352" s="13" customFormat="1">
      <c r="A352" s="13"/>
      <c r="B352" s="248"/>
      <c r="C352" s="249"/>
      <c r="D352" s="243" t="s">
        <v>226</v>
      </c>
      <c r="E352" s="250" t="s">
        <v>1</v>
      </c>
      <c r="F352" s="251" t="s">
        <v>1849</v>
      </c>
      <c r="G352" s="249"/>
      <c r="H352" s="252">
        <v>1</v>
      </c>
      <c r="I352" s="253"/>
      <c r="J352" s="249"/>
      <c r="K352" s="249"/>
      <c r="L352" s="254"/>
      <c r="M352" s="255"/>
      <c r="N352" s="256"/>
      <c r="O352" s="256"/>
      <c r="P352" s="256"/>
      <c r="Q352" s="256"/>
      <c r="R352" s="256"/>
      <c r="S352" s="256"/>
      <c r="T352" s="25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8" t="s">
        <v>226</v>
      </c>
      <c r="AU352" s="258" t="s">
        <v>90</v>
      </c>
      <c r="AV352" s="13" t="s">
        <v>92</v>
      </c>
      <c r="AW352" s="13" t="s">
        <v>39</v>
      </c>
      <c r="AX352" s="13" t="s">
        <v>83</v>
      </c>
      <c r="AY352" s="258" t="s">
        <v>215</v>
      </c>
    </row>
    <row r="353" s="13" customFormat="1">
      <c r="A353" s="13"/>
      <c r="B353" s="248"/>
      <c r="C353" s="249"/>
      <c r="D353" s="243" t="s">
        <v>226</v>
      </c>
      <c r="E353" s="250" t="s">
        <v>1</v>
      </c>
      <c r="F353" s="251" t="s">
        <v>1850</v>
      </c>
      <c r="G353" s="249"/>
      <c r="H353" s="252">
        <v>1</v>
      </c>
      <c r="I353" s="253"/>
      <c r="J353" s="249"/>
      <c r="K353" s="249"/>
      <c r="L353" s="254"/>
      <c r="M353" s="255"/>
      <c r="N353" s="256"/>
      <c r="O353" s="256"/>
      <c r="P353" s="256"/>
      <c r="Q353" s="256"/>
      <c r="R353" s="256"/>
      <c r="S353" s="256"/>
      <c r="T353" s="25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58" t="s">
        <v>226</v>
      </c>
      <c r="AU353" s="258" t="s">
        <v>90</v>
      </c>
      <c r="AV353" s="13" t="s">
        <v>92</v>
      </c>
      <c r="AW353" s="13" t="s">
        <v>39</v>
      </c>
      <c r="AX353" s="13" t="s">
        <v>83</v>
      </c>
      <c r="AY353" s="258" t="s">
        <v>215</v>
      </c>
    </row>
    <row r="354" s="13" customFormat="1">
      <c r="A354" s="13"/>
      <c r="B354" s="248"/>
      <c r="C354" s="249"/>
      <c r="D354" s="243" t="s">
        <v>226</v>
      </c>
      <c r="E354" s="250" t="s">
        <v>1</v>
      </c>
      <c r="F354" s="251" t="s">
        <v>1851</v>
      </c>
      <c r="G354" s="249"/>
      <c r="H354" s="252">
        <v>1</v>
      </c>
      <c r="I354" s="253"/>
      <c r="J354" s="249"/>
      <c r="K354" s="249"/>
      <c r="L354" s="254"/>
      <c r="M354" s="255"/>
      <c r="N354" s="256"/>
      <c r="O354" s="256"/>
      <c r="P354" s="256"/>
      <c r="Q354" s="256"/>
      <c r="R354" s="256"/>
      <c r="S354" s="256"/>
      <c r="T354" s="257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58" t="s">
        <v>226</v>
      </c>
      <c r="AU354" s="258" t="s">
        <v>90</v>
      </c>
      <c r="AV354" s="13" t="s">
        <v>92</v>
      </c>
      <c r="AW354" s="13" t="s">
        <v>39</v>
      </c>
      <c r="AX354" s="13" t="s">
        <v>83</v>
      </c>
      <c r="AY354" s="258" t="s">
        <v>215</v>
      </c>
    </row>
    <row r="355" s="13" customFormat="1">
      <c r="A355" s="13"/>
      <c r="B355" s="248"/>
      <c r="C355" s="249"/>
      <c r="D355" s="243" t="s">
        <v>226</v>
      </c>
      <c r="E355" s="250" t="s">
        <v>1</v>
      </c>
      <c r="F355" s="251" t="s">
        <v>1852</v>
      </c>
      <c r="G355" s="249"/>
      <c r="H355" s="252">
        <v>1</v>
      </c>
      <c r="I355" s="253"/>
      <c r="J355" s="249"/>
      <c r="K355" s="249"/>
      <c r="L355" s="254"/>
      <c r="M355" s="255"/>
      <c r="N355" s="256"/>
      <c r="O355" s="256"/>
      <c r="P355" s="256"/>
      <c r="Q355" s="256"/>
      <c r="R355" s="256"/>
      <c r="S355" s="256"/>
      <c r="T355" s="257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8" t="s">
        <v>226</v>
      </c>
      <c r="AU355" s="258" t="s">
        <v>90</v>
      </c>
      <c r="AV355" s="13" t="s">
        <v>92</v>
      </c>
      <c r="AW355" s="13" t="s">
        <v>39</v>
      </c>
      <c r="AX355" s="13" t="s">
        <v>83</v>
      </c>
      <c r="AY355" s="258" t="s">
        <v>215</v>
      </c>
    </row>
    <row r="356" s="14" customFormat="1">
      <c r="A356" s="14"/>
      <c r="B356" s="259"/>
      <c r="C356" s="260"/>
      <c r="D356" s="243" t="s">
        <v>226</v>
      </c>
      <c r="E356" s="261" t="s">
        <v>1</v>
      </c>
      <c r="F356" s="262" t="s">
        <v>229</v>
      </c>
      <c r="G356" s="260"/>
      <c r="H356" s="263">
        <v>10</v>
      </c>
      <c r="I356" s="264"/>
      <c r="J356" s="260"/>
      <c r="K356" s="260"/>
      <c r="L356" s="265"/>
      <c r="M356" s="266"/>
      <c r="N356" s="267"/>
      <c r="O356" s="267"/>
      <c r="P356" s="267"/>
      <c r="Q356" s="267"/>
      <c r="R356" s="267"/>
      <c r="S356" s="267"/>
      <c r="T356" s="26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69" t="s">
        <v>226</v>
      </c>
      <c r="AU356" s="269" t="s">
        <v>90</v>
      </c>
      <c r="AV356" s="14" t="s">
        <v>222</v>
      </c>
      <c r="AW356" s="14" t="s">
        <v>39</v>
      </c>
      <c r="AX356" s="14" t="s">
        <v>90</v>
      </c>
      <c r="AY356" s="269" t="s">
        <v>215</v>
      </c>
    </row>
    <row r="357" s="2" customFormat="1" ht="33" customHeight="1">
      <c r="A357" s="40"/>
      <c r="B357" s="41"/>
      <c r="C357" s="230" t="s">
        <v>1151</v>
      </c>
      <c r="D357" s="230" t="s">
        <v>217</v>
      </c>
      <c r="E357" s="231" t="s">
        <v>1853</v>
      </c>
      <c r="F357" s="232" t="s">
        <v>1854</v>
      </c>
      <c r="G357" s="233" t="s">
        <v>325</v>
      </c>
      <c r="H357" s="234">
        <v>10</v>
      </c>
      <c r="I357" s="235"/>
      <c r="J357" s="236">
        <f>ROUND(I357*H357,2)</f>
        <v>0</v>
      </c>
      <c r="K357" s="232" t="s">
        <v>529</v>
      </c>
      <c r="L357" s="46"/>
      <c r="M357" s="237" t="s">
        <v>1</v>
      </c>
      <c r="N357" s="238" t="s">
        <v>48</v>
      </c>
      <c r="O357" s="93"/>
      <c r="P357" s="239">
        <f>O357*H357</f>
        <v>0</v>
      </c>
      <c r="Q357" s="239">
        <v>0</v>
      </c>
      <c r="R357" s="239">
        <f>Q357*H357</f>
        <v>0</v>
      </c>
      <c r="S357" s="239">
        <v>0</v>
      </c>
      <c r="T357" s="240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41" t="s">
        <v>541</v>
      </c>
      <c r="AT357" s="241" t="s">
        <v>217</v>
      </c>
      <c r="AU357" s="241" t="s">
        <v>90</v>
      </c>
      <c r="AY357" s="18" t="s">
        <v>215</v>
      </c>
      <c r="BE357" s="242">
        <f>IF(N357="základní",J357,0)</f>
        <v>0</v>
      </c>
      <c r="BF357" s="242">
        <f>IF(N357="snížená",J357,0)</f>
        <v>0</v>
      </c>
      <c r="BG357" s="242">
        <f>IF(N357="zákl. přenesená",J357,0)</f>
        <v>0</v>
      </c>
      <c r="BH357" s="242">
        <f>IF(N357="sníž. přenesená",J357,0)</f>
        <v>0</v>
      </c>
      <c r="BI357" s="242">
        <f>IF(N357="nulová",J357,0)</f>
        <v>0</v>
      </c>
      <c r="BJ357" s="18" t="s">
        <v>90</v>
      </c>
      <c r="BK357" s="242">
        <f>ROUND(I357*H357,2)</f>
        <v>0</v>
      </c>
      <c r="BL357" s="18" t="s">
        <v>541</v>
      </c>
      <c r="BM357" s="241" t="s">
        <v>1855</v>
      </c>
    </row>
    <row r="358" s="2" customFormat="1">
      <c r="A358" s="40"/>
      <c r="B358" s="41"/>
      <c r="C358" s="42"/>
      <c r="D358" s="243" t="s">
        <v>224</v>
      </c>
      <c r="E358" s="42"/>
      <c r="F358" s="244" t="s">
        <v>1854</v>
      </c>
      <c r="G358" s="42"/>
      <c r="H358" s="42"/>
      <c r="I358" s="245"/>
      <c r="J358" s="42"/>
      <c r="K358" s="42"/>
      <c r="L358" s="46"/>
      <c r="M358" s="246"/>
      <c r="N358" s="247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8" t="s">
        <v>224</v>
      </c>
      <c r="AU358" s="18" t="s">
        <v>90</v>
      </c>
    </row>
    <row r="359" s="13" customFormat="1">
      <c r="A359" s="13"/>
      <c r="B359" s="248"/>
      <c r="C359" s="249"/>
      <c r="D359" s="243" t="s">
        <v>226</v>
      </c>
      <c r="E359" s="250" t="s">
        <v>1</v>
      </c>
      <c r="F359" s="251" t="s">
        <v>1843</v>
      </c>
      <c r="G359" s="249"/>
      <c r="H359" s="252">
        <v>1</v>
      </c>
      <c r="I359" s="253"/>
      <c r="J359" s="249"/>
      <c r="K359" s="249"/>
      <c r="L359" s="254"/>
      <c r="M359" s="255"/>
      <c r="N359" s="256"/>
      <c r="O359" s="256"/>
      <c r="P359" s="256"/>
      <c r="Q359" s="256"/>
      <c r="R359" s="256"/>
      <c r="S359" s="256"/>
      <c r="T359" s="25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58" t="s">
        <v>226</v>
      </c>
      <c r="AU359" s="258" t="s">
        <v>90</v>
      </c>
      <c r="AV359" s="13" t="s">
        <v>92</v>
      </c>
      <c r="AW359" s="13" t="s">
        <v>39</v>
      </c>
      <c r="AX359" s="13" t="s">
        <v>83</v>
      </c>
      <c r="AY359" s="258" t="s">
        <v>215</v>
      </c>
    </row>
    <row r="360" s="13" customFormat="1">
      <c r="A360" s="13"/>
      <c r="B360" s="248"/>
      <c r="C360" s="249"/>
      <c r="D360" s="243" t="s">
        <v>226</v>
      </c>
      <c r="E360" s="250" t="s">
        <v>1</v>
      </c>
      <c r="F360" s="251" t="s">
        <v>1844</v>
      </c>
      <c r="G360" s="249"/>
      <c r="H360" s="252">
        <v>1</v>
      </c>
      <c r="I360" s="253"/>
      <c r="J360" s="249"/>
      <c r="K360" s="249"/>
      <c r="L360" s="254"/>
      <c r="M360" s="255"/>
      <c r="N360" s="256"/>
      <c r="O360" s="256"/>
      <c r="P360" s="256"/>
      <c r="Q360" s="256"/>
      <c r="R360" s="256"/>
      <c r="S360" s="256"/>
      <c r="T360" s="257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8" t="s">
        <v>226</v>
      </c>
      <c r="AU360" s="258" t="s">
        <v>90</v>
      </c>
      <c r="AV360" s="13" t="s">
        <v>92</v>
      </c>
      <c r="AW360" s="13" t="s">
        <v>39</v>
      </c>
      <c r="AX360" s="13" t="s">
        <v>83</v>
      </c>
      <c r="AY360" s="258" t="s">
        <v>215</v>
      </c>
    </row>
    <row r="361" s="13" customFormat="1">
      <c r="A361" s="13"/>
      <c r="B361" s="248"/>
      <c r="C361" s="249"/>
      <c r="D361" s="243" t="s">
        <v>226</v>
      </c>
      <c r="E361" s="250" t="s">
        <v>1</v>
      </c>
      <c r="F361" s="251" t="s">
        <v>1845</v>
      </c>
      <c r="G361" s="249"/>
      <c r="H361" s="252">
        <v>1</v>
      </c>
      <c r="I361" s="253"/>
      <c r="J361" s="249"/>
      <c r="K361" s="249"/>
      <c r="L361" s="254"/>
      <c r="M361" s="255"/>
      <c r="N361" s="256"/>
      <c r="O361" s="256"/>
      <c r="P361" s="256"/>
      <c r="Q361" s="256"/>
      <c r="R361" s="256"/>
      <c r="S361" s="256"/>
      <c r="T361" s="25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8" t="s">
        <v>226</v>
      </c>
      <c r="AU361" s="258" t="s">
        <v>90</v>
      </c>
      <c r="AV361" s="13" t="s">
        <v>92</v>
      </c>
      <c r="AW361" s="13" t="s">
        <v>39</v>
      </c>
      <c r="AX361" s="13" t="s">
        <v>83</v>
      </c>
      <c r="AY361" s="258" t="s">
        <v>215</v>
      </c>
    </row>
    <row r="362" s="13" customFormat="1">
      <c r="A362" s="13"/>
      <c r="B362" s="248"/>
      <c r="C362" s="249"/>
      <c r="D362" s="243" t="s">
        <v>226</v>
      </c>
      <c r="E362" s="250" t="s">
        <v>1</v>
      </c>
      <c r="F362" s="251" t="s">
        <v>1846</v>
      </c>
      <c r="G362" s="249"/>
      <c r="H362" s="252">
        <v>1</v>
      </c>
      <c r="I362" s="253"/>
      <c r="J362" s="249"/>
      <c r="K362" s="249"/>
      <c r="L362" s="254"/>
      <c r="M362" s="255"/>
      <c r="N362" s="256"/>
      <c r="O362" s="256"/>
      <c r="P362" s="256"/>
      <c r="Q362" s="256"/>
      <c r="R362" s="256"/>
      <c r="S362" s="256"/>
      <c r="T362" s="257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8" t="s">
        <v>226</v>
      </c>
      <c r="AU362" s="258" t="s">
        <v>90</v>
      </c>
      <c r="AV362" s="13" t="s">
        <v>92</v>
      </c>
      <c r="AW362" s="13" t="s">
        <v>39</v>
      </c>
      <c r="AX362" s="13" t="s">
        <v>83</v>
      </c>
      <c r="AY362" s="258" t="s">
        <v>215</v>
      </c>
    </row>
    <row r="363" s="13" customFormat="1">
      <c r="A363" s="13"/>
      <c r="B363" s="248"/>
      <c r="C363" s="249"/>
      <c r="D363" s="243" t="s">
        <v>226</v>
      </c>
      <c r="E363" s="250" t="s">
        <v>1</v>
      </c>
      <c r="F363" s="251" t="s">
        <v>1847</v>
      </c>
      <c r="G363" s="249"/>
      <c r="H363" s="252">
        <v>1</v>
      </c>
      <c r="I363" s="253"/>
      <c r="J363" s="249"/>
      <c r="K363" s="249"/>
      <c r="L363" s="254"/>
      <c r="M363" s="255"/>
      <c r="N363" s="256"/>
      <c r="O363" s="256"/>
      <c r="P363" s="256"/>
      <c r="Q363" s="256"/>
      <c r="R363" s="256"/>
      <c r="S363" s="256"/>
      <c r="T363" s="257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58" t="s">
        <v>226</v>
      </c>
      <c r="AU363" s="258" t="s">
        <v>90</v>
      </c>
      <c r="AV363" s="13" t="s">
        <v>92</v>
      </c>
      <c r="AW363" s="13" t="s">
        <v>39</v>
      </c>
      <c r="AX363" s="13" t="s">
        <v>83</v>
      </c>
      <c r="AY363" s="258" t="s">
        <v>215</v>
      </c>
    </row>
    <row r="364" s="13" customFormat="1">
      <c r="A364" s="13"/>
      <c r="B364" s="248"/>
      <c r="C364" s="249"/>
      <c r="D364" s="243" t="s">
        <v>226</v>
      </c>
      <c r="E364" s="250" t="s">
        <v>1</v>
      </c>
      <c r="F364" s="251" t="s">
        <v>1848</v>
      </c>
      <c r="G364" s="249"/>
      <c r="H364" s="252">
        <v>1</v>
      </c>
      <c r="I364" s="253"/>
      <c r="J364" s="249"/>
      <c r="K364" s="249"/>
      <c r="L364" s="254"/>
      <c r="M364" s="255"/>
      <c r="N364" s="256"/>
      <c r="O364" s="256"/>
      <c r="P364" s="256"/>
      <c r="Q364" s="256"/>
      <c r="R364" s="256"/>
      <c r="S364" s="256"/>
      <c r="T364" s="257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58" t="s">
        <v>226</v>
      </c>
      <c r="AU364" s="258" t="s">
        <v>90</v>
      </c>
      <c r="AV364" s="13" t="s">
        <v>92</v>
      </c>
      <c r="AW364" s="13" t="s">
        <v>39</v>
      </c>
      <c r="AX364" s="13" t="s">
        <v>83</v>
      </c>
      <c r="AY364" s="258" t="s">
        <v>215</v>
      </c>
    </row>
    <row r="365" s="13" customFormat="1">
      <c r="A365" s="13"/>
      <c r="B365" s="248"/>
      <c r="C365" s="249"/>
      <c r="D365" s="243" t="s">
        <v>226</v>
      </c>
      <c r="E365" s="250" t="s">
        <v>1</v>
      </c>
      <c r="F365" s="251" t="s">
        <v>1849</v>
      </c>
      <c r="G365" s="249"/>
      <c r="H365" s="252">
        <v>1</v>
      </c>
      <c r="I365" s="253"/>
      <c r="J365" s="249"/>
      <c r="K365" s="249"/>
      <c r="L365" s="254"/>
      <c r="M365" s="255"/>
      <c r="N365" s="256"/>
      <c r="O365" s="256"/>
      <c r="P365" s="256"/>
      <c r="Q365" s="256"/>
      <c r="R365" s="256"/>
      <c r="S365" s="256"/>
      <c r="T365" s="257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8" t="s">
        <v>226</v>
      </c>
      <c r="AU365" s="258" t="s">
        <v>90</v>
      </c>
      <c r="AV365" s="13" t="s">
        <v>92</v>
      </c>
      <c r="AW365" s="13" t="s">
        <v>39</v>
      </c>
      <c r="AX365" s="13" t="s">
        <v>83</v>
      </c>
      <c r="AY365" s="258" t="s">
        <v>215</v>
      </c>
    </row>
    <row r="366" s="13" customFormat="1">
      <c r="A366" s="13"/>
      <c r="B366" s="248"/>
      <c r="C366" s="249"/>
      <c r="D366" s="243" t="s">
        <v>226</v>
      </c>
      <c r="E366" s="250" t="s">
        <v>1</v>
      </c>
      <c r="F366" s="251" t="s">
        <v>1850</v>
      </c>
      <c r="G366" s="249"/>
      <c r="H366" s="252">
        <v>1</v>
      </c>
      <c r="I366" s="253"/>
      <c r="J366" s="249"/>
      <c r="K366" s="249"/>
      <c r="L366" s="254"/>
      <c r="M366" s="255"/>
      <c r="N366" s="256"/>
      <c r="O366" s="256"/>
      <c r="P366" s="256"/>
      <c r="Q366" s="256"/>
      <c r="R366" s="256"/>
      <c r="S366" s="256"/>
      <c r="T366" s="257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8" t="s">
        <v>226</v>
      </c>
      <c r="AU366" s="258" t="s">
        <v>90</v>
      </c>
      <c r="AV366" s="13" t="s">
        <v>92</v>
      </c>
      <c r="AW366" s="13" t="s">
        <v>39</v>
      </c>
      <c r="AX366" s="13" t="s">
        <v>83</v>
      </c>
      <c r="AY366" s="258" t="s">
        <v>215</v>
      </c>
    </row>
    <row r="367" s="13" customFormat="1">
      <c r="A367" s="13"/>
      <c r="B367" s="248"/>
      <c r="C367" s="249"/>
      <c r="D367" s="243" t="s">
        <v>226</v>
      </c>
      <c r="E367" s="250" t="s">
        <v>1</v>
      </c>
      <c r="F367" s="251" t="s">
        <v>1851</v>
      </c>
      <c r="G367" s="249"/>
      <c r="H367" s="252">
        <v>1</v>
      </c>
      <c r="I367" s="253"/>
      <c r="J367" s="249"/>
      <c r="K367" s="249"/>
      <c r="L367" s="254"/>
      <c r="M367" s="255"/>
      <c r="N367" s="256"/>
      <c r="O367" s="256"/>
      <c r="P367" s="256"/>
      <c r="Q367" s="256"/>
      <c r="R367" s="256"/>
      <c r="S367" s="256"/>
      <c r="T367" s="257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58" t="s">
        <v>226</v>
      </c>
      <c r="AU367" s="258" t="s">
        <v>90</v>
      </c>
      <c r="AV367" s="13" t="s">
        <v>92</v>
      </c>
      <c r="AW367" s="13" t="s">
        <v>39</v>
      </c>
      <c r="AX367" s="13" t="s">
        <v>83</v>
      </c>
      <c r="AY367" s="258" t="s">
        <v>215</v>
      </c>
    </row>
    <row r="368" s="13" customFormat="1">
      <c r="A368" s="13"/>
      <c r="B368" s="248"/>
      <c r="C368" s="249"/>
      <c r="D368" s="243" t="s">
        <v>226</v>
      </c>
      <c r="E368" s="250" t="s">
        <v>1</v>
      </c>
      <c r="F368" s="251" t="s">
        <v>1852</v>
      </c>
      <c r="G368" s="249"/>
      <c r="H368" s="252">
        <v>1</v>
      </c>
      <c r="I368" s="253"/>
      <c r="J368" s="249"/>
      <c r="K368" s="249"/>
      <c r="L368" s="254"/>
      <c r="M368" s="255"/>
      <c r="N368" s="256"/>
      <c r="O368" s="256"/>
      <c r="P368" s="256"/>
      <c r="Q368" s="256"/>
      <c r="R368" s="256"/>
      <c r="S368" s="256"/>
      <c r="T368" s="25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8" t="s">
        <v>226</v>
      </c>
      <c r="AU368" s="258" t="s">
        <v>90</v>
      </c>
      <c r="AV368" s="13" t="s">
        <v>92</v>
      </c>
      <c r="AW368" s="13" t="s">
        <v>39</v>
      </c>
      <c r="AX368" s="13" t="s">
        <v>83</v>
      </c>
      <c r="AY368" s="258" t="s">
        <v>215</v>
      </c>
    </row>
    <row r="369" s="14" customFormat="1">
      <c r="A369" s="14"/>
      <c r="B369" s="259"/>
      <c r="C369" s="260"/>
      <c r="D369" s="243" t="s">
        <v>226</v>
      </c>
      <c r="E369" s="261" t="s">
        <v>1</v>
      </c>
      <c r="F369" s="262" t="s">
        <v>229</v>
      </c>
      <c r="G369" s="260"/>
      <c r="H369" s="263">
        <v>10</v>
      </c>
      <c r="I369" s="264"/>
      <c r="J369" s="260"/>
      <c r="K369" s="260"/>
      <c r="L369" s="265"/>
      <c r="M369" s="266"/>
      <c r="N369" s="267"/>
      <c r="O369" s="267"/>
      <c r="P369" s="267"/>
      <c r="Q369" s="267"/>
      <c r="R369" s="267"/>
      <c r="S369" s="267"/>
      <c r="T369" s="26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69" t="s">
        <v>226</v>
      </c>
      <c r="AU369" s="269" t="s">
        <v>90</v>
      </c>
      <c r="AV369" s="14" t="s">
        <v>222</v>
      </c>
      <c r="AW369" s="14" t="s">
        <v>39</v>
      </c>
      <c r="AX369" s="14" t="s">
        <v>90</v>
      </c>
      <c r="AY369" s="269" t="s">
        <v>215</v>
      </c>
    </row>
    <row r="370" s="2" customFormat="1" ht="24.15" customHeight="1">
      <c r="A370" s="40"/>
      <c r="B370" s="41"/>
      <c r="C370" s="230" t="s">
        <v>1154</v>
      </c>
      <c r="D370" s="230" t="s">
        <v>217</v>
      </c>
      <c r="E370" s="231" t="s">
        <v>1856</v>
      </c>
      <c r="F370" s="232" t="s">
        <v>1857</v>
      </c>
      <c r="G370" s="233" t="s">
        <v>325</v>
      </c>
      <c r="H370" s="234">
        <v>10</v>
      </c>
      <c r="I370" s="235"/>
      <c r="J370" s="236">
        <f>ROUND(I370*H370,2)</f>
        <v>0</v>
      </c>
      <c r="K370" s="232" t="s">
        <v>529</v>
      </c>
      <c r="L370" s="46"/>
      <c r="M370" s="237" t="s">
        <v>1</v>
      </c>
      <c r="N370" s="238" t="s">
        <v>48</v>
      </c>
      <c r="O370" s="93"/>
      <c r="P370" s="239">
        <f>O370*H370</f>
        <v>0</v>
      </c>
      <c r="Q370" s="239">
        <v>0</v>
      </c>
      <c r="R370" s="239">
        <f>Q370*H370</f>
        <v>0</v>
      </c>
      <c r="S370" s="239">
        <v>0</v>
      </c>
      <c r="T370" s="240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41" t="s">
        <v>541</v>
      </c>
      <c r="AT370" s="241" t="s">
        <v>217</v>
      </c>
      <c r="AU370" s="241" t="s">
        <v>90</v>
      </c>
      <c r="AY370" s="18" t="s">
        <v>215</v>
      </c>
      <c r="BE370" s="242">
        <f>IF(N370="základní",J370,0)</f>
        <v>0</v>
      </c>
      <c r="BF370" s="242">
        <f>IF(N370="snížená",J370,0)</f>
        <v>0</v>
      </c>
      <c r="BG370" s="242">
        <f>IF(N370="zákl. přenesená",J370,0)</f>
        <v>0</v>
      </c>
      <c r="BH370" s="242">
        <f>IF(N370="sníž. přenesená",J370,0)</f>
        <v>0</v>
      </c>
      <c r="BI370" s="242">
        <f>IF(N370="nulová",J370,0)</f>
        <v>0</v>
      </c>
      <c r="BJ370" s="18" t="s">
        <v>90</v>
      </c>
      <c r="BK370" s="242">
        <f>ROUND(I370*H370,2)</f>
        <v>0</v>
      </c>
      <c r="BL370" s="18" t="s">
        <v>541</v>
      </c>
      <c r="BM370" s="241" t="s">
        <v>1858</v>
      </c>
    </row>
    <row r="371" s="2" customFormat="1">
      <c r="A371" s="40"/>
      <c r="B371" s="41"/>
      <c r="C371" s="42"/>
      <c r="D371" s="243" t="s">
        <v>224</v>
      </c>
      <c r="E371" s="42"/>
      <c r="F371" s="244" t="s">
        <v>1857</v>
      </c>
      <c r="G371" s="42"/>
      <c r="H371" s="42"/>
      <c r="I371" s="245"/>
      <c r="J371" s="42"/>
      <c r="K371" s="42"/>
      <c r="L371" s="46"/>
      <c r="M371" s="246"/>
      <c r="N371" s="247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8" t="s">
        <v>224</v>
      </c>
      <c r="AU371" s="18" t="s">
        <v>90</v>
      </c>
    </row>
    <row r="372" s="13" customFormat="1">
      <c r="A372" s="13"/>
      <c r="B372" s="248"/>
      <c r="C372" s="249"/>
      <c r="D372" s="243" t="s">
        <v>226</v>
      </c>
      <c r="E372" s="250" t="s">
        <v>1</v>
      </c>
      <c r="F372" s="251" t="s">
        <v>1843</v>
      </c>
      <c r="G372" s="249"/>
      <c r="H372" s="252">
        <v>1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8" t="s">
        <v>226</v>
      </c>
      <c r="AU372" s="258" t="s">
        <v>90</v>
      </c>
      <c r="AV372" s="13" t="s">
        <v>92</v>
      </c>
      <c r="AW372" s="13" t="s">
        <v>39</v>
      </c>
      <c r="AX372" s="13" t="s">
        <v>83</v>
      </c>
      <c r="AY372" s="258" t="s">
        <v>215</v>
      </c>
    </row>
    <row r="373" s="13" customFormat="1">
      <c r="A373" s="13"/>
      <c r="B373" s="248"/>
      <c r="C373" s="249"/>
      <c r="D373" s="243" t="s">
        <v>226</v>
      </c>
      <c r="E373" s="250" t="s">
        <v>1</v>
      </c>
      <c r="F373" s="251" t="s">
        <v>1844</v>
      </c>
      <c r="G373" s="249"/>
      <c r="H373" s="252">
        <v>1</v>
      </c>
      <c r="I373" s="253"/>
      <c r="J373" s="249"/>
      <c r="K373" s="249"/>
      <c r="L373" s="254"/>
      <c r="M373" s="255"/>
      <c r="N373" s="256"/>
      <c r="O373" s="256"/>
      <c r="P373" s="256"/>
      <c r="Q373" s="256"/>
      <c r="R373" s="256"/>
      <c r="S373" s="256"/>
      <c r="T373" s="257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58" t="s">
        <v>226</v>
      </c>
      <c r="AU373" s="258" t="s">
        <v>90</v>
      </c>
      <c r="AV373" s="13" t="s">
        <v>92</v>
      </c>
      <c r="AW373" s="13" t="s">
        <v>39</v>
      </c>
      <c r="AX373" s="13" t="s">
        <v>83</v>
      </c>
      <c r="AY373" s="258" t="s">
        <v>215</v>
      </c>
    </row>
    <row r="374" s="13" customFormat="1">
      <c r="A374" s="13"/>
      <c r="B374" s="248"/>
      <c r="C374" s="249"/>
      <c r="D374" s="243" t="s">
        <v>226</v>
      </c>
      <c r="E374" s="250" t="s">
        <v>1</v>
      </c>
      <c r="F374" s="251" t="s">
        <v>1845</v>
      </c>
      <c r="G374" s="249"/>
      <c r="H374" s="252">
        <v>1</v>
      </c>
      <c r="I374" s="253"/>
      <c r="J374" s="249"/>
      <c r="K374" s="249"/>
      <c r="L374" s="254"/>
      <c r="M374" s="255"/>
      <c r="N374" s="256"/>
      <c r="O374" s="256"/>
      <c r="P374" s="256"/>
      <c r="Q374" s="256"/>
      <c r="R374" s="256"/>
      <c r="S374" s="256"/>
      <c r="T374" s="257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58" t="s">
        <v>226</v>
      </c>
      <c r="AU374" s="258" t="s">
        <v>90</v>
      </c>
      <c r="AV374" s="13" t="s">
        <v>92</v>
      </c>
      <c r="AW374" s="13" t="s">
        <v>39</v>
      </c>
      <c r="AX374" s="13" t="s">
        <v>83</v>
      </c>
      <c r="AY374" s="258" t="s">
        <v>215</v>
      </c>
    </row>
    <row r="375" s="13" customFormat="1">
      <c r="A375" s="13"/>
      <c r="B375" s="248"/>
      <c r="C375" s="249"/>
      <c r="D375" s="243" t="s">
        <v>226</v>
      </c>
      <c r="E375" s="250" t="s">
        <v>1</v>
      </c>
      <c r="F375" s="251" t="s">
        <v>1846</v>
      </c>
      <c r="G375" s="249"/>
      <c r="H375" s="252">
        <v>1</v>
      </c>
      <c r="I375" s="253"/>
      <c r="J375" s="249"/>
      <c r="K375" s="249"/>
      <c r="L375" s="254"/>
      <c r="M375" s="255"/>
      <c r="N375" s="256"/>
      <c r="O375" s="256"/>
      <c r="P375" s="256"/>
      <c r="Q375" s="256"/>
      <c r="R375" s="256"/>
      <c r="S375" s="256"/>
      <c r="T375" s="257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8" t="s">
        <v>226</v>
      </c>
      <c r="AU375" s="258" t="s">
        <v>90</v>
      </c>
      <c r="AV375" s="13" t="s">
        <v>92</v>
      </c>
      <c r="AW375" s="13" t="s">
        <v>39</v>
      </c>
      <c r="AX375" s="13" t="s">
        <v>83</v>
      </c>
      <c r="AY375" s="258" t="s">
        <v>215</v>
      </c>
    </row>
    <row r="376" s="13" customFormat="1">
      <c r="A376" s="13"/>
      <c r="B376" s="248"/>
      <c r="C376" s="249"/>
      <c r="D376" s="243" t="s">
        <v>226</v>
      </c>
      <c r="E376" s="250" t="s">
        <v>1</v>
      </c>
      <c r="F376" s="251" t="s">
        <v>1847</v>
      </c>
      <c r="G376" s="249"/>
      <c r="H376" s="252">
        <v>1</v>
      </c>
      <c r="I376" s="253"/>
      <c r="J376" s="249"/>
      <c r="K376" s="249"/>
      <c r="L376" s="254"/>
      <c r="M376" s="255"/>
      <c r="N376" s="256"/>
      <c r="O376" s="256"/>
      <c r="P376" s="256"/>
      <c r="Q376" s="256"/>
      <c r="R376" s="256"/>
      <c r="S376" s="256"/>
      <c r="T376" s="257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58" t="s">
        <v>226</v>
      </c>
      <c r="AU376" s="258" t="s">
        <v>90</v>
      </c>
      <c r="AV376" s="13" t="s">
        <v>92</v>
      </c>
      <c r="AW376" s="13" t="s">
        <v>39</v>
      </c>
      <c r="AX376" s="13" t="s">
        <v>83</v>
      </c>
      <c r="AY376" s="258" t="s">
        <v>215</v>
      </c>
    </row>
    <row r="377" s="13" customFormat="1">
      <c r="A377" s="13"/>
      <c r="B377" s="248"/>
      <c r="C377" s="249"/>
      <c r="D377" s="243" t="s">
        <v>226</v>
      </c>
      <c r="E377" s="250" t="s">
        <v>1</v>
      </c>
      <c r="F377" s="251" t="s">
        <v>1848</v>
      </c>
      <c r="G377" s="249"/>
      <c r="H377" s="252">
        <v>1</v>
      </c>
      <c r="I377" s="253"/>
      <c r="J377" s="249"/>
      <c r="K377" s="249"/>
      <c r="L377" s="254"/>
      <c r="M377" s="255"/>
      <c r="N377" s="256"/>
      <c r="O377" s="256"/>
      <c r="P377" s="256"/>
      <c r="Q377" s="256"/>
      <c r="R377" s="256"/>
      <c r="S377" s="256"/>
      <c r="T377" s="257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58" t="s">
        <v>226</v>
      </c>
      <c r="AU377" s="258" t="s">
        <v>90</v>
      </c>
      <c r="AV377" s="13" t="s">
        <v>92</v>
      </c>
      <c r="AW377" s="13" t="s">
        <v>39</v>
      </c>
      <c r="AX377" s="13" t="s">
        <v>83</v>
      </c>
      <c r="AY377" s="258" t="s">
        <v>215</v>
      </c>
    </row>
    <row r="378" s="13" customFormat="1">
      <c r="A378" s="13"/>
      <c r="B378" s="248"/>
      <c r="C378" s="249"/>
      <c r="D378" s="243" t="s">
        <v>226</v>
      </c>
      <c r="E378" s="250" t="s">
        <v>1</v>
      </c>
      <c r="F378" s="251" t="s">
        <v>1849</v>
      </c>
      <c r="G378" s="249"/>
      <c r="H378" s="252">
        <v>1</v>
      </c>
      <c r="I378" s="253"/>
      <c r="J378" s="249"/>
      <c r="K378" s="249"/>
      <c r="L378" s="254"/>
      <c r="M378" s="255"/>
      <c r="N378" s="256"/>
      <c r="O378" s="256"/>
      <c r="P378" s="256"/>
      <c r="Q378" s="256"/>
      <c r="R378" s="256"/>
      <c r="S378" s="256"/>
      <c r="T378" s="257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8" t="s">
        <v>226</v>
      </c>
      <c r="AU378" s="258" t="s">
        <v>90</v>
      </c>
      <c r="AV378" s="13" t="s">
        <v>92</v>
      </c>
      <c r="AW378" s="13" t="s">
        <v>39</v>
      </c>
      <c r="AX378" s="13" t="s">
        <v>83</v>
      </c>
      <c r="AY378" s="258" t="s">
        <v>215</v>
      </c>
    </row>
    <row r="379" s="13" customFormat="1">
      <c r="A379" s="13"/>
      <c r="B379" s="248"/>
      <c r="C379" s="249"/>
      <c r="D379" s="243" t="s">
        <v>226</v>
      </c>
      <c r="E379" s="250" t="s">
        <v>1</v>
      </c>
      <c r="F379" s="251" t="s">
        <v>1850</v>
      </c>
      <c r="G379" s="249"/>
      <c r="H379" s="252">
        <v>1</v>
      </c>
      <c r="I379" s="253"/>
      <c r="J379" s="249"/>
      <c r="K379" s="249"/>
      <c r="L379" s="254"/>
      <c r="M379" s="255"/>
      <c r="N379" s="256"/>
      <c r="O379" s="256"/>
      <c r="P379" s="256"/>
      <c r="Q379" s="256"/>
      <c r="R379" s="256"/>
      <c r="S379" s="256"/>
      <c r="T379" s="25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58" t="s">
        <v>226</v>
      </c>
      <c r="AU379" s="258" t="s">
        <v>90</v>
      </c>
      <c r="AV379" s="13" t="s">
        <v>92</v>
      </c>
      <c r="AW379" s="13" t="s">
        <v>39</v>
      </c>
      <c r="AX379" s="13" t="s">
        <v>83</v>
      </c>
      <c r="AY379" s="258" t="s">
        <v>215</v>
      </c>
    </row>
    <row r="380" s="13" customFormat="1">
      <c r="A380" s="13"/>
      <c r="B380" s="248"/>
      <c r="C380" s="249"/>
      <c r="D380" s="243" t="s">
        <v>226</v>
      </c>
      <c r="E380" s="250" t="s">
        <v>1</v>
      </c>
      <c r="F380" s="251" t="s">
        <v>1851</v>
      </c>
      <c r="G380" s="249"/>
      <c r="H380" s="252">
        <v>1</v>
      </c>
      <c r="I380" s="253"/>
      <c r="J380" s="249"/>
      <c r="K380" s="249"/>
      <c r="L380" s="254"/>
      <c r="M380" s="255"/>
      <c r="N380" s="256"/>
      <c r="O380" s="256"/>
      <c r="P380" s="256"/>
      <c r="Q380" s="256"/>
      <c r="R380" s="256"/>
      <c r="S380" s="256"/>
      <c r="T380" s="257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8" t="s">
        <v>226</v>
      </c>
      <c r="AU380" s="258" t="s">
        <v>90</v>
      </c>
      <c r="AV380" s="13" t="s">
        <v>92</v>
      </c>
      <c r="AW380" s="13" t="s">
        <v>39</v>
      </c>
      <c r="AX380" s="13" t="s">
        <v>83</v>
      </c>
      <c r="AY380" s="258" t="s">
        <v>215</v>
      </c>
    </row>
    <row r="381" s="13" customFormat="1">
      <c r="A381" s="13"/>
      <c r="B381" s="248"/>
      <c r="C381" s="249"/>
      <c r="D381" s="243" t="s">
        <v>226</v>
      </c>
      <c r="E381" s="250" t="s">
        <v>1</v>
      </c>
      <c r="F381" s="251" t="s">
        <v>1852</v>
      </c>
      <c r="G381" s="249"/>
      <c r="H381" s="252">
        <v>1</v>
      </c>
      <c r="I381" s="253"/>
      <c r="J381" s="249"/>
      <c r="K381" s="249"/>
      <c r="L381" s="254"/>
      <c r="M381" s="255"/>
      <c r="N381" s="256"/>
      <c r="O381" s="256"/>
      <c r="P381" s="256"/>
      <c r="Q381" s="256"/>
      <c r="R381" s="256"/>
      <c r="S381" s="256"/>
      <c r="T381" s="25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8" t="s">
        <v>226</v>
      </c>
      <c r="AU381" s="258" t="s">
        <v>90</v>
      </c>
      <c r="AV381" s="13" t="s">
        <v>92</v>
      </c>
      <c r="AW381" s="13" t="s">
        <v>39</v>
      </c>
      <c r="AX381" s="13" t="s">
        <v>83</v>
      </c>
      <c r="AY381" s="258" t="s">
        <v>215</v>
      </c>
    </row>
    <row r="382" s="14" customFormat="1">
      <c r="A382" s="14"/>
      <c r="B382" s="259"/>
      <c r="C382" s="260"/>
      <c r="D382" s="243" t="s">
        <v>226</v>
      </c>
      <c r="E382" s="261" t="s">
        <v>1</v>
      </c>
      <c r="F382" s="262" t="s">
        <v>229</v>
      </c>
      <c r="G382" s="260"/>
      <c r="H382" s="263">
        <v>10</v>
      </c>
      <c r="I382" s="264"/>
      <c r="J382" s="260"/>
      <c r="K382" s="260"/>
      <c r="L382" s="265"/>
      <c r="M382" s="266"/>
      <c r="N382" s="267"/>
      <c r="O382" s="267"/>
      <c r="P382" s="267"/>
      <c r="Q382" s="267"/>
      <c r="R382" s="267"/>
      <c r="S382" s="267"/>
      <c r="T382" s="26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9" t="s">
        <v>226</v>
      </c>
      <c r="AU382" s="269" t="s">
        <v>90</v>
      </c>
      <c r="AV382" s="14" t="s">
        <v>222</v>
      </c>
      <c r="AW382" s="14" t="s">
        <v>39</v>
      </c>
      <c r="AX382" s="14" t="s">
        <v>90</v>
      </c>
      <c r="AY382" s="269" t="s">
        <v>215</v>
      </c>
    </row>
    <row r="383" s="2" customFormat="1" ht="24.15" customHeight="1">
      <c r="A383" s="40"/>
      <c r="B383" s="41"/>
      <c r="C383" s="230" t="s">
        <v>1156</v>
      </c>
      <c r="D383" s="230" t="s">
        <v>217</v>
      </c>
      <c r="E383" s="231" t="s">
        <v>1859</v>
      </c>
      <c r="F383" s="232" t="s">
        <v>1860</v>
      </c>
      <c r="G383" s="233" t="s">
        <v>325</v>
      </c>
      <c r="H383" s="234">
        <v>10</v>
      </c>
      <c r="I383" s="235"/>
      <c r="J383" s="236">
        <f>ROUND(I383*H383,2)</f>
        <v>0</v>
      </c>
      <c r="K383" s="232" t="s">
        <v>529</v>
      </c>
      <c r="L383" s="46"/>
      <c r="M383" s="237" t="s">
        <v>1</v>
      </c>
      <c r="N383" s="238" t="s">
        <v>48</v>
      </c>
      <c r="O383" s="93"/>
      <c r="P383" s="239">
        <f>O383*H383</f>
        <v>0</v>
      </c>
      <c r="Q383" s="239">
        <v>0</v>
      </c>
      <c r="R383" s="239">
        <f>Q383*H383</f>
        <v>0</v>
      </c>
      <c r="S383" s="239">
        <v>0</v>
      </c>
      <c r="T383" s="240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41" t="s">
        <v>541</v>
      </c>
      <c r="AT383" s="241" t="s">
        <v>217</v>
      </c>
      <c r="AU383" s="241" t="s">
        <v>90</v>
      </c>
      <c r="AY383" s="18" t="s">
        <v>215</v>
      </c>
      <c r="BE383" s="242">
        <f>IF(N383="základní",J383,0)</f>
        <v>0</v>
      </c>
      <c r="BF383" s="242">
        <f>IF(N383="snížená",J383,0)</f>
        <v>0</v>
      </c>
      <c r="BG383" s="242">
        <f>IF(N383="zákl. přenesená",J383,0)</f>
        <v>0</v>
      </c>
      <c r="BH383" s="242">
        <f>IF(N383="sníž. přenesená",J383,0)</f>
        <v>0</v>
      </c>
      <c r="BI383" s="242">
        <f>IF(N383="nulová",J383,0)</f>
        <v>0</v>
      </c>
      <c r="BJ383" s="18" t="s">
        <v>90</v>
      </c>
      <c r="BK383" s="242">
        <f>ROUND(I383*H383,2)</f>
        <v>0</v>
      </c>
      <c r="BL383" s="18" t="s">
        <v>541</v>
      </c>
      <c r="BM383" s="241" t="s">
        <v>1861</v>
      </c>
    </row>
    <row r="384" s="2" customFormat="1">
      <c r="A384" s="40"/>
      <c r="B384" s="41"/>
      <c r="C384" s="42"/>
      <c r="D384" s="243" t="s">
        <v>224</v>
      </c>
      <c r="E384" s="42"/>
      <c r="F384" s="244" t="s">
        <v>1860</v>
      </c>
      <c r="G384" s="42"/>
      <c r="H384" s="42"/>
      <c r="I384" s="245"/>
      <c r="J384" s="42"/>
      <c r="K384" s="42"/>
      <c r="L384" s="46"/>
      <c r="M384" s="246"/>
      <c r="N384" s="247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8" t="s">
        <v>224</v>
      </c>
      <c r="AU384" s="18" t="s">
        <v>90</v>
      </c>
    </row>
    <row r="385" s="13" customFormat="1">
      <c r="A385" s="13"/>
      <c r="B385" s="248"/>
      <c r="C385" s="249"/>
      <c r="D385" s="243" t="s">
        <v>226</v>
      </c>
      <c r="E385" s="250" t="s">
        <v>1</v>
      </c>
      <c r="F385" s="251" t="s">
        <v>1843</v>
      </c>
      <c r="G385" s="249"/>
      <c r="H385" s="252">
        <v>1</v>
      </c>
      <c r="I385" s="253"/>
      <c r="J385" s="249"/>
      <c r="K385" s="249"/>
      <c r="L385" s="254"/>
      <c r="M385" s="255"/>
      <c r="N385" s="256"/>
      <c r="O385" s="256"/>
      <c r="P385" s="256"/>
      <c r="Q385" s="256"/>
      <c r="R385" s="256"/>
      <c r="S385" s="256"/>
      <c r="T385" s="257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8" t="s">
        <v>226</v>
      </c>
      <c r="AU385" s="258" t="s">
        <v>90</v>
      </c>
      <c r="AV385" s="13" t="s">
        <v>92</v>
      </c>
      <c r="AW385" s="13" t="s">
        <v>39</v>
      </c>
      <c r="AX385" s="13" t="s">
        <v>83</v>
      </c>
      <c r="AY385" s="258" t="s">
        <v>215</v>
      </c>
    </row>
    <row r="386" s="13" customFormat="1">
      <c r="A386" s="13"/>
      <c r="B386" s="248"/>
      <c r="C386" s="249"/>
      <c r="D386" s="243" t="s">
        <v>226</v>
      </c>
      <c r="E386" s="250" t="s">
        <v>1</v>
      </c>
      <c r="F386" s="251" t="s">
        <v>1844</v>
      </c>
      <c r="G386" s="249"/>
      <c r="H386" s="252">
        <v>1</v>
      </c>
      <c r="I386" s="253"/>
      <c r="J386" s="249"/>
      <c r="K386" s="249"/>
      <c r="L386" s="254"/>
      <c r="M386" s="255"/>
      <c r="N386" s="256"/>
      <c r="O386" s="256"/>
      <c r="P386" s="256"/>
      <c r="Q386" s="256"/>
      <c r="R386" s="256"/>
      <c r="S386" s="256"/>
      <c r="T386" s="257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8" t="s">
        <v>226</v>
      </c>
      <c r="AU386" s="258" t="s">
        <v>90</v>
      </c>
      <c r="AV386" s="13" t="s">
        <v>92</v>
      </c>
      <c r="AW386" s="13" t="s">
        <v>39</v>
      </c>
      <c r="AX386" s="13" t="s">
        <v>83</v>
      </c>
      <c r="AY386" s="258" t="s">
        <v>215</v>
      </c>
    </row>
    <row r="387" s="13" customFormat="1">
      <c r="A387" s="13"/>
      <c r="B387" s="248"/>
      <c r="C387" s="249"/>
      <c r="D387" s="243" t="s">
        <v>226</v>
      </c>
      <c r="E387" s="250" t="s">
        <v>1</v>
      </c>
      <c r="F387" s="251" t="s">
        <v>1845</v>
      </c>
      <c r="G387" s="249"/>
      <c r="H387" s="252">
        <v>1</v>
      </c>
      <c r="I387" s="253"/>
      <c r="J387" s="249"/>
      <c r="K387" s="249"/>
      <c r="L387" s="254"/>
      <c r="M387" s="255"/>
      <c r="N387" s="256"/>
      <c r="O387" s="256"/>
      <c r="P387" s="256"/>
      <c r="Q387" s="256"/>
      <c r="R387" s="256"/>
      <c r="S387" s="256"/>
      <c r="T387" s="257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8" t="s">
        <v>226</v>
      </c>
      <c r="AU387" s="258" t="s">
        <v>90</v>
      </c>
      <c r="AV387" s="13" t="s">
        <v>92</v>
      </c>
      <c r="AW387" s="13" t="s">
        <v>39</v>
      </c>
      <c r="AX387" s="13" t="s">
        <v>83</v>
      </c>
      <c r="AY387" s="258" t="s">
        <v>215</v>
      </c>
    </row>
    <row r="388" s="13" customFormat="1">
      <c r="A388" s="13"/>
      <c r="B388" s="248"/>
      <c r="C388" s="249"/>
      <c r="D388" s="243" t="s">
        <v>226</v>
      </c>
      <c r="E388" s="250" t="s">
        <v>1</v>
      </c>
      <c r="F388" s="251" t="s">
        <v>1846</v>
      </c>
      <c r="G388" s="249"/>
      <c r="H388" s="252">
        <v>1</v>
      </c>
      <c r="I388" s="253"/>
      <c r="J388" s="249"/>
      <c r="K388" s="249"/>
      <c r="L388" s="254"/>
      <c r="M388" s="255"/>
      <c r="N388" s="256"/>
      <c r="O388" s="256"/>
      <c r="P388" s="256"/>
      <c r="Q388" s="256"/>
      <c r="R388" s="256"/>
      <c r="S388" s="256"/>
      <c r="T388" s="257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58" t="s">
        <v>226</v>
      </c>
      <c r="AU388" s="258" t="s">
        <v>90</v>
      </c>
      <c r="AV388" s="13" t="s">
        <v>92</v>
      </c>
      <c r="AW388" s="13" t="s">
        <v>39</v>
      </c>
      <c r="AX388" s="13" t="s">
        <v>83</v>
      </c>
      <c r="AY388" s="258" t="s">
        <v>215</v>
      </c>
    </row>
    <row r="389" s="13" customFormat="1">
      <c r="A389" s="13"/>
      <c r="B389" s="248"/>
      <c r="C389" s="249"/>
      <c r="D389" s="243" t="s">
        <v>226</v>
      </c>
      <c r="E389" s="250" t="s">
        <v>1</v>
      </c>
      <c r="F389" s="251" t="s">
        <v>1847</v>
      </c>
      <c r="G389" s="249"/>
      <c r="H389" s="252">
        <v>1</v>
      </c>
      <c r="I389" s="253"/>
      <c r="J389" s="249"/>
      <c r="K389" s="249"/>
      <c r="L389" s="254"/>
      <c r="M389" s="255"/>
      <c r="N389" s="256"/>
      <c r="O389" s="256"/>
      <c r="P389" s="256"/>
      <c r="Q389" s="256"/>
      <c r="R389" s="256"/>
      <c r="S389" s="256"/>
      <c r="T389" s="257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58" t="s">
        <v>226</v>
      </c>
      <c r="AU389" s="258" t="s">
        <v>90</v>
      </c>
      <c r="AV389" s="13" t="s">
        <v>92</v>
      </c>
      <c r="AW389" s="13" t="s">
        <v>39</v>
      </c>
      <c r="AX389" s="13" t="s">
        <v>83</v>
      </c>
      <c r="AY389" s="258" t="s">
        <v>215</v>
      </c>
    </row>
    <row r="390" s="13" customFormat="1">
      <c r="A390" s="13"/>
      <c r="B390" s="248"/>
      <c r="C390" s="249"/>
      <c r="D390" s="243" t="s">
        <v>226</v>
      </c>
      <c r="E390" s="250" t="s">
        <v>1</v>
      </c>
      <c r="F390" s="251" t="s">
        <v>1848</v>
      </c>
      <c r="G390" s="249"/>
      <c r="H390" s="252">
        <v>1</v>
      </c>
      <c r="I390" s="253"/>
      <c r="J390" s="249"/>
      <c r="K390" s="249"/>
      <c r="L390" s="254"/>
      <c r="M390" s="255"/>
      <c r="N390" s="256"/>
      <c r="O390" s="256"/>
      <c r="P390" s="256"/>
      <c r="Q390" s="256"/>
      <c r="R390" s="256"/>
      <c r="S390" s="256"/>
      <c r="T390" s="257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58" t="s">
        <v>226</v>
      </c>
      <c r="AU390" s="258" t="s">
        <v>90</v>
      </c>
      <c r="AV390" s="13" t="s">
        <v>92</v>
      </c>
      <c r="AW390" s="13" t="s">
        <v>39</v>
      </c>
      <c r="AX390" s="13" t="s">
        <v>83</v>
      </c>
      <c r="AY390" s="258" t="s">
        <v>215</v>
      </c>
    </row>
    <row r="391" s="13" customFormat="1">
      <c r="A391" s="13"/>
      <c r="B391" s="248"/>
      <c r="C391" s="249"/>
      <c r="D391" s="243" t="s">
        <v>226</v>
      </c>
      <c r="E391" s="250" t="s">
        <v>1</v>
      </c>
      <c r="F391" s="251" t="s">
        <v>1849</v>
      </c>
      <c r="G391" s="249"/>
      <c r="H391" s="252">
        <v>1</v>
      </c>
      <c r="I391" s="253"/>
      <c r="J391" s="249"/>
      <c r="K391" s="249"/>
      <c r="L391" s="254"/>
      <c r="M391" s="255"/>
      <c r="N391" s="256"/>
      <c r="O391" s="256"/>
      <c r="P391" s="256"/>
      <c r="Q391" s="256"/>
      <c r="R391" s="256"/>
      <c r="S391" s="256"/>
      <c r="T391" s="257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58" t="s">
        <v>226</v>
      </c>
      <c r="AU391" s="258" t="s">
        <v>90</v>
      </c>
      <c r="AV391" s="13" t="s">
        <v>92</v>
      </c>
      <c r="AW391" s="13" t="s">
        <v>39</v>
      </c>
      <c r="AX391" s="13" t="s">
        <v>83</v>
      </c>
      <c r="AY391" s="258" t="s">
        <v>215</v>
      </c>
    </row>
    <row r="392" s="13" customFormat="1">
      <c r="A392" s="13"/>
      <c r="B392" s="248"/>
      <c r="C392" s="249"/>
      <c r="D392" s="243" t="s">
        <v>226</v>
      </c>
      <c r="E392" s="250" t="s">
        <v>1</v>
      </c>
      <c r="F392" s="251" t="s">
        <v>1850</v>
      </c>
      <c r="G392" s="249"/>
      <c r="H392" s="252">
        <v>1</v>
      </c>
      <c r="I392" s="253"/>
      <c r="J392" s="249"/>
      <c r="K392" s="249"/>
      <c r="L392" s="254"/>
      <c r="M392" s="255"/>
      <c r="N392" s="256"/>
      <c r="O392" s="256"/>
      <c r="P392" s="256"/>
      <c r="Q392" s="256"/>
      <c r="R392" s="256"/>
      <c r="S392" s="256"/>
      <c r="T392" s="25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58" t="s">
        <v>226</v>
      </c>
      <c r="AU392" s="258" t="s">
        <v>90</v>
      </c>
      <c r="AV392" s="13" t="s">
        <v>92</v>
      </c>
      <c r="AW392" s="13" t="s">
        <v>39</v>
      </c>
      <c r="AX392" s="13" t="s">
        <v>83</v>
      </c>
      <c r="AY392" s="258" t="s">
        <v>215</v>
      </c>
    </row>
    <row r="393" s="13" customFormat="1">
      <c r="A393" s="13"/>
      <c r="B393" s="248"/>
      <c r="C393" s="249"/>
      <c r="D393" s="243" t="s">
        <v>226</v>
      </c>
      <c r="E393" s="250" t="s">
        <v>1</v>
      </c>
      <c r="F393" s="251" t="s">
        <v>1851</v>
      </c>
      <c r="G393" s="249"/>
      <c r="H393" s="252">
        <v>1</v>
      </c>
      <c r="I393" s="253"/>
      <c r="J393" s="249"/>
      <c r="K393" s="249"/>
      <c r="L393" s="254"/>
      <c r="M393" s="255"/>
      <c r="N393" s="256"/>
      <c r="O393" s="256"/>
      <c r="P393" s="256"/>
      <c r="Q393" s="256"/>
      <c r="R393" s="256"/>
      <c r="S393" s="256"/>
      <c r="T393" s="257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8" t="s">
        <v>226</v>
      </c>
      <c r="AU393" s="258" t="s">
        <v>90</v>
      </c>
      <c r="AV393" s="13" t="s">
        <v>92</v>
      </c>
      <c r="AW393" s="13" t="s">
        <v>39</v>
      </c>
      <c r="AX393" s="13" t="s">
        <v>83</v>
      </c>
      <c r="AY393" s="258" t="s">
        <v>215</v>
      </c>
    </row>
    <row r="394" s="13" customFormat="1">
      <c r="A394" s="13"/>
      <c r="B394" s="248"/>
      <c r="C394" s="249"/>
      <c r="D394" s="243" t="s">
        <v>226</v>
      </c>
      <c r="E394" s="250" t="s">
        <v>1</v>
      </c>
      <c r="F394" s="251" t="s">
        <v>1852</v>
      </c>
      <c r="G394" s="249"/>
      <c r="H394" s="252">
        <v>1</v>
      </c>
      <c r="I394" s="253"/>
      <c r="J394" s="249"/>
      <c r="K394" s="249"/>
      <c r="L394" s="254"/>
      <c r="M394" s="255"/>
      <c r="N394" s="256"/>
      <c r="O394" s="256"/>
      <c r="P394" s="256"/>
      <c r="Q394" s="256"/>
      <c r="R394" s="256"/>
      <c r="S394" s="256"/>
      <c r="T394" s="257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58" t="s">
        <v>226</v>
      </c>
      <c r="AU394" s="258" t="s">
        <v>90</v>
      </c>
      <c r="AV394" s="13" t="s">
        <v>92</v>
      </c>
      <c r="AW394" s="13" t="s">
        <v>39</v>
      </c>
      <c r="AX394" s="13" t="s">
        <v>83</v>
      </c>
      <c r="AY394" s="258" t="s">
        <v>215</v>
      </c>
    </row>
    <row r="395" s="14" customFormat="1">
      <c r="A395" s="14"/>
      <c r="B395" s="259"/>
      <c r="C395" s="260"/>
      <c r="D395" s="243" t="s">
        <v>226</v>
      </c>
      <c r="E395" s="261" t="s">
        <v>1</v>
      </c>
      <c r="F395" s="262" t="s">
        <v>229</v>
      </c>
      <c r="G395" s="260"/>
      <c r="H395" s="263">
        <v>10</v>
      </c>
      <c r="I395" s="264"/>
      <c r="J395" s="260"/>
      <c r="K395" s="260"/>
      <c r="L395" s="265"/>
      <c r="M395" s="266"/>
      <c r="N395" s="267"/>
      <c r="O395" s="267"/>
      <c r="P395" s="267"/>
      <c r="Q395" s="267"/>
      <c r="R395" s="267"/>
      <c r="S395" s="267"/>
      <c r="T395" s="26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69" t="s">
        <v>226</v>
      </c>
      <c r="AU395" s="269" t="s">
        <v>90</v>
      </c>
      <c r="AV395" s="14" t="s">
        <v>222</v>
      </c>
      <c r="AW395" s="14" t="s">
        <v>39</v>
      </c>
      <c r="AX395" s="14" t="s">
        <v>90</v>
      </c>
      <c r="AY395" s="269" t="s">
        <v>215</v>
      </c>
    </row>
    <row r="396" s="2" customFormat="1" ht="44.25" customHeight="1">
      <c r="A396" s="40"/>
      <c r="B396" s="41"/>
      <c r="C396" s="230" t="s">
        <v>1159</v>
      </c>
      <c r="D396" s="230" t="s">
        <v>217</v>
      </c>
      <c r="E396" s="231" t="s">
        <v>1862</v>
      </c>
      <c r="F396" s="232" t="s">
        <v>1863</v>
      </c>
      <c r="G396" s="233" t="s">
        <v>325</v>
      </c>
      <c r="H396" s="234">
        <v>4</v>
      </c>
      <c r="I396" s="235"/>
      <c r="J396" s="236">
        <f>ROUND(I396*H396,2)</f>
        <v>0</v>
      </c>
      <c r="K396" s="232" t="s">
        <v>529</v>
      </c>
      <c r="L396" s="46"/>
      <c r="M396" s="237" t="s">
        <v>1</v>
      </c>
      <c r="N396" s="238" t="s">
        <v>48</v>
      </c>
      <c r="O396" s="93"/>
      <c r="P396" s="239">
        <f>O396*H396</f>
        <v>0</v>
      </c>
      <c r="Q396" s="239">
        <v>0</v>
      </c>
      <c r="R396" s="239">
        <f>Q396*H396</f>
        <v>0</v>
      </c>
      <c r="S396" s="239">
        <v>0</v>
      </c>
      <c r="T396" s="240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41" t="s">
        <v>541</v>
      </c>
      <c r="AT396" s="241" t="s">
        <v>217</v>
      </c>
      <c r="AU396" s="241" t="s">
        <v>90</v>
      </c>
      <c r="AY396" s="18" t="s">
        <v>215</v>
      </c>
      <c r="BE396" s="242">
        <f>IF(N396="základní",J396,0)</f>
        <v>0</v>
      </c>
      <c r="BF396" s="242">
        <f>IF(N396="snížená",J396,0)</f>
        <v>0</v>
      </c>
      <c r="BG396" s="242">
        <f>IF(N396="zákl. přenesená",J396,0)</f>
        <v>0</v>
      </c>
      <c r="BH396" s="242">
        <f>IF(N396="sníž. přenesená",J396,0)</f>
        <v>0</v>
      </c>
      <c r="BI396" s="242">
        <f>IF(N396="nulová",J396,0)</f>
        <v>0</v>
      </c>
      <c r="BJ396" s="18" t="s">
        <v>90</v>
      </c>
      <c r="BK396" s="242">
        <f>ROUND(I396*H396,2)</f>
        <v>0</v>
      </c>
      <c r="BL396" s="18" t="s">
        <v>541</v>
      </c>
      <c r="BM396" s="241" t="s">
        <v>1864</v>
      </c>
    </row>
    <row r="397" s="2" customFormat="1">
      <c r="A397" s="40"/>
      <c r="B397" s="41"/>
      <c r="C397" s="42"/>
      <c r="D397" s="243" t="s">
        <v>224</v>
      </c>
      <c r="E397" s="42"/>
      <c r="F397" s="244" t="s">
        <v>1865</v>
      </c>
      <c r="G397" s="42"/>
      <c r="H397" s="42"/>
      <c r="I397" s="245"/>
      <c r="J397" s="42"/>
      <c r="K397" s="42"/>
      <c r="L397" s="46"/>
      <c r="M397" s="246"/>
      <c r="N397" s="247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8" t="s">
        <v>224</v>
      </c>
      <c r="AU397" s="18" t="s">
        <v>90</v>
      </c>
    </row>
    <row r="398" s="13" customFormat="1">
      <c r="A398" s="13"/>
      <c r="B398" s="248"/>
      <c r="C398" s="249"/>
      <c r="D398" s="243" t="s">
        <v>226</v>
      </c>
      <c r="E398" s="250" t="s">
        <v>1</v>
      </c>
      <c r="F398" s="251" t="s">
        <v>1866</v>
      </c>
      <c r="G398" s="249"/>
      <c r="H398" s="252">
        <v>1</v>
      </c>
      <c r="I398" s="253"/>
      <c r="J398" s="249"/>
      <c r="K398" s="249"/>
      <c r="L398" s="254"/>
      <c r="M398" s="255"/>
      <c r="N398" s="256"/>
      <c r="O398" s="256"/>
      <c r="P398" s="256"/>
      <c r="Q398" s="256"/>
      <c r="R398" s="256"/>
      <c r="S398" s="256"/>
      <c r="T398" s="25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8" t="s">
        <v>226</v>
      </c>
      <c r="AU398" s="258" t="s">
        <v>90</v>
      </c>
      <c r="AV398" s="13" t="s">
        <v>92</v>
      </c>
      <c r="AW398" s="13" t="s">
        <v>39</v>
      </c>
      <c r="AX398" s="13" t="s">
        <v>83</v>
      </c>
      <c r="AY398" s="258" t="s">
        <v>215</v>
      </c>
    </row>
    <row r="399" s="13" customFormat="1">
      <c r="A399" s="13"/>
      <c r="B399" s="248"/>
      <c r="C399" s="249"/>
      <c r="D399" s="243" t="s">
        <v>226</v>
      </c>
      <c r="E399" s="250" t="s">
        <v>1</v>
      </c>
      <c r="F399" s="251" t="s">
        <v>1867</v>
      </c>
      <c r="G399" s="249"/>
      <c r="H399" s="252">
        <v>1</v>
      </c>
      <c r="I399" s="253"/>
      <c r="J399" s="249"/>
      <c r="K399" s="249"/>
      <c r="L399" s="254"/>
      <c r="M399" s="255"/>
      <c r="N399" s="256"/>
      <c r="O399" s="256"/>
      <c r="P399" s="256"/>
      <c r="Q399" s="256"/>
      <c r="R399" s="256"/>
      <c r="S399" s="256"/>
      <c r="T399" s="257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8" t="s">
        <v>226</v>
      </c>
      <c r="AU399" s="258" t="s">
        <v>90</v>
      </c>
      <c r="AV399" s="13" t="s">
        <v>92</v>
      </c>
      <c r="AW399" s="13" t="s">
        <v>39</v>
      </c>
      <c r="AX399" s="13" t="s">
        <v>83</v>
      </c>
      <c r="AY399" s="258" t="s">
        <v>215</v>
      </c>
    </row>
    <row r="400" s="13" customFormat="1">
      <c r="A400" s="13"/>
      <c r="B400" s="248"/>
      <c r="C400" s="249"/>
      <c r="D400" s="243" t="s">
        <v>226</v>
      </c>
      <c r="E400" s="250" t="s">
        <v>1</v>
      </c>
      <c r="F400" s="251" t="s">
        <v>1868</v>
      </c>
      <c r="G400" s="249"/>
      <c r="H400" s="252">
        <v>1</v>
      </c>
      <c r="I400" s="253"/>
      <c r="J400" s="249"/>
      <c r="K400" s="249"/>
      <c r="L400" s="254"/>
      <c r="M400" s="255"/>
      <c r="N400" s="256"/>
      <c r="O400" s="256"/>
      <c r="P400" s="256"/>
      <c r="Q400" s="256"/>
      <c r="R400" s="256"/>
      <c r="S400" s="256"/>
      <c r="T400" s="257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58" t="s">
        <v>226</v>
      </c>
      <c r="AU400" s="258" t="s">
        <v>90</v>
      </c>
      <c r="AV400" s="13" t="s">
        <v>92</v>
      </c>
      <c r="AW400" s="13" t="s">
        <v>39</v>
      </c>
      <c r="AX400" s="13" t="s">
        <v>83</v>
      </c>
      <c r="AY400" s="258" t="s">
        <v>215</v>
      </c>
    </row>
    <row r="401" s="13" customFormat="1">
      <c r="A401" s="13"/>
      <c r="B401" s="248"/>
      <c r="C401" s="249"/>
      <c r="D401" s="243" t="s">
        <v>226</v>
      </c>
      <c r="E401" s="250" t="s">
        <v>1</v>
      </c>
      <c r="F401" s="251" t="s">
        <v>1869</v>
      </c>
      <c r="G401" s="249"/>
      <c r="H401" s="252">
        <v>1</v>
      </c>
      <c r="I401" s="253"/>
      <c r="J401" s="249"/>
      <c r="K401" s="249"/>
      <c r="L401" s="254"/>
      <c r="M401" s="255"/>
      <c r="N401" s="256"/>
      <c r="O401" s="256"/>
      <c r="P401" s="256"/>
      <c r="Q401" s="256"/>
      <c r="R401" s="256"/>
      <c r="S401" s="256"/>
      <c r="T401" s="257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58" t="s">
        <v>226</v>
      </c>
      <c r="AU401" s="258" t="s">
        <v>90</v>
      </c>
      <c r="AV401" s="13" t="s">
        <v>92</v>
      </c>
      <c r="AW401" s="13" t="s">
        <v>39</v>
      </c>
      <c r="AX401" s="13" t="s">
        <v>83</v>
      </c>
      <c r="AY401" s="258" t="s">
        <v>215</v>
      </c>
    </row>
    <row r="402" s="14" customFormat="1">
      <c r="A402" s="14"/>
      <c r="B402" s="259"/>
      <c r="C402" s="260"/>
      <c r="D402" s="243" t="s">
        <v>226</v>
      </c>
      <c r="E402" s="261" t="s">
        <v>1</v>
      </c>
      <c r="F402" s="262" t="s">
        <v>229</v>
      </c>
      <c r="G402" s="260"/>
      <c r="H402" s="263">
        <v>4</v>
      </c>
      <c r="I402" s="264"/>
      <c r="J402" s="260"/>
      <c r="K402" s="260"/>
      <c r="L402" s="265"/>
      <c r="M402" s="266"/>
      <c r="N402" s="267"/>
      <c r="O402" s="267"/>
      <c r="P402" s="267"/>
      <c r="Q402" s="267"/>
      <c r="R402" s="267"/>
      <c r="S402" s="267"/>
      <c r="T402" s="26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69" t="s">
        <v>226</v>
      </c>
      <c r="AU402" s="269" t="s">
        <v>90</v>
      </c>
      <c r="AV402" s="14" t="s">
        <v>222</v>
      </c>
      <c r="AW402" s="14" t="s">
        <v>39</v>
      </c>
      <c r="AX402" s="14" t="s">
        <v>90</v>
      </c>
      <c r="AY402" s="269" t="s">
        <v>215</v>
      </c>
    </row>
    <row r="403" s="2" customFormat="1" ht="49.05" customHeight="1">
      <c r="A403" s="40"/>
      <c r="B403" s="41"/>
      <c r="C403" s="230" t="s">
        <v>1161</v>
      </c>
      <c r="D403" s="230" t="s">
        <v>217</v>
      </c>
      <c r="E403" s="231" t="s">
        <v>1870</v>
      </c>
      <c r="F403" s="232" t="s">
        <v>1871</v>
      </c>
      <c r="G403" s="233" t="s">
        <v>325</v>
      </c>
      <c r="H403" s="234">
        <v>20</v>
      </c>
      <c r="I403" s="235"/>
      <c r="J403" s="236">
        <f>ROUND(I403*H403,2)</f>
        <v>0</v>
      </c>
      <c r="K403" s="232" t="s">
        <v>529</v>
      </c>
      <c r="L403" s="46"/>
      <c r="M403" s="237" t="s">
        <v>1</v>
      </c>
      <c r="N403" s="238" t="s">
        <v>48</v>
      </c>
      <c r="O403" s="93"/>
      <c r="P403" s="239">
        <f>O403*H403</f>
        <v>0</v>
      </c>
      <c r="Q403" s="239">
        <v>0</v>
      </c>
      <c r="R403" s="239">
        <f>Q403*H403</f>
        <v>0</v>
      </c>
      <c r="S403" s="239">
        <v>0</v>
      </c>
      <c r="T403" s="240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41" t="s">
        <v>541</v>
      </c>
      <c r="AT403" s="241" t="s">
        <v>217</v>
      </c>
      <c r="AU403" s="241" t="s">
        <v>90</v>
      </c>
      <c r="AY403" s="18" t="s">
        <v>215</v>
      </c>
      <c r="BE403" s="242">
        <f>IF(N403="základní",J403,0)</f>
        <v>0</v>
      </c>
      <c r="BF403" s="242">
        <f>IF(N403="snížená",J403,0)</f>
        <v>0</v>
      </c>
      <c r="BG403" s="242">
        <f>IF(N403="zákl. přenesená",J403,0)</f>
        <v>0</v>
      </c>
      <c r="BH403" s="242">
        <f>IF(N403="sníž. přenesená",J403,0)</f>
        <v>0</v>
      </c>
      <c r="BI403" s="242">
        <f>IF(N403="nulová",J403,0)</f>
        <v>0</v>
      </c>
      <c r="BJ403" s="18" t="s">
        <v>90</v>
      </c>
      <c r="BK403" s="242">
        <f>ROUND(I403*H403,2)</f>
        <v>0</v>
      </c>
      <c r="BL403" s="18" t="s">
        <v>541</v>
      </c>
      <c r="BM403" s="241" t="s">
        <v>1872</v>
      </c>
    </row>
    <row r="404" s="2" customFormat="1">
      <c r="A404" s="40"/>
      <c r="B404" s="41"/>
      <c r="C404" s="42"/>
      <c r="D404" s="243" t="s">
        <v>224</v>
      </c>
      <c r="E404" s="42"/>
      <c r="F404" s="244" t="s">
        <v>1873</v>
      </c>
      <c r="G404" s="42"/>
      <c r="H404" s="42"/>
      <c r="I404" s="245"/>
      <c r="J404" s="42"/>
      <c r="K404" s="42"/>
      <c r="L404" s="46"/>
      <c r="M404" s="246"/>
      <c r="N404" s="247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8" t="s">
        <v>224</v>
      </c>
      <c r="AU404" s="18" t="s">
        <v>90</v>
      </c>
    </row>
    <row r="405" s="13" customFormat="1">
      <c r="A405" s="13"/>
      <c r="B405" s="248"/>
      <c r="C405" s="249"/>
      <c r="D405" s="243" t="s">
        <v>226</v>
      </c>
      <c r="E405" s="250" t="s">
        <v>1</v>
      </c>
      <c r="F405" s="251" t="s">
        <v>1874</v>
      </c>
      <c r="G405" s="249"/>
      <c r="H405" s="252">
        <v>5</v>
      </c>
      <c r="I405" s="253"/>
      <c r="J405" s="249"/>
      <c r="K405" s="249"/>
      <c r="L405" s="254"/>
      <c r="M405" s="255"/>
      <c r="N405" s="256"/>
      <c r="O405" s="256"/>
      <c r="P405" s="256"/>
      <c r="Q405" s="256"/>
      <c r="R405" s="256"/>
      <c r="S405" s="256"/>
      <c r="T405" s="257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58" t="s">
        <v>226</v>
      </c>
      <c r="AU405" s="258" t="s">
        <v>90</v>
      </c>
      <c r="AV405" s="13" t="s">
        <v>92</v>
      </c>
      <c r="AW405" s="13" t="s">
        <v>39</v>
      </c>
      <c r="AX405" s="13" t="s">
        <v>83</v>
      </c>
      <c r="AY405" s="258" t="s">
        <v>215</v>
      </c>
    </row>
    <row r="406" s="13" customFormat="1">
      <c r="A406" s="13"/>
      <c r="B406" s="248"/>
      <c r="C406" s="249"/>
      <c r="D406" s="243" t="s">
        <v>226</v>
      </c>
      <c r="E406" s="250" t="s">
        <v>1</v>
      </c>
      <c r="F406" s="251" t="s">
        <v>1875</v>
      </c>
      <c r="G406" s="249"/>
      <c r="H406" s="252">
        <v>5</v>
      </c>
      <c r="I406" s="253"/>
      <c r="J406" s="249"/>
      <c r="K406" s="249"/>
      <c r="L406" s="254"/>
      <c r="M406" s="255"/>
      <c r="N406" s="256"/>
      <c r="O406" s="256"/>
      <c r="P406" s="256"/>
      <c r="Q406" s="256"/>
      <c r="R406" s="256"/>
      <c r="S406" s="256"/>
      <c r="T406" s="257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58" t="s">
        <v>226</v>
      </c>
      <c r="AU406" s="258" t="s">
        <v>90</v>
      </c>
      <c r="AV406" s="13" t="s">
        <v>92</v>
      </c>
      <c r="AW406" s="13" t="s">
        <v>39</v>
      </c>
      <c r="AX406" s="13" t="s">
        <v>83</v>
      </c>
      <c r="AY406" s="258" t="s">
        <v>215</v>
      </c>
    </row>
    <row r="407" s="13" customFormat="1">
      <c r="A407" s="13"/>
      <c r="B407" s="248"/>
      <c r="C407" s="249"/>
      <c r="D407" s="243" t="s">
        <v>226</v>
      </c>
      <c r="E407" s="250" t="s">
        <v>1</v>
      </c>
      <c r="F407" s="251" t="s">
        <v>1876</v>
      </c>
      <c r="G407" s="249"/>
      <c r="H407" s="252">
        <v>5</v>
      </c>
      <c r="I407" s="253"/>
      <c r="J407" s="249"/>
      <c r="K407" s="249"/>
      <c r="L407" s="254"/>
      <c r="M407" s="255"/>
      <c r="N407" s="256"/>
      <c r="O407" s="256"/>
      <c r="P407" s="256"/>
      <c r="Q407" s="256"/>
      <c r="R407" s="256"/>
      <c r="S407" s="256"/>
      <c r="T407" s="257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8" t="s">
        <v>226</v>
      </c>
      <c r="AU407" s="258" t="s">
        <v>90</v>
      </c>
      <c r="AV407" s="13" t="s">
        <v>92</v>
      </c>
      <c r="AW407" s="13" t="s">
        <v>39</v>
      </c>
      <c r="AX407" s="13" t="s">
        <v>83</v>
      </c>
      <c r="AY407" s="258" t="s">
        <v>215</v>
      </c>
    </row>
    <row r="408" s="13" customFormat="1">
      <c r="A408" s="13"/>
      <c r="B408" s="248"/>
      <c r="C408" s="249"/>
      <c r="D408" s="243" t="s">
        <v>226</v>
      </c>
      <c r="E408" s="250" t="s">
        <v>1</v>
      </c>
      <c r="F408" s="251" t="s">
        <v>1877</v>
      </c>
      <c r="G408" s="249"/>
      <c r="H408" s="252">
        <v>5</v>
      </c>
      <c r="I408" s="253"/>
      <c r="J408" s="249"/>
      <c r="K408" s="249"/>
      <c r="L408" s="254"/>
      <c r="M408" s="255"/>
      <c r="N408" s="256"/>
      <c r="O408" s="256"/>
      <c r="P408" s="256"/>
      <c r="Q408" s="256"/>
      <c r="R408" s="256"/>
      <c r="S408" s="256"/>
      <c r="T408" s="25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8" t="s">
        <v>226</v>
      </c>
      <c r="AU408" s="258" t="s">
        <v>90</v>
      </c>
      <c r="AV408" s="13" t="s">
        <v>92</v>
      </c>
      <c r="AW408" s="13" t="s">
        <v>39</v>
      </c>
      <c r="AX408" s="13" t="s">
        <v>83</v>
      </c>
      <c r="AY408" s="258" t="s">
        <v>215</v>
      </c>
    </row>
    <row r="409" s="14" customFormat="1">
      <c r="A409" s="14"/>
      <c r="B409" s="259"/>
      <c r="C409" s="260"/>
      <c r="D409" s="243" t="s">
        <v>226</v>
      </c>
      <c r="E409" s="261" t="s">
        <v>1</v>
      </c>
      <c r="F409" s="262" t="s">
        <v>229</v>
      </c>
      <c r="G409" s="260"/>
      <c r="H409" s="263">
        <v>20</v>
      </c>
      <c r="I409" s="264"/>
      <c r="J409" s="260"/>
      <c r="K409" s="260"/>
      <c r="L409" s="265"/>
      <c r="M409" s="266"/>
      <c r="N409" s="267"/>
      <c r="O409" s="267"/>
      <c r="P409" s="267"/>
      <c r="Q409" s="267"/>
      <c r="R409" s="267"/>
      <c r="S409" s="267"/>
      <c r="T409" s="26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9" t="s">
        <v>226</v>
      </c>
      <c r="AU409" s="269" t="s">
        <v>90</v>
      </c>
      <c r="AV409" s="14" t="s">
        <v>222</v>
      </c>
      <c r="AW409" s="14" t="s">
        <v>39</v>
      </c>
      <c r="AX409" s="14" t="s">
        <v>90</v>
      </c>
      <c r="AY409" s="269" t="s">
        <v>215</v>
      </c>
    </row>
    <row r="410" s="2" customFormat="1" ht="37.8" customHeight="1">
      <c r="A410" s="40"/>
      <c r="B410" s="41"/>
      <c r="C410" s="230" t="s">
        <v>1166</v>
      </c>
      <c r="D410" s="230" t="s">
        <v>217</v>
      </c>
      <c r="E410" s="231" t="s">
        <v>730</v>
      </c>
      <c r="F410" s="232" t="s">
        <v>731</v>
      </c>
      <c r="G410" s="233" t="s">
        <v>279</v>
      </c>
      <c r="H410" s="234">
        <v>340.08800000000002</v>
      </c>
      <c r="I410" s="235"/>
      <c r="J410" s="236">
        <f>ROUND(I410*H410,2)</f>
        <v>0</v>
      </c>
      <c r="K410" s="232" t="s">
        <v>529</v>
      </c>
      <c r="L410" s="46"/>
      <c r="M410" s="237" t="s">
        <v>1</v>
      </c>
      <c r="N410" s="238" t="s">
        <v>48</v>
      </c>
      <c r="O410" s="93"/>
      <c r="P410" s="239">
        <f>O410*H410</f>
        <v>0</v>
      </c>
      <c r="Q410" s="239">
        <v>0</v>
      </c>
      <c r="R410" s="239">
        <f>Q410*H410</f>
        <v>0</v>
      </c>
      <c r="S410" s="239">
        <v>0</v>
      </c>
      <c r="T410" s="240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41" t="s">
        <v>541</v>
      </c>
      <c r="AT410" s="241" t="s">
        <v>217</v>
      </c>
      <c r="AU410" s="241" t="s">
        <v>90</v>
      </c>
      <c r="AY410" s="18" t="s">
        <v>215</v>
      </c>
      <c r="BE410" s="242">
        <f>IF(N410="základní",J410,0)</f>
        <v>0</v>
      </c>
      <c r="BF410" s="242">
        <f>IF(N410="snížená",J410,0)</f>
        <v>0</v>
      </c>
      <c r="BG410" s="242">
        <f>IF(N410="zákl. přenesená",J410,0)</f>
        <v>0</v>
      </c>
      <c r="BH410" s="242">
        <f>IF(N410="sníž. přenesená",J410,0)</f>
        <v>0</v>
      </c>
      <c r="BI410" s="242">
        <f>IF(N410="nulová",J410,0)</f>
        <v>0</v>
      </c>
      <c r="BJ410" s="18" t="s">
        <v>90</v>
      </c>
      <c r="BK410" s="242">
        <f>ROUND(I410*H410,2)</f>
        <v>0</v>
      </c>
      <c r="BL410" s="18" t="s">
        <v>541</v>
      </c>
      <c r="BM410" s="241" t="s">
        <v>1878</v>
      </c>
    </row>
    <row r="411" s="2" customFormat="1">
      <c r="A411" s="40"/>
      <c r="B411" s="41"/>
      <c r="C411" s="42"/>
      <c r="D411" s="243" t="s">
        <v>224</v>
      </c>
      <c r="E411" s="42"/>
      <c r="F411" s="244" t="s">
        <v>733</v>
      </c>
      <c r="G411" s="42"/>
      <c r="H411" s="42"/>
      <c r="I411" s="245"/>
      <c r="J411" s="42"/>
      <c r="K411" s="42"/>
      <c r="L411" s="46"/>
      <c r="M411" s="246"/>
      <c r="N411" s="247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8" t="s">
        <v>224</v>
      </c>
      <c r="AU411" s="18" t="s">
        <v>90</v>
      </c>
    </row>
    <row r="412" s="13" customFormat="1">
      <c r="A412" s="13"/>
      <c r="B412" s="248"/>
      <c r="C412" s="249"/>
      <c r="D412" s="243" t="s">
        <v>226</v>
      </c>
      <c r="E412" s="250" t="s">
        <v>1</v>
      </c>
      <c r="F412" s="251" t="s">
        <v>1879</v>
      </c>
      <c r="G412" s="249"/>
      <c r="H412" s="252">
        <v>338.108</v>
      </c>
      <c r="I412" s="253"/>
      <c r="J412" s="249"/>
      <c r="K412" s="249"/>
      <c r="L412" s="254"/>
      <c r="M412" s="255"/>
      <c r="N412" s="256"/>
      <c r="O412" s="256"/>
      <c r="P412" s="256"/>
      <c r="Q412" s="256"/>
      <c r="R412" s="256"/>
      <c r="S412" s="256"/>
      <c r="T412" s="257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58" t="s">
        <v>226</v>
      </c>
      <c r="AU412" s="258" t="s">
        <v>90</v>
      </c>
      <c r="AV412" s="13" t="s">
        <v>92</v>
      </c>
      <c r="AW412" s="13" t="s">
        <v>39</v>
      </c>
      <c r="AX412" s="13" t="s">
        <v>83</v>
      </c>
      <c r="AY412" s="258" t="s">
        <v>215</v>
      </c>
    </row>
    <row r="413" s="13" customFormat="1">
      <c r="A413" s="13"/>
      <c r="B413" s="248"/>
      <c r="C413" s="249"/>
      <c r="D413" s="243" t="s">
        <v>226</v>
      </c>
      <c r="E413" s="250" t="s">
        <v>1</v>
      </c>
      <c r="F413" s="251" t="s">
        <v>1880</v>
      </c>
      <c r="G413" s="249"/>
      <c r="H413" s="252">
        <v>1.98</v>
      </c>
      <c r="I413" s="253"/>
      <c r="J413" s="249"/>
      <c r="K413" s="249"/>
      <c r="L413" s="254"/>
      <c r="M413" s="255"/>
      <c r="N413" s="256"/>
      <c r="O413" s="256"/>
      <c r="P413" s="256"/>
      <c r="Q413" s="256"/>
      <c r="R413" s="256"/>
      <c r="S413" s="256"/>
      <c r="T413" s="257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58" t="s">
        <v>226</v>
      </c>
      <c r="AU413" s="258" t="s">
        <v>90</v>
      </c>
      <c r="AV413" s="13" t="s">
        <v>92</v>
      </c>
      <c r="AW413" s="13" t="s">
        <v>39</v>
      </c>
      <c r="AX413" s="13" t="s">
        <v>83</v>
      </c>
      <c r="AY413" s="258" t="s">
        <v>215</v>
      </c>
    </row>
    <row r="414" s="14" customFormat="1">
      <c r="A414" s="14"/>
      <c r="B414" s="259"/>
      <c r="C414" s="260"/>
      <c r="D414" s="243" t="s">
        <v>226</v>
      </c>
      <c r="E414" s="261" t="s">
        <v>1</v>
      </c>
      <c r="F414" s="262" t="s">
        <v>229</v>
      </c>
      <c r="G414" s="260"/>
      <c r="H414" s="263">
        <v>340.08800000000002</v>
      </c>
      <c r="I414" s="264"/>
      <c r="J414" s="260"/>
      <c r="K414" s="260"/>
      <c r="L414" s="265"/>
      <c r="M414" s="266"/>
      <c r="N414" s="267"/>
      <c r="O414" s="267"/>
      <c r="P414" s="267"/>
      <c r="Q414" s="267"/>
      <c r="R414" s="267"/>
      <c r="S414" s="267"/>
      <c r="T414" s="26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69" t="s">
        <v>226</v>
      </c>
      <c r="AU414" s="269" t="s">
        <v>90</v>
      </c>
      <c r="AV414" s="14" t="s">
        <v>222</v>
      </c>
      <c r="AW414" s="14" t="s">
        <v>39</v>
      </c>
      <c r="AX414" s="14" t="s">
        <v>90</v>
      </c>
      <c r="AY414" s="269" t="s">
        <v>215</v>
      </c>
    </row>
    <row r="415" s="2" customFormat="1" ht="21.75" customHeight="1">
      <c r="A415" s="40"/>
      <c r="B415" s="41"/>
      <c r="C415" s="230" t="s">
        <v>1168</v>
      </c>
      <c r="D415" s="230" t="s">
        <v>217</v>
      </c>
      <c r="E415" s="231" t="s">
        <v>1881</v>
      </c>
      <c r="F415" s="232" t="s">
        <v>1882</v>
      </c>
      <c r="G415" s="233" t="s">
        <v>279</v>
      </c>
      <c r="H415" s="234">
        <v>338.108</v>
      </c>
      <c r="I415" s="235"/>
      <c r="J415" s="236">
        <f>ROUND(I415*H415,2)</f>
        <v>0</v>
      </c>
      <c r="K415" s="232" t="s">
        <v>1</v>
      </c>
      <c r="L415" s="46"/>
      <c r="M415" s="237" t="s">
        <v>1</v>
      </c>
      <c r="N415" s="238" t="s">
        <v>48</v>
      </c>
      <c r="O415" s="93"/>
      <c r="P415" s="239">
        <f>O415*H415</f>
        <v>0</v>
      </c>
      <c r="Q415" s="239">
        <v>0</v>
      </c>
      <c r="R415" s="239">
        <f>Q415*H415</f>
        <v>0</v>
      </c>
      <c r="S415" s="239">
        <v>0</v>
      </c>
      <c r="T415" s="240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41" t="s">
        <v>541</v>
      </c>
      <c r="AT415" s="241" t="s">
        <v>217</v>
      </c>
      <c r="AU415" s="241" t="s">
        <v>90</v>
      </c>
      <c r="AY415" s="18" t="s">
        <v>215</v>
      </c>
      <c r="BE415" s="242">
        <f>IF(N415="základní",J415,0)</f>
        <v>0</v>
      </c>
      <c r="BF415" s="242">
        <f>IF(N415="snížená",J415,0)</f>
        <v>0</v>
      </c>
      <c r="BG415" s="242">
        <f>IF(N415="zákl. přenesená",J415,0)</f>
        <v>0</v>
      </c>
      <c r="BH415" s="242">
        <f>IF(N415="sníž. přenesená",J415,0)</f>
        <v>0</v>
      </c>
      <c r="BI415" s="242">
        <f>IF(N415="nulová",J415,0)</f>
        <v>0</v>
      </c>
      <c r="BJ415" s="18" t="s">
        <v>90</v>
      </c>
      <c r="BK415" s="242">
        <f>ROUND(I415*H415,2)</f>
        <v>0</v>
      </c>
      <c r="BL415" s="18" t="s">
        <v>541</v>
      </c>
      <c r="BM415" s="241" t="s">
        <v>1883</v>
      </c>
    </row>
    <row r="416" s="2" customFormat="1">
      <c r="A416" s="40"/>
      <c r="B416" s="41"/>
      <c r="C416" s="42"/>
      <c r="D416" s="243" t="s">
        <v>224</v>
      </c>
      <c r="E416" s="42"/>
      <c r="F416" s="244" t="s">
        <v>1884</v>
      </c>
      <c r="G416" s="42"/>
      <c r="H416" s="42"/>
      <c r="I416" s="245"/>
      <c r="J416" s="42"/>
      <c r="K416" s="42"/>
      <c r="L416" s="46"/>
      <c r="M416" s="246"/>
      <c r="N416" s="247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8" t="s">
        <v>224</v>
      </c>
      <c r="AU416" s="18" t="s">
        <v>90</v>
      </c>
    </row>
    <row r="417" s="16" customFormat="1">
      <c r="A417" s="16"/>
      <c r="B417" s="281"/>
      <c r="C417" s="282"/>
      <c r="D417" s="243" t="s">
        <v>226</v>
      </c>
      <c r="E417" s="283" t="s">
        <v>1</v>
      </c>
      <c r="F417" s="284" t="s">
        <v>1885</v>
      </c>
      <c r="G417" s="282"/>
      <c r="H417" s="283" t="s">
        <v>1</v>
      </c>
      <c r="I417" s="285"/>
      <c r="J417" s="282"/>
      <c r="K417" s="282"/>
      <c r="L417" s="286"/>
      <c r="M417" s="287"/>
      <c r="N417" s="288"/>
      <c r="O417" s="288"/>
      <c r="P417" s="288"/>
      <c r="Q417" s="288"/>
      <c r="R417" s="288"/>
      <c r="S417" s="288"/>
      <c r="T417" s="289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290" t="s">
        <v>226</v>
      </c>
      <c r="AU417" s="290" t="s">
        <v>90</v>
      </c>
      <c r="AV417" s="16" t="s">
        <v>90</v>
      </c>
      <c r="AW417" s="16" t="s">
        <v>39</v>
      </c>
      <c r="AX417" s="16" t="s">
        <v>83</v>
      </c>
      <c r="AY417" s="290" t="s">
        <v>215</v>
      </c>
    </row>
    <row r="418" s="13" customFormat="1">
      <c r="A418" s="13"/>
      <c r="B418" s="248"/>
      <c r="C418" s="249"/>
      <c r="D418" s="243" t="s">
        <v>226</v>
      </c>
      <c r="E418" s="250" t="s">
        <v>1</v>
      </c>
      <c r="F418" s="251" t="s">
        <v>1879</v>
      </c>
      <c r="G418" s="249"/>
      <c r="H418" s="252">
        <v>338.108</v>
      </c>
      <c r="I418" s="253"/>
      <c r="J418" s="249"/>
      <c r="K418" s="249"/>
      <c r="L418" s="254"/>
      <c r="M418" s="255"/>
      <c r="N418" s="256"/>
      <c r="O418" s="256"/>
      <c r="P418" s="256"/>
      <c r="Q418" s="256"/>
      <c r="R418" s="256"/>
      <c r="S418" s="256"/>
      <c r="T418" s="25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8" t="s">
        <v>226</v>
      </c>
      <c r="AU418" s="258" t="s">
        <v>90</v>
      </c>
      <c r="AV418" s="13" t="s">
        <v>92</v>
      </c>
      <c r="AW418" s="13" t="s">
        <v>39</v>
      </c>
      <c r="AX418" s="13" t="s">
        <v>83</v>
      </c>
      <c r="AY418" s="258" t="s">
        <v>215</v>
      </c>
    </row>
    <row r="419" s="14" customFormat="1">
      <c r="A419" s="14"/>
      <c r="B419" s="259"/>
      <c r="C419" s="260"/>
      <c r="D419" s="243" t="s">
        <v>226</v>
      </c>
      <c r="E419" s="261" t="s">
        <v>1</v>
      </c>
      <c r="F419" s="262" t="s">
        <v>229</v>
      </c>
      <c r="G419" s="260"/>
      <c r="H419" s="263">
        <v>338.108</v>
      </c>
      <c r="I419" s="264"/>
      <c r="J419" s="260"/>
      <c r="K419" s="260"/>
      <c r="L419" s="265"/>
      <c r="M419" s="266"/>
      <c r="N419" s="267"/>
      <c r="O419" s="267"/>
      <c r="P419" s="267"/>
      <c r="Q419" s="267"/>
      <c r="R419" s="267"/>
      <c r="S419" s="267"/>
      <c r="T419" s="26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69" t="s">
        <v>226</v>
      </c>
      <c r="AU419" s="269" t="s">
        <v>90</v>
      </c>
      <c r="AV419" s="14" t="s">
        <v>222</v>
      </c>
      <c r="AW419" s="14" t="s">
        <v>39</v>
      </c>
      <c r="AX419" s="14" t="s">
        <v>90</v>
      </c>
      <c r="AY419" s="269" t="s">
        <v>215</v>
      </c>
    </row>
    <row r="420" s="12" customFormat="1" ht="22.8" customHeight="1">
      <c r="A420" s="12"/>
      <c r="B420" s="214"/>
      <c r="C420" s="215"/>
      <c r="D420" s="216" t="s">
        <v>82</v>
      </c>
      <c r="E420" s="228" t="s">
        <v>1305</v>
      </c>
      <c r="F420" s="228" t="s">
        <v>1306</v>
      </c>
      <c r="G420" s="215"/>
      <c r="H420" s="215"/>
      <c r="I420" s="218"/>
      <c r="J420" s="229">
        <f>BK420</f>
        <v>0</v>
      </c>
      <c r="K420" s="215"/>
      <c r="L420" s="220"/>
      <c r="M420" s="221"/>
      <c r="N420" s="222"/>
      <c r="O420" s="222"/>
      <c r="P420" s="223">
        <f>SUM(P421:P428)</f>
        <v>0</v>
      </c>
      <c r="Q420" s="222"/>
      <c r="R420" s="223">
        <f>SUM(R421:R428)</f>
        <v>0</v>
      </c>
      <c r="S420" s="222"/>
      <c r="T420" s="224">
        <f>SUM(T421:T428)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25" t="s">
        <v>90</v>
      </c>
      <c r="AT420" s="226" t="s">
        <v>82</v>
      </c>
      <c r="AU420" s="226" t="s">
        <v>90</v>
      </c>
      <c r="AY420" s="225" t="s">
        <v>215</v>
      </c>
      <c r="BK420" s="227">
        <f>SUM(BK421:BK428)</f>
        <v>0</v>
      </c>
    </row>
    <row r="421" s="2" customFormat="1" ht="24.15" customHeight="1">
      <c r="A421" s="40"/>
      <c r="B421" s="41"/>
      <c r="C421" s="291" t="s">
        <v>1173</v>
      </c>
      <c r="D421" s="315" t="s">
        <v>311</v>
      </c>
      <c r="E421" s="292" t="s">
        <v>1308</v>
      </c>
      <c r="F421" s="293" t="s">
        <v>1886</v>
      </c>
      <c r="G421" s="294" t="s">
        <v>998</v>
      </c>
      <c r="H421" s="295">
        <v>1</v>
      </c>
      <c r="I421" s="296"/>
      <c r="J421" s="297">
        <f>ROUND(I421*H421,2)</f>
        <v>0</v>
      </c>
      <c r="K421" s="293" t="s">
        <v>1</v>
      </c>
      <c r="L421" s="298"/>
      <c r="M421" s="299" t="s">
        <v>1</v>
      </c>
      <c r="N421" s="300" t="s">
        <v>48</v>
      </c>
      <c r="O421" s="93"/>
      <c r="P421" s="239">
        <f>O421*H421</f>
        <v>0</v>
      </c>
      <c r="Q421" s="239">
        <v>0</v>
      </c>
      <c r="R421" s="239">
        <f>Q421*H421</f>
        <v>0</v>
      </c>
      <c r="S421" s="239">
        <v>0</v>
      </c>
      <c r="T421" s="240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41" t="s">
        <v>270</v>
      </c>
      <c r="AT421" s="241" t="s">
        <v>311</v>
      </c>
      <c r="AU421" s="241" t="s">
        <v>92</v>
      </c>
      <c r="AY421" s="18" t="s">
        <v>215</v>
      </c>
      <c r="BE421" s="242">
        <f>IF(N421="základní",J421,0)</f>
        <v>0</v>
      </c>
      <c r="BF421" s="242">
        <f>IF(N421="snížená",J421,0)</f>
        <v>0</v>
      </c>
      <c r="BG421" s="242">
        <f>IF(N421="zákl. přenesená",J421,0)</f>
        <v>0</v>
      </c>
      <c r="BH421" s="242">
        <f>IF(N421="sníž. přenesená",J421,0)</f>
        <v>0</v>
      </c>
      <c r="BI421" s="242">
        <f>IF(N421="nulová",J421,0)</f>
        <v>0</v>
      </c>
      <c r="BJ421" s="18" t="s">
        <v>90</v>
      </c>
      <c r="BK421" s="242">
        <f>ROUND(I421*H421,2)</f>
        <v>0</v>
      </c>
      <c r="BL421" s="18" t="s">
        <v>222</v>
      </c>
      <c r="BM421" s="241" t="s">
        <v>1887</v>
      </c>
    </row>
    <row r="422" s="2" customFormat="1">
      <c r="A422" s="40"/>
      <c r="B422" s="41"/>
      <c r="C422" s="42"/>
      <c r="D422" s="243" t="s">
        <v>224</v>
      </c>
      <c r="E422" s="42"/>
      <c r="F422" s="244" t="s">
        <v>1888</v>
      </c>
      <c r="G422" s="42"/>
      <c r="H422" s="42"/>
      <c r="I422" s="245"/>
      <c r="J422" s="42"/>
      <c r="K422" s="42"/>
      <c r="L422" s="46"/>
      <c r="M422" s="246"/>
      <c r="N422" s="247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8" t="s">
        <v>224</v>
      </c>
      <c r="AU422" s="18" t="s">
        <v>92</v>
      </c>
    </row>
    <row r="423" s="2" customFormat="1" ht="24.15" customHeight="1">
      <c r="A423" s="40"/>
      <c r="B423" s="41"/>
      <c r="C423" s="230" t="s">
        <v>1177</v>
      </c>
      <c r="D423" s="316" t="s">
        <v>217</v>
      </c>
      <c r="E423" s="231" t="s">
        <v>1313</v>
      </c>
      <c r="F423" s="232" t="s">
        <v>1889</v>
      </c>
      <c r="G423" s="233" t="s">
        <v>998</v>
      </c>
      <c r="H423" s="234">
        <v>1</v>
      </c>
      <c r="I423" s="235"/>
      <c r="J423" s="236">
        <f>ROUND(I423*H423,2)</f>
        <v>0</v>
      </c>
      <c r="K423" s="232" t="s">
        <v>1</v>
      </c>
      <c r="L423" s="46"/>
      <c r="M423" s="237" t="s">
        <v>1</v>
      </c>
      <c r="N423" s="238" t="s">
        <v>48</v>
      </c>
      <c r="O423" s="93"/>
      <c r="P423" s="239">
        <f>O423*H423</f>
        <v>0</v>
      </c>
      <c r="Q423" s="239">
        <v>0</v>
      </c>
      <c r="R423" s="239">
        <f>Q423*H423</f>
        <v>0</v>
      </c>
      <c r="S423" s="239">
        <v>0</v>
      </c>
      <c r="T423" s="240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41" t="s">
        <v>222</v>
      </c>
      <c r="AT423" s="241" t="s">
        <v>217</v>
      </c>
      <c r="AU423" s="241" t="s">
        <v>92</v>
      </c>
      <c r="AY423" s="18" t="s">
        <v>215</v>
      </c>
      <c r="BE423" s="242">
        <f>IF(N423="základní",J423,0)</f>
        <v>0</v>
      </c>
      <c r="BF423" s="242">
        <f>IF(N423="snížená",J423,0)</f>
        <v>0</v>
      </c>
      <c r="BG423" s="242">
        <f>IF(N423="zákl. přenesená",J423,0)</f>
        <v>0</v>
      </c>
      <c r="BH423" s="242">
        <f>IF(N423="sníž. přenesená",J423,0)</f>
        <v>0</v>
      </c>
      <c r="BI423" s="242">
        <f>IF(N423="nulová",J423,0)</f>
        <v>0</v>
      </c>
      <c r="BJ423" s="18" t="s">
        <v>90</v>
      </c>
      <c r="BK423" s="242">
        <f>ROUND(I423*H423,2)</f>
        <v>0</v>
      </c>
      <c r="BL423" s="18" t="s">
        <v>222</v>
      </c>
      <c r="BM423" s="241" t="s">
        <v>1890</v>
      </c>
    </row>
    <row r="424" s="2" customFormat="1">
      <c r="A424" s="40"/>
      <c r="B424" s="41"/>
      <c r="C424" s="42"/>
      <c r="D424" s="243" t="s">
        <v>224</v>
      </c>
      <c r="E424" s="42"/>
      <c r="F424" s="244" t="s">
        <v>1891</v>
      </c>
      <c r="G424" s="42"/>
      <c r="H424" s="42"/>
      <c r="I424" s="245"/>
      <c r="J424" s="42"/>
      <c r="K424" s="42"/>
      <c r="L424" s="46"/>
      <c r="M424" s="246"/>
      <c r="N424" s="247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8" t="s">
        <v>224</v>
      </c>
      <c r="AU424" s="18" t="s">
        <v>92</v>
      </c>
    </row>
    <row r="425" s="2" customFormat="1" ht="24.15" customHeight="1">
      <c r="A425" s="40"/>
      <c r="B425" s="41"/>
      <c r="C425" s="291" t="s">
        <v>418</v>
      </c>
      <c r="D425" s="315" t="s">
        <v>311</v>
      </c>
      <c r="E425" s="292" t="s">
        <v>1892</v>
      </c>
      <c r="F425" s="293" t="s">
        <v>1319</v>
      </c>
      <c r="G425" s="294" t="s">
        <v>998</v>
      </c>
      <c r="H425" s="295">
        <v>1</v>
      </c>
      <c r="I425" s="296"/>
      <c r="J425" s="297">
        <f>ROUND(I425*H425,2)</f>
        <v>0</v>
      </c>
      <c r="K425" s="293" t="s">
        <v>1</v>
      </c>
      <c r="L425" s="298"/>
      <c r="M425" s="299" t="s">
        <v>1</v>
      </c>
      <c r="N425" s="300" t="s">
        <v>48</v>
      </c>
      <c r="O425" s="93"/>
      <c r="P425" s="239">
        <f>O425*H425</f>
        <v>0</v>
      </c>
      <c r="Q425" s="239">
        <v>0</v>
      </c>
      <c r="R425" s="239">
        <f>Q425*H425</f>
        <v>0</v>
      </c>
      <c r="S425" s="239">
        <v>0</v>
      </c>
      <c r="T425" s="240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41" t="s">
        <v>270</v>
      </c>
      <c r="AT425" s="241" t="s">
        <v>311</v>
      </c>
      <c r="AU425" s="241" t="s">
        <v>92</v>
      </c>
      <c r="AY425" s="18" t="s">
        <v>215</v>
      </c>
      <c r="BE425" s="242">
        <f>IF(N425="základní",J425,0)</f>
        <v>0</v>
      </c>
      <c r="BF425" s="242">
        <f>IF(N425="snížená",J425,0)</f>
        <v>0</v>
      </c>
      <c r="BG425" s="242">
        <f>IF(N425="zákl. přenesená",J425,0)</f>
        <v>0</v>
      </c>
      <c r="BH425" s="242">
        <f>IF(N425="sníž. přenesená",J425,0)</f>
        <v>0</v>
      </c>
      <c r="BI425" s="242">
        <f>IF(N425="nulová",J425,0)</f>
        <v>0</v>
      </c>
      <c r="BJ425" s="18" t="s">
        <v>90</v>
      </c>
      <c r="BK425" s="242">
        <f>ROUND(I425*H425,2)</f>
        <v>0</v>
      </c>
      <c r="BL425" s="18" t="s">
        <v>222</v>
      </c>
      <c r="BM425" s="241" t="s">
        <v>1893</v>
      </c>
    </row>
    <row r="426" s="2" customFormat="1">
      <c r="A426" s="40"/>
      <c r="B426" s="41"/>
      <c r="C426" s="42"/>
      <c r="D426" s="243" t="s">
        <v>224</v>
      </c>
      <c r="E426" s="42"/>
      <c r="F426" s="244" t="s">
        <v>1321</v>
      </c>
      <c r="G426" s="42"/>
      <c r="H426" s="42"/>
      <c r="I426" s="245"/>
      <c r="J426" s="42"/>
      <c r="K426" s="42"/>
      <c r="L426" s="46"/>
      <c r="M426" s="246"/>
      <c r="N426" s="247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8" t="s">
        <v>224</v>
      </c>
      <c r="AU426" s="18" t="s">
        <v>92</v>
      </c>
    </row>
    <row r="427" s="2" customFormat="1" ht="24.15" customHeight="1">
      <c r="A427" s="40"/>
      <c r="B427" s="41"/>
      <c r="C427" s="230" t="s">
        <v>1184</v>
      </c>
      <c r="D427" s="316" t="s">
        <v>217</v>
      </c>
      <c r="E427" s="231" t="s">
        <v>1894</v>
      </c>
      <c r="F427" s="232" t="s">
        <v>1324</v>
      </c>
      <c r="G427" s="233" t="s">
        <v>998</v>
      </c>
      <c r="H427" s="234">
        <v>1</v>
      </c>
      <c r="I427" s="235"/>
      <c r="J427" s="236">
        <f>ROUND(I427*H427,2)</f>
        <v>0</v>
      </c>
      <c r="K427" s="232" t="s">
        <v>1</v>
      </c>
      <c r="L427" s="46"/>
      <c r="M427" s="237" t="s">
        <v>1</v>
      </c>
      <c r="N427" s="238" t="s">
        <v>48</v>
      </c>
      <c r="O427" s="93"/>
      <c r="P427" s="239">
        <f>O427*H427</f>
        <v>0</v>
      </c>
      <c r="Q427" s="239">
        <v>0</v>
      </c>
      <c r="R427" s="239">
        <f>Q427*H427</f>
        <v>0</v>
      </c>
      <c r="S427" s="239">
        <v>0</v>
      </c>
      <c r="T427" s="240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41" t="s">
        <v>222</v>
      </c>
      <c r="AT427" s="241" t="s">
        <v>217</v>
      </c>
      <c r="AU427" s="241" t="s">
        <v>92</v>
      </c>
      <c r="AY427" s="18" t="s">
        <v>215</v>
      </c>
      <c r="BE427" s="242">
        <f>IF(N427="základní",J427,0)</f>
        <v>0</v>
      </c>
      <c r="BF427" s="242">
        <f>IF(N427="snížená",J427,0)</f>
        <v>0</v>
      </c>
      <c r="BG427" s="242">
        <f>IF(N427="zákl. přenesená",J427,0)</f>
        <v>0</v>
      </c>
      <c r="BH427" s="242">
        <f>IF(N427="sníž. přenesená",J427,0)</f>
        <v>0</v>
      </c>
      <c r="BI427" s="242">
        <f>IF(N427="nulová",J427,0)</f>
        <v>0</v>
      </c>
      <c r="BJ427" s="18" t="s">
        <v>90</v>
      </c>
      <c r="BK427" s="242">
        <f>ROUND(I427*H427,2)</f>
        <v>0</v>
      </c>
      <c r="BL427" s="18" t="s">
        <v>222</v>
      </c>
      <c r="BM427" s="241" t="s">
        <v>1895</v>
      </c>
    </row>
    <row r="428" s="2" customFormat="1">
      <c r="A428" s="40"/>
      <c r="B428" s="41"/>
      <c r="C428" s="42"/>
      <c r="D428" s="243" t="s">
        <v>224</v>
      </c>
      <c r="E428" s="42"/>
      <c r="F428" s="244" t="s">
        <v>1326</v>
      </c>
      <c r="G428" s="42"/>
      <c r="H428" s="42"/>
      <c r="I428" s="245"/>
      <c r="J428" s="42"/>
      <c r="K428" s="42"/>
      <c r="L428" s="46"/>
      <c r="M428" s="305"/>
      <c r="N428" s="306"/>
      <c r="O428" s="307"/>
      <c r="P428" s="307"/>
      <c r="Q428" s="307"/>
      <c r="R428" s="307"/>
      <c r="S428" s="307"/>
      <c r="T428" s="308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8" t="s">
        <v>224</v>
      </c>
      <c r="AU428" s="18" t="s">
        <v>92</v>
      </c>
    </row>
    <row r="429" s="2" customFormat="1" ht="6.96" customHeight="1">
      <c r="A429" s="40"/>
      <c r="B429" s="68"/>
      <c r="C429" s="69"/>
      <c r="D429" s="69"/>
      <c r="E429" s="69"/>
      <c r="F429" s="69"/>
      <c r="G429" s="69"/>
      <c r="H429" s="69"/>
      <c r="I429" s="69"/>
      <c r="J429" s="69"/>
      <c r="K429" s="69"/>
      <c r="L429" s="46"/>
      <c r="M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</row>
  </sheetData>
  <sheetProtection sheet="1" autoFilter="0" formatColumns="0" formatRows="0" objects="1" scenarios="1" spinCount="100000" saltValue="b1Bg9+4avv3SS19/xby83Mchob4WijKME1rCd4+xI/N5u0goGnruNs/8ojVxA8Rfzec5DAjhhJaoGJ9XS0p8tg==" hashValue="PG4ZOm2WvnK0PM65jEbNM5dxPv7MVZ3fVZ/sCCoiB7lSX6+lQ6RdjhrX39Xd3K3Sq1CYp1Esg8Q1feEsIAYnYg==" algorithmName="SHA-512" password="CC35"/>
  <autoFilter ref="C130:K42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 s="1" customFormat="1" ht="12" customHeight="1">
      <c r="B8" s="21"/>
      <c r="D8" s="153" t="s">
        <v>178</v>
      </c>
      <c r="L8" s="21"/>
    </row>
    <row r="9" s="2" customFormat="1" ht="16.5" customHeight="1">
      <c r="A9" s="40"/>
      <c r="B9" s="46"/>
      <c r="C9" s="40"/>
      <c r="D9" s="40"/>
      <c r="E9" s="154" t="s">
        <v>1896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180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6" t="s">
        <v>1897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7" t="str">
        <f>'Rekapitulace zakázky'!AN8</f>
        <v>13. 8. 2026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519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520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zakázky'!AN13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zakázky'!E14</f>
        <v>Vyplň údaj</v>
      </c>
      <c r="F20" s="143"/>
      <c r="G20" s="143"/>
      <c r="H20" s="143"/>
      <c r="I20" s="153" t="s">
        <v>33</v>
      </c>
      <c r="J20" s="34" t="str">
        <f>'Rekapitulace zakázky'!AN14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37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38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40</v>
      </c>
      <c r="E25" s="40"/>
      <c r="F25" s="40"/>
      <c r="G25" s="40"/>
      <c r="H25" s="40"/>
      <c r="I25" s="153" t="s">
        <v>31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">
        <v>521</v>
      </c>
      <c r="F26" s="40"/>
      <c r="G26" s="40"/>
      <c r="H26" s="40"/>
      <c r="I26" s="153" t="s">
        <v>33</v>
      </c>
      <c r="J26" s="143" t="s">
        <v>1</v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07.25" customHeight="1">
      <c r="A29" s="158"/>
      <c r="B29" s="159"/>
      <c r="C29" s="158"/>
      <c r="D29" s="158"/>
      <c r="E29" s="160" t="s">
        <v>42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2"/>
      <c r="E31" s="162"/>
      <c r="F31" s="162"/>
      <c r="G31" s="162"/>
      <c r="H31" s="162"/>
      <c r="I31" s="162"/>
      <c r="J31" s="162"/>
      <c r="K31" s="16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3" t="s">
        <v>43</v>
      </c>
      <c r="E32" s="40"/>
      <c r="F32" s="40"/>
      <c r="G32" s="40"/>
      <c r="H32" s="40"/>
      <c r="I32" s="40"/>
      <c r="J32" s="164">
        <f>ROUND(J124,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5" t="s">
        <v>45</v>
      </c>
      <c r="G34" s="40"/>
      <c r="H34" s="40"/>
      <c r="I34" s="165" t="s">
        <v>44</v>
      </c>
      <c r="J34" s="165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5" t="s">
        <v>47</v>
      </c>
      <c r="E35" s="153" t="s">
        <v>48</v>
      </c>
      <c r="F35" s="166">
        <f>ROUND((SUM(BE124:BE278)),  2)</f>
        <v>0</v>
      </c>
      <c r="G35" s="40"/>
      <c r="H35" s="40"/>
      <c r="I35" s="167">
        <v>0.20999999999999999</v>
      </c>
      <c r="J35" s="166">
        <f>ROUND(((SUM(BE124:BE278))*I35),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ROUND((SUM(BF124:BF278)),  2)</f>
        <v>0</v>
      </c>
      <c r="G36" s="40"/>
      <c r="H36" s="40"/>
      <c r="I36" s="167">
        <v>0.12</v>
      </c>
      <c r="J36" s="166">
        <f>ROUND(((SUM(BF124:BF278))*I36),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ROUND((SUM(BG124:BG278)),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ROUND((SUM(BH124:BH278)),  2)</f>
        <v>0</v>
      </c>
      <c r="G38" s="40"/>
      <c r="H38" s="40"/>
      <c r="I38" s="167">
        <v>0.12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ROUND((SUM(BI124:BI278)),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1896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180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>PS 580-11-01 - TK (ÚOŽI)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traťový úsek Lázně Bělohrad - Stará Paka</v>
      </c>
      <c r="G91" s="42"/>
      <c r="H91" s="42"/>
      <c r="I91" s="33" t="s">
        <v>24</v>
      </c>
      <c r="J91" s="81" t="str">
        <f>IF(J14="","",J14)</f>
        <v>13. 8. 2026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Správa Železnic, s.o.</v>
      </c>
      <c r="G93" s="42"/>
      <c r="H93" s="42"/>
      <c r="I93" s="33" t="s">
        <v>36</v>
      </c>
      <c r="J93" s="38" t="str">
        <f>E23</f>
        <v>PRODIN a.s.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40</v>
      </c>
      <c r="J94" s="38" t="str">
        <f>E26</f>
        <v>Michal Kadlec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8" t="s">
        <v>186</v>
      </c>
      <c r="D96" s="189"/>
      <c r="E96" s="189"/>
      <c r="F96" s="189"/>
      <c r="G96" s="189"/>
      <c r="H96" s="189"/>
      <c r="I96" s="189"/>
      <c r="J96" s="190" t="s">
        <v>187</v>
      </c>
      <c r="K96" s="189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1" t="s">
        <v>188</v>
      </c>
      <c r="D98" s="42"/>
      <c r="E98" s="42"/>
      <c r="F98" s="42"/>
      <c r="G98" s="42"/>
      <c r="H98" s="42"/>
      <c r="I98" s="42"/>
      <c r="J98" s="112">
        <f>J124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189</v>
      </c>
    </row>
    <row r="99" s="9" customFormat="1" ht="24.96" customHeight="1">
      <c r="A99" s="9"/>
      <c r="B99" s="192"/>
      <c r="C99" s="193"/>
      <c r="D99" s="194" t="s">
        <v>522</v>
      </c>
      <c r="E99" s="195"/>
      <c r="F99" s="195"/>
      <c r="G99" s="195"/>
      <c r="H99" s="195"/>
      <c r="I99" s="195"/>
      <c r="J99" s="196">
        <f>J125</f>
        <v>0</v>
      </c>
      <c r="K99" s="193"/>
      <c r="L99" s="19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8"/>
      <c r="C100" s="134"/>
      <c r="D100" s="199" t="s">
        <v>191</v>
      </c>
      <c r="E100" s="200"/>
      <c r="F100" s="200"/>
      <c r="G100" s="200"/>
      <c r="H100" s="200"/>
      <c r="I100" s="200"/>
      <c r="J100" s="201">
        <f>J126</f>
        <v>0</v>
      </c>
      <c r="K100" s="134"/>
      <c r="L100" s="20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1617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1618</v>
      </c>
      <c r="E102" s="195"/>
      <c r="F102" s="195"/>
      <c r="G102" s="195"/>
      <c r="H102" s="195"/>
      <c r="I102" s="195"/>
      <c r="J102" s="196">
        <f>J194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8" s="2" customFormat="1" ht="6.96" customHeight="1">
      <c r="A108" s="40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24.96" customHeight="1">
      <c r="A109" s="40"/>
      <c r="B109" s="41"/>
      <c r="C109" s="24" t="s">
        <v>200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3" t="s">
        <v>16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186" t="str">
        <f>E7</f>
        <v>Prostá rekonstrukce trati v úseku Lázně Bělohrad - Nová Paka_Z2</v>
      </c>
      <c r="F112" s="33"/>
      <c r="G112" s="33"/>
      <c r="H112" s="33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1" customFormat="1" ht="12" customHeight="1">
      <c r="B113" s="22"/>
      <c r="C113" s="33" t="s">
        <v>178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40"/>
      <c r="B114" s="41"/>
      <c r="C114" s="42"/>
      <c r="D114" s="42"/>
      <c r="E114" s="186" t="s">
        <v>1896</v>
      </c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180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6.5" customHeight="1">
      <c r="A116" s="40"/>
      <c r="B116" s="41"/>
      <c r="C116" s="42"/>
      <c r="D116" s="42"/>
      <c r="E116" s="78" t="str">
        <f>E11</f>
        <v>PS 580-11-01 - TK (ÚOŽI)</v>
      </c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6.96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3" t="s">
        <v>22</v>
      </c>
      <c r="D118" s="42"/>
      <c r="E118" s="42"/>
      <c r="F118" s="28" t="str">
        <f>F14</f>
        <v>traťový úsek Lázně Bělohrad - Stará Paka</v>
      </c>
      <c r="G118" s="42"/>
      <c r="H118" s="42"/>
      <c r="I118" s="33" t="s">
        <v>24</v>
      </c>
      <c r="J118" s="81" t="str">
        <f>IF(J14="","",J14)</f>
        <v>13. 8. 2026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5.15" customHeight="1">
      <c r="A120" s="40"/>
      <c r="B120" s="41"/>
      <c r="C120" s="33" t="s">
        <v>30</v>
      </c>
      <c r="D120" s="42"/>
      <c r="E120" s="42"/>
      <c r="F120" s="28" t="str">
        <f>E17</f>
        <v>Správa Železnic, s.o.</v>
      </c>
      <c r="G120" s="42"/>
      <c r="H120" s="42"/>
      <c r="I120" s="33" t="s">
        <v>36</v>
      </c>
      <c r="J120" s="38" t="str">
        <f>E23</f>
        <v>PRODIN a.s.</v>
      </c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34</v>
      </c>
      <c r="D121" s="42"/>
      <c r="E121" s="42"/>
      <c r="F121" s="28" t="str">
        <f>IF(E20="","",E20)</f>
        <v>Vyplň údaj</v>
      </c>
      <c r="G121" s="42"/>
      <c r="H121" s="42"/>
      <c r="I121" s="33" t="s">
        <v>40</v>
      </c>
      <c r="J121" s="38" t="str">
        <f>E26</f>
        <v>Michal Kadlec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0.32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11" customFormat="1" ht="29.28" customHeight="1">
      <c r="A123" s="203"/>
      <c r="B123" s="204"/>
      <c r="C123" s="205" t="s">
        <v>201</v>
      </c>
      <c r="D123" s="206" t="s">
        <v>68</v>
      </c>
      <c r="E123" s="206" t="s">
        <v>64</v>
      </c>
      <c r="F123" s="206" t="s">
        <v>65</v>
      </c>
      <c r="G123" s="206" t="s">
        <v>202</v>
      </c>
      <c r="H123" s="206" t="s">
        <v>203</v>
      </c>
      <c r="I123" s="206" t="s">
        <v>204</v>
      </c>
      <c r="J123" s="206" t="s">
        <v>187</v>
      </c>
      <c r="K123" s="207" t="s">
        <v>205</v>
      </c>
      <c r="L123" s="208"/>
      <c r="M123" s="102" t="s">
        <v>1</v>
      </c>
      <c r="N123" s="103" t="s">
        <v>47</v>
      </c>
      <c r="O123" s="103" t="s">
        <v>206</v>
      </c>
      <c r="P123" s="103" t="s">
        <v>207</v>
      </c>
      <c r="Q123" s="103" t="s">
        <v>208</v>
      </c>
      <c r="R123" s="103" t="s">
        <v>209</v>
      </c>
      <c r="S123" s="103" t="s">
        <v>210</v>
      </c>
      <c r="T123" s="104" t="s">
        <v>211</v>
      </c>
      <c r="U123" s="203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</row>
    <row r="124" s="2" customFormat="1" ht="22.8" customHeight="1">
      <c r="A124" s="40"/>
      <c r="B124" s="41"/>
      <c r="C124" s="109" t="s">
        <v>212</v>
      </c>
      <c r="D124" s="42"/>
      <c r="E124" s="42"/>
      <c r="F124" s="42"/>
      <c r="G124" s="42"/>
      <c r="H124" s="42"/>
      <c r="I124" s="42"/>
      <c r="J124" s="209">
        <f>BK124</f>
        <v>0</v>
      </c>
      <c r="K124" s="42"/>
      <c r="L124" s="46"/>
      <c r="M124" s="105"/>
      <c r="N124" s="210"/>
      <c r="O124" s="106"/>
      <c r="P124" s="211">
        <f>P125+P136+P194</f>
        <v>0</v>
      </c>
      <c r="Q124" s="106"/>
      <c r="R124" s="211">
        <f>R125+R136+R194</f>
        <v>0</v>
      </c>
      <c r="S124" s="106"/>
      <c r="T124" s="212">
        <f>T125+T136+T194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8" t="s">
        <v>82</v>
      </c>
      <c r="AU124" s="18" t="s">
        <v>189</v>
      </c>
      <c r="BK124" s="213">
        <f>BK125+BK136+BK194</f>
        <v>0</v>
      </c>
    </row>
    <row r="125" s="12" customFormat="1" ht="25.92" customHeight="1">
      <c r="A125" s="12"/>
      <c r="B125" s="214"/>
      <c r="C125" s="215"/>
      <c r="D125" s="216" t="s">
        <v>82</v>
      </c>
      <c r="E125" s="217" t="s">
        <v>213</v>
      </c>
      <c r="F125" s="217" t="s">
        <v>213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P126</f>
        <v>0</v>
      </c>
      <c r="Q125" s="222"/>
      <c r="R125" s="223">
        <f>R126</f>
        <v>0</v>
      </c>
      <c r="S125" s="222"/>
      <c r="T125" s="224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90</v>
      </c>
      <c r="AT125" s="226" t="s">
        <v>82</v>
      </c>
      <c r="AU125" s="226" t="s">
        <v>83</v>
      </c>
      <c r="AY125" s="225" t="s">
        <v>215</v>
      </c>
      <c r="BK125" s="227">
        <f>BK126</f>
        <v>0</v>
      </c>
    </row>
    <row r="126" s="12" customFormat="1" ht="22.8" customHeight="1">
      <c r="A126" s="12"/>
      <c r="B126" s="214"/>
      <c r="C126" s="215"/>
      <c r="D126" s="216" t="s">
        <v>82</v>
      </c>
      <c r="E126" s="228" t="s">
        <v>90</v>
      </c>
      <c r="F126" s="228" t="s">
        <v>216</v>
      </c>
      <c r="G126" s="215"/>
      <c r="H126" s="215"/>
      <c r="I126" s="218"/>
      <c r="J126" s="229">
        <f>BK126</f>
        <v>0</v>
      </c>
      <c r="K126" s="215"/>
      <c r="L126" s="220"/>
      <c r="M126" s="221"/>
      <c r="N126" s="222"/>
      <c r="O126" s="222"/>
      <c r="P126" s="223">
        <f>SUM(P127:P135)</f>
        <v>0</v>
      </c>
      <c r="Q126" s="222"/>
      <c r="R126" s="223">
        <f>SUM(R127:R135)</f>
        <v>0</v>
      </c>
      <c r="S126" s="222"/>
      <c r="T126" s="224">
        <f>SUM(T127:T135)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5" t="s">
        <v>90</v>
      </c>
      <c r="AT126" s="226" t="s">
        <v>82</v>
      </c>
      <c r="AU126" s="226" t="s">
        <v>90</v>
      </c>
      <c r="AY126" s="225" t="s">
        <v>215</v>
      </c>
      <c r="BK126" s="227">
        <f>SUM(BK127:BK135)</f>
        <v>0</v>
      </c>
    </row>
    <row r="127" s="2" customFormat="1" ht="24.15" customHeight="1">
      <c r="A127" s="40"/>
      <c r="B127" s="41"/>
      <c r="C127" s="230" t="s">
        <v>90</v>
      </c>
      <c r="D127" s="230" t="s">
        <v>217</v>
      </c>
      <c r="E127" s="231" t="s">
        <v>1898</v>
      </c>
      <c r="F127" s="232" t="s">
        <v>1899</v>
      </c>
      <c r="G127" s="233" t="s">
        <v>220</v>
      </c>
      <c r="H127" s="234">
        <v>1000</v>
      </c>
      <c r="I127" s="235"/>
      <c r="J127" s="236">
        <f>ROUND(I127*H127,2)</f>
        <v>0</v>
      </c>
      <c r="K127" s="232" t="s">
        <v>529</v>
      </c>
      <c r="L127" s="46"/>
      <c r="M127" s="237" t="s">
        <v>1</v>
      </c>
      <c r="N127" s="238" t="s">
        <v>48</v>
      </c>
      <c r="O127" s="93"/>
      <c r="P127" s="239">
        <f>O127*H127</f>
        <v>0</v>
      </c>
      <c r="Q127" s="239">
        <v>0</v>
      </c>
      <c r="R127" s="239">
        <f>Q127*H127</f>
        <v>0</v>
      </c>
      <c r="S127" s="239">
        <v>0</v>
      </c>
      <c r="T127" s="24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1" t="s">
        <v>90</v>
      </c>
      <c r="AT127" s="241" t="s">
        <v>217</v>
      </c>
      <c r="AU127" s="241" t="s">
        <v>92</v>
      </c>
      <c r="AY127" s="18" t="s">
        <v>215</v>
      </c>
      <c r="BE127" s="242">
        <f>IF(N127="základní",J127,0)</f>
        <v>0</v>
      </c>
      <c r="BF127" s="242">
        <f>IF(N127="snížená",J127,0)</f>
        <v>0</v>
      </c>
      <c r="BG127" s="242">
        <f>IF(N127="zákl. přenesená",J127,0)</f>
        <v>0</v>
      </c>
      <c r="BH127" s="242">
        <f>IF(N127="sníž. přenesená",J127,0)</f>
        <v>0</v>
      </c>
      <c r="BI127" s="242">
        <f>IF(N127="nulová",J127,0)</f>
        <v>0</v>
      </c>
      <c r="BJ127" s="18" t="s">
        <v>90</v>
      </c>
      <c r="BK127" s="242">
        <f>ROUND(I127*H127,2)</f>
        <v>0</v>
      </c>
      <c r="BL127" s="18" t="s">
        <v>90</v>
      </c>
      <c r="BM127" s="241" t="s">
        <v>1900</v>
      </c>
    </row>
    <row r="128" s="2" customFormat="1">
      <c r="A128" s="40"/>
      <c r="B128" s="41"/>
      <c r="C128" s="42"/>
      <c r="D128" s="243" t="s">
        <v>224</v>
      </c>
      <c r="E128" s="42"/>
      <c r="F128" s="244" t="s">
        <v>1901</v>
      </c>
      <c r="G128" s="42"/>
      <c r="H128" s="42"/>
      <c r="I128" s="245"/>
      <c r="J128" s="42"/>
      <c r="K128" s="42"/>
      <c r="L128" s="46"/>
      <c r="M128" s="246"/>
      <c r="N128" s="247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8" t="s">
        <v>224</v>
      </c>
      <c r="AU128" s="18" t="s">
        <v>92</v>
      </c>
    </row>
    <row r="129" s="2" customFormat="1" ht="24.15" customHeight="1">
      <c r="A129" s="40"/>
      <c r="B129" s="41"/>
      <c r="C129" s="230" t="s">
        <v>92</v>
      </c>
      <c r="D129" s="230" t="s">
        <v>217</v>
      </c>
      <c r="E129" s="231" t="s">
        <v>527</v>
      </c>
      <c r="F129" s="232" t="s">
        <v>528</v>
      </c>
      <c r="G129" s="233" t="s">
        <v>232</v>
      </c>
      <c r="H129" s="234">
        <v>962.79999999999995</v>
      </c>
      <c r="I129" s="235"/>
      <c r="J129" s="236">
        <f>ROUND(I129*H129,2)</f>
        <v>0</v>
      </c>
      <c r="K129" s="232" t="s">
        <v>529</v>
      </c>
      <c r="L129" s="46"/>
      <c r="M129" s="237" t="s">
        <v>1</v>
      </c>
      <c r="N129" s="238" t="s">
        <v>48</v>
      </c>
      <c r="O129" s="93"/>
      <c r="P129" s="239">
        <f>O129*H129</f>
        <v>0</v>
      </c>
      <c r="Q129" s="239">
        <v>0</v>
      </c>
      <c r="R129" s="239">
        <f>Q129*H129</f>
        <v>0</v>
      </c>
      <c r="S129" s="239">
        <v>0</v>
      </c>
      <c r="T129" s="24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41" t="s">
        <v>222</v>
      </c>
      <c r="AT129" s="241" t="s">
        <v>217</v>
      </c>
      <c r="AU129" s="241" t="s">
        <v>92</v>
      </c>
      <c r="AY129" s="18" t="s">
        <v>215</v>
      </c>
      <c r="BE129" s="242">
        <f>IF(N129="základní",J129,0)</f>
        <v>0</v>
      </c>
      <c r="BF129" s="242">
        <f>IF(N129="snížená",J129,0)</f>
        <v>0</v>
      </c>
      <c r="BG129" s="242">
        <f>IF(N129="zákl. přenesená",J129,0)</f>
        <v>0</v>
      </c>
      <c r="BH129" s="242">
        <f>IF(N129="sníž. přenesená",J129,0)</f>
        <v>0</v>
      </c>
      <c r="BI129" s="242">
        <f>IF(N129="nulová",J129,0)</f>
        <v>0</v>
      </c>
      <c r="BJ129" s="18" t="s">
        <v>90</v>
      </c>
      <c r="BK129" s="242">
        <f>ROUND(I129*H129,2)</f>
        <v>0</v>
      </c>
      <c r="BL129" s="18" t="s">
        <v>222</v>
      </c>
      <c r="BM129" s="241" t="s">
        <v>1902</v>
      </c>
    </row>
    <row r="130" s="2" customFormat="1">
      <c r="A130" s="40"/>
      <c r="B130" s="41"/>
      <c r="C130" s="42"/>
      <c r="D130" s="243" t="s">
        <v>224</v>
      </c>
      <c r="E130" s="42"/>
      <c r="F130" s="244" t="s">
        <v>531</v>
      </c>
      <c r="G130" s="42"/>
      <c r="H130" s="42"/>
      <c r="I130" s="245"/>
      <c r="J130" s="42"/>
      <c r="K130" s="42"/>
      <c r="L130" s="46"/>
      <c r="M130" s="246"/>
      <c r="N130" s="247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8" t="s">
        <v>224</v>
      </c>
      <c r="AU130" s="18" t="s">
        <v>92</v>
      </c>
    </row>
    <row r="131" s="13" customFormat="1">
      <c r="A131" s="13"/>
      <c r="B131" s="248"/>
      <c r="C131" s="249"/>
      <c r="D131" s="243" t="s">
        <v>226</v>
      </c>
      <c r="E131" s="250" t="s">
        <v>1</v>
      </c>
      <c r="F131" s="251" t="s">
        <v>1903</v>
      </c>
      <c r="G131" s="249"/>
      <c r="H131" s="252">
        <v>962.79999999999995</v>
      </c>
      <c r="I131" s="253"/>
      <c r="J131" s="249"/>
      <c r="K131" s="249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226</v>
      </c>
      <c r="AU131" s="258" t="s">
        <v>92</v>
      </c>
      <c r="AV131" s="13" t="s">
        <v>92</v>
      </c>
      <c r="AW131" s="13" t="s">
        <v>39</v>
      </c>
      <c r="AX131" s="13" t="s">
        <v>83</v>
      </c>
      <c r="AY131" s="258" t="s">
        <v>215</v>
      </c>
    </row>
    <row r="132" s="14" customFormat="1">
      <c r="A132" s="14"/>
      <c r="B132" s="259"/>
      <c r="C132" s="260"/>
      <c r="D132" s="243" t="s">
        <v>226</v>
      </c>
      <c r="E132" s="261" t="s">
        <v>1</v>
      </c>
      <c r="F132" s="262" t="s">
        <v>229</v>
      </c>
      <c r="G132" s="260"/>
      <c r="H132" s="263">
        <v>962.79999999999995</v>
      </c>
      <c r="I132" s="264"/>
      <c r="J132" s="260"/>
      <c r="K132" s="260"/>
      <c r="L132" s="265"/>
      <c r="M132" s="266"/>
      <c r="N132" s="267"/>
      <c r="O132" s="267"/>
      <c r="P132" s="267"/>
      <c r="Q132" s="267"/>
      <c r="R132" s="267"/>
      <c r="S132" s="267"/>
      <c r="T132" s="26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9" t="s">
        <v>226</v>
      </c>
      <c r="AU132" s="269" t="s">
        <v>92</v>
      </c>
      <c r="AV132" s="14" t="s">
        <v>222</v>
      </c>
      <c r="AW132" s="14" t="s">
        <v>39</v>
      </c>
      <c r="AX132" s="14" t="s">
        <v>90</v>
      </c>
      <c r="AY132" s="269" t="s">
        <v>215</v>
      </c>
    </row>
    <row r="133" s="2" customFormat="1" ht="24.15" customHeight="1">
      <c r="A133" s="40"/>
      <c r="B133" s="41"/>
      <c r="C133" s="230" t="s">
        <v>100</v>
      </c>
      <c r="D133" s="230" t="s">
        <v>217</v>
      </c>
      <c r="E133" s="231" t="s">
        <v>747</v>
      </c>
      <c r="F133" s="232" t="s">
        <v>748</v>
      </c>
      <c r="G133" s="233" t="s">
        <v>232</v>
      </c>
      <c r="H133" s="234">
        <v>962.79999999999995</v>
      </c>
      <c r="I133" s="235"/>
      <c r="J133" s="236">
        <f>ROUND(I133*H133,2)</f>
        <v>0</v>
      </c>
      <c r="K133" s="232" t="s">
        <v>529</v>
      </c>
      <c r="L133" s="46"/>
      <c r="M133" s="237" t="s">
        <v>1</v>
      </c>
      <c r="N133" s="238" t="s">
        <v>48</v>
      </c>
      <c r="O133" s="93"/>
      <c r="P133" s="239">
        <f>O133*H133</f>
        <v>0</v>
      </c>
      <c r="Q133" s="239">
        <v>0</v>
      </c>
      <c r="R133" s="239">
        <f>Q133*H133</f>
        <v>0</v>
      </c>
      <c r="S133" s="239">
        <v>0</v>
      </c>
      <c r="T133" s="24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1" t="s">
        <v>222</v>
      </c>
      <c r="AT133" s="241" t="s">
        <v>217</v>
      </c>
      <c r="AU133" s="241" t="s">
        <v>92</v>
      </c>
      <c r="AY133" s="18" t="s">
        <v>215</v>
      </c>
      <c r="BE133" s="242">
        <f>IF(N133="základní",J133,0)</f>
        <v>0</v>
      </c>
      <c r="BF133" s="242">
        <f>IF(N133="snížená",J133,0)</f>
        <v>0</v>
      </c>
      <c r="BG133" s="242">
        <f>IF(N133="zákl. přenesená",J133,0)</f>
        <v>0</v>
      </c>
      <c r="BH133" s="242">
        <f>IF(N133="sníž. přenesená",J133,0)</f>
        <v>0</v>
      </c>
      <c r="BI133" s="242">
        <f>IF(N133="nulová",J133,0)</f>
        <v>0</v>
      </c>
      <c r="BJ133" s="18" t="s">
        <v>90</v>
      </c>
      <c r="BK133" s="242">
        <f>ROUND(I133*H133,2)</f>
        <v>0</v>
      </c>
      <c r="BL133" s="18" t="s">
        <v>222</v>
      </c>
      <c r="BM133" s="241" t="s">
        <v>1904</v>
      </c>
    </row>
    <row r="134" s="2" customFormat="1">
      <c r="A134" s="40"/>
      <c r="B134" s="41"/>
      <c r="C134" s="42"/>
      <c r="D134" s="243" t="s">
        <v>224</v>
      </c>
      <c r="E134" s="42"/>
      <c r="F134" s="244" t="s">
        <v>750</v>
      </c>
      <c r="G134" s="42"/>
      <c r="H134" s="42"/>
      <c r="I134" s="245"/>
      <c r="J134" s="42"/>
      <c r="K134" s="42"/>
      <c r="L134" s="46"/>
      <c r="M134" s="246"/>
      <c r="N134" s="247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224</v>
      </c>
      <c r="AU134" s="18" t="s">
        <v>92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1905</v>
      </c>
      <c r="G135" s="249"/>
      <c r="H135" s="252">
        <v>962.79999999999995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90</v>
      </c>
      <c r="AY135" s="258" t="s">
        <v>215</v>
      </c>
    </row>
    <row r="136" s="12" customFormat="1" ht="25.92" customHeight="1">
      <c r="A136" s="12"/>
      <c r="B136" s="214"/>
      <c r="C136" s="215"/>
      <c r="D136" s="216" t="s">
        <v>82</v>
      </c>
      <c r="E136" s="217" t="s">
        <v>592</v>
      </c>
      <c r="F136" s="217" t="s">
        <v>593</v>
      </c>
      <c r="G136" s="215"/>
      <c r="H136" s="215"/>
      <c r="I136" s="218"/>
      <c r="J136" s="219">
        <f>BK136</f>
        <v>0</v>
      </c>
      <c r="K136" s="215"/>
      <c r="L136" s="220"/>
      <c r="M136" s="221"/>
      <c r="N136" s="222"/>
      <c r="O136" s="222"/>
      <c r="P136" s="223">
        <f>SUM(P137:P193)</f>
        <v>0</v>
      </c>
      <c r="Q136" s="222"/>
      <c r="R136" s="223">
        <f>SUM(R137:R193)</f>
        <v>0</v>
      </c>
      <c r="S136" s="222"/>
      <c r="T136" s="224">
        <f>SUM(T137:T193)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83</v>
      </c>
      <c r="AY136" s="225" t="s">
        <v>215</v>
      </c>
      <c r="BK136" s="227">
        <f>SUM(BK137:BK193)</f>
        <v>0</v>
      </c>
    </row>
    <row r="137" s="2" customFormat="1" ht="16.5" customHeight="1">
      <c r="A137" s="40"/>
      <c r="B137" s="41"/>
      <c r="C137" s="230" t="s">
        <v>222</v>
      </c>
      <c r="D137" s="230" t="s">
        <v>217</v>
      </c>
      <c r="E137" s="231" t="s">
        <v>1906</v>
      </c>
      <c r="F137" s="232" t="s">
        <v>1907</v>
      </c>
      <c r="G137" s="233" t="s">
        <v>325</v>
      </c>
      <c r="H137" s="234">
        <v>10</v>
      </c>
      <c r="I137" s="235"/>
      <c r="J137" s="236">
        <f>ROUND(I137*H137,2)</f>
        <v>0</v>
      </c>
      <c r="K137" s="232" t="s">
        <v>529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322</v>
      </c>
      <c r="AT137" s="241" t="s">
        <v>217</v>
      </c>
      <c r="AU137" s="241" t="s">
        <v>90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322</v>
      </c>
      <c r="BM137" s="241" t="s">
        <v>1908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1907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90</v>
      </c>
    </row>
    <row r="139" s="2" customFormat="1" ht="16.5" customHeight="1">
      <c r="A139" s="40"/>
      <c r="B139" s="41"/>
      <c r="C139" s="230" t="s">
        <v>247</v>
      </c>
      <c r="D139" s="230" t="s">
        <v>217</v>
      </c>
      <c r="E139" s="231" t="s">
        <v>782</v>
      </c>
      <c r="F139" s="232" t="s">
        <v>783</v>
      </c>
      <c r="G139" s="233" t="s">
        <v>334</v>
      </c>
      <c r="H139" s="234">
        <v>2407</v>
      </c>
      <c r="I139" s="235"/>
      <c r="J139" s="236">
        <f>ROUND(I139*H139,2)</f>
        <v>0</v>
      </c>
      <c r="K139" s="232" t="s">
        <v>529</v>
      </c>
      <c r="L139" s="46"/>
      <c r="M139" s="237" t="s">
        <v>1</v>
      </c>
      <c r="N139" s="238" t="s">
        <v>48</v>
      </c>
      <c r="O139" s="93"/>
      <c r="P139" s="239">
        <f>O139*H139</f>
        <v>0</v>
      </c>
      <c r="Q139" s="239">
        <v>0</v>
      </c>
      <c r="R139" s="239">
        <f>Q139*H139</f>
        <v>0</v>
      </c>
      <c r="S139" s="239">
        <v>0</v>
      </c>
      <c r="T139" s="24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1" t="s">
        <v>90</v>
      </c>
      <c r="AT139" s="241" t="s">
        <v>217</v>
      </c>
      <c r="AU139" s="241" t="s">
        <v>90</v>
      </c>
      <c r="AY139" s="18" t="s">
        <v>215</v>
      </c>
      <c r="BE139" s="242">
        <f>IF(N139="základní",J139,0)</f>
        <v>0</v>
      </c>
      <c r="BF139" s="242">
        <f>IF(N139="snížená",J139,0)</f>
        <v>0</v>
      </c>
      <c r="BG139" s="242">
        <f>IF(N139="zákl. přenesená",J139,0)</f>
        <v>0</v>
      </c>
      <c r="BH139" s="242">
        <f>IF(N139="sníž. přenesená",J139,0)</f>
        <v>0</v>
      </c>
      <c r="BI139" s="242">
        <f>IF(N139="nulová",J139,0)</f>
        <v>0</v>
      </c>
      <c r="BJ139" s="18" t="s">
        <v>90</v>
      </c>
      <c r="BK139" s="242">
        <f>ROUND(I139*H139,2)</f>
        <v>0</v>
      </c>
      <c r="BL139" s="18" t="s">
        <v>90</v>
      </c>
      <c r="BM139" s="241" t="s">
        <v>1909</v>
      </c>
    </row>
    <row r="140" s="2" customFormat="1">
      <c r="A140" s="40"/>
      <c r="B140" s="41"/>
      <c r="C140" s="42"/>
      <c r="D140" s="243" t="s">
        <v>224</v>
      </c>
      <c r="E140" s="42"/>
      <c r="F140" s="244" t="s">
        <v>783</v>
      </c>
      <c r="G140" s="42"/>
      <c r="H140" s="42"/>
      <c r="I140" s="245"/>
      <c r="J140" s="42"/>
      <c r="K140" s="42"/>
      <c r="L140" s="46"/>
      <c r="M140" s="246"/>
      <c r="N140" s="247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8" t="s">
        <v>224</v>
      </c>
      <c r="AU140" s="18" t="s">
        <v>90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1910</v>
      </c>
      <c r="G141" s="249"/>
      <c r="H141" s="252">
        <v>2407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90</v>
      </c>
      <c r="AV141" s="13" t="s">
        <v>92</v>
      </c>
      <c r="AW141" s="13" t="s">
        <v>39</v>
      </c>
      <c r="AX141" s="13" t="s">
        <v>90</v>
      </c>
      <c r="AY141" s="258" t="s">
        <v>215</v>
      </c>
    </row>
    <row r="142" s="2" customFormat="1" ht="24.15" customHeight="1">
      <c r="A142" s="40"/>
      <c r="B142" s="41"/>
      <c r="C142" s="230" t="s">
        <v>259</v>
      </c>
      <c r="D142" s="230" t="s">
        <v>217</v>
      </c>
      <c r="E142" s="231" t="s">
        <v>1911</v>
      </c>
      <c r="F142" s="232" t="s">
        <v>1912</v>
      </c>
      <c r="G142" s="233" t="s">
        <v>325</v>
      </c>
      <c r="H142" s="234">
        <v>3</v>
      </c>
      <c r="I142" s="235"/>
      <c r="J142" s="236">
        <f>ROUND(I142*H142,2)</f>
        <v>0</v>
      </c>
      <c r="K142" s="232" t="s">
        <v>529</v>
      </c>
      <c r="L142" s="46"/>
      <c r="M142" s="237" t="s">
        <v>1</v>
      </c>
      <c r="N142" s="238" t="s">
        <v>48</v>
      </c>
      <c r="O142" s="93"/>
      <c r="P142" s="239">
        <f>O142*H142</f>
        <v>0</v>
      </c>
      <c r="Q142" s="239">
        <v>0</v>
      </c>
      <c r="R142" s="239">
        <f>Q142*H142</f>
        <v>0</v>
      </c>
      <c r="S142" s="239">
        <v>0</v>
      </c>
      <c r="T142" s="24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1" t="s">
        <v>541</v>
      </c>
      <c r="AT142" s="241" t="s">
        <v>217</v>
      </c>
      <c r="AU142" s="241" t="s">
        <v>90</v>
      </c>
      <c r="AY142" s="18" t="s">
        <v>215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90</v>
      </c>
      <c r="BK142" s="242">
        <f>ROUND(I142*H142,2)</f>
        <v>0</v>
      </c>
      <c r="BL142" s="18" t="s">
        <v>541</v>
      </c>
      <c r="BM142" s="241" t="s">
        <v>1913</v>
      </c>
    </row>
    <row r="143" s="2" customFormat="1">
      <c r="A143" s="40"/>
      <c r="B143" s="41"/>
      <c r="C143" s="42"/>
      <c r="D143" s="243" t="s">
        <v>224</v>
      </c>
      <c r="E143" s="42"/>
      <c r="F143" s="244" t="s">
        <v>1914</v>
      </c>
      <c r="G143" s="42"/>
      <c r="H143" s="42"/>
      <c r="I143" s="245"/>
      <c r="J143" s="42"/>
      <c r="K143" s="42"/>
      <c r="L143" s="46"/>
      <c r="M143" s="246"/>
      <c r="N143" s="247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8" t="s">
        <v>224</v>
      </c>
      <c r="AU143" s="18" t="s">
        <v>90</v>
      </c>
    </row>
    <row r="144" s="2" customFormat="1" ht="24.15" customHeight="1">
      <c r="A144" s="40"/>
      <c r="B144" s="41"/>
      <c r="C144" s="230" t="s">
        <v>264</v>
      </c>
      <c r="D144" s="230" t="s">
        <v>217</v>
      </c>
      <c r="E144" s="231" t="s">
        <v>1915</v>
      </c>
      <c r="F144" s="232" t="s">
        <v>1916</v>
      </c>
      <c r="G144" s="233" t="s">
        <v>325</v>
      </c>
      <c r="H144" s="234">
        <v>4650</v>
      </c>
      <c r="I144" s="235"/>
      <c r="J144" s="236">
        <f>ROUND(I144*H144,2)</f>
        <v>0</v>
      </c>
      <c r="K144" s="232" t="s">
        <v>529</v>
      </c>
      <c r="L144" s="46"/>
      <c r="M144" s="237" t="s">
        <v>1</v>
      </c>
      <c r="N144" s="238" t="s">
        <v>48</v>
      </c>
      <c r="O144" s="93"/>
      <c r="P144" s="239">
        <f>O144*H144</f>
        <v>0</v>
      </c>
      <c r="Q144" s="239">
        <v>0</v>
      </c>
      <c r="R144" s="239">
        <f>Q144*H144</f>
        <v>0</v>
      </c>
      <c r="S144" s="239">
        <v>0</v>
      </c>
      <c r="T144" s="24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1" t="s">
        <v>222</v>
      </c>
      <c r="AT144" s="241" t="s">
        <v>217</v>
      </c>
      <c r="AU144" s="241" t="s">
        <v>90</v>
      </c>
      <c r="AY144" s="18" t="s">
        <v>215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8" t="s">
        <v>90</v>
      </c>
      <c r="BK144" s="242">
        <f>ROUND(I144*H144,2)</f>
        <v>0</v>
      </c>
      <c r="BL144" s="18" t="s">
        <v>222</v>
      </c>
      <c r="BM144" s="241" t="s">
        <v>1917</v>
      </c>
    </row>
    <row r="145" s="2" customFormat="1">
      <c r="A145" s="40"/>
      <c r="B145" s="41"/>
      <c r="C145" s="42"/>
      <c r="D145" s="243" t="s">
        <v>224</v>
      </c>
      <c r="E145" s="42"/>
      <c r="F145" s="244" t="s">
        <v>1916</v>
      </c>
      <c r="G145" s="42"/>
      <c r="H145" s="42"/>
      <c r="I145" s="245"/>
      <c r="J145" s="42"/>
      <c r="K145" s="42"/>
      <c r="L145" s="46"/>
      <c r="M145" s="246"/>
      <c r="N145" s="247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8" t="s">
        <v>224</v>
      </c>
      <c r="AU145" s="18" t="s">
        <v>90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1918</v>
      </c>
      <c r="G146" s="249"/>
      <c r="H146" s="252">
        <v>4650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90</v>
      </c>
      <c r="AV146" s="13" t="s">
        <v>92</v>
      </c>
      <c r="AW146" s="13" t="s">
        <v>39</v>
      </c>
      <c r="AX146" s="13" t="s">
        <v>90</v>
      </c>
      <c r="AY146" s="258" t="s">
        <v>215</v>
      </c>
    </row>
    <row r="147" s="2" customFormat="1" ht="24.15" customHeight="1">
      <c r="A147" s="40"/>
      <c r="B147" s="41"/>
      <c r="C147" s="230" t="s">
        <v>270</v>
      </c>
      <c r="D147" s="230" t="s">
        <v>217</v>
      </c>
      <c r="E147" s="231" t="s">
        <v>1919</v>
      </c>
      <c r="F147" s="232" t="s">
        <v>1920</v>
      </c>
      <c r="G147" s="233" t="s">
        <v>325</v>
      </c>
      <c r="H147" s="234">
        <v>32</v>
      </c>
      <c r="I147" s="235"/>
      <c r="J147" s="236">
        <f>ROUND(I147*H147,2)</f>
        <v>0</v>
      </c>
      <c r="K147" s="232" t="s">
        <v>529</v>
      </c>
      <c r="L147" s="46"/>
      <c r="M147" s="237" t="s">
        <v>1</v>
      </c>
      <c r="N147" s="238" t="s">
        <v>48</v>
      </c>
      <c r="O147" s="93"/>
      <c r="P147" s="239">
        <f>O147*H147</f>
        <v>0</v>
      </c>
      <c r="Q147" s="239">
        <v>0</v>
      </c>
      <c r="R147" s="239">
        <f>Q147*H147</f>
        <v>0</v>
      </c>
      <c r="S147" s="239">
        <v>0</v>
      </c>
      <c r="T147" s="240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41" t="s">
        <v>541</v>
      </c>
      <c r="AT147" s="241" t="s">
        <v>217</v>
      </c>
      <c r="AU147" s="241" t="s">
        <v>90</v>
      </c>
      <c r="AY147" s="18" t="s">
        <v>215</v>
      </c>
      <c r="BE147" s="242">
        <f>IF(N147="základní",J147,0)</f>
        <v>0</v>
      </c>
      <c r="BF147" s="242">
        <f>IF(N147="snížená",J147,0)</f>
        <v>0</v>
      </c>
      <c r="BG147" s="242">
        <f>IF(N147="zákl. přenesená",J147,0)</f>
        <v>0</v>
      </c>
      <c r="BH147" s="242">
        <f>IF(N147="sníž. přenesená",J147,0)</f>
        <v>0</v>
      </c>
      <c r="BI147" s="242">
        <f>IF(N147="nulová",J147,0)</f>
        <v>0</v>
      </c>
      <c r="BJ147" s="18" t="s">
        <v>90</v>
      </c>
      <c r="BK147" s="242">
        <f>ROUND(I147*H147,2)</f>
        <v>0</v>
      </c>
      <c r="BL147" s="18" t="s">
        <v>541</v>
      </c>
      <c r="BM147" s="241" t="s">
        <v>1921</v>
      </c>
    </row>
    <row r="148" s="2" customFormat="1">
      <c r="A148" s="40"/>
      <c r="B148" s="41"/>
      <c r="C148" s="42"/>
      <c r="D148" s="243" t="s">
        <v>224</v>
      </c>
      <c r="E148" s="42"/>
      <c r="F148" s="244" t="s">
        <v>1922</v>
      </c>
      <c r="G148" s="42"/>
      <c r="H148" s="42"/>
      <c r="I148" s="245"/>
      <c r="J148" s="42"/>
      <c r="K148" s="42"/>
      <c r="L148" s="46"/>
      <c r="M148" s="246"/>
      <c r="N148" s="247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8" t="s">
        <v>224</v>
      </c>
      <c r="AU148" s="18" t="s">
        <v>90</v>
      </c>
    </row>
    <row r="149" s="13" customFormat="1">
      <c r="A149" s="13"/>
      <c r="B149" s="248"/>
      <c r="C149" s="249"/>
      <c r="D149" s="243" t="s">
        <v>226</v>
      </c>
      <c r="E149" s="250" t="s">
        <v>1</v>
      </c>
      <c r="F149" s="251" t="s">
        <v>1923</v>
      </c>
      <c r="G149" s="249"/>
      <c r="H149" s="252">
        <v>32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226</v>
      </c>
      <c r="AU149" s="258" t="s">
        <v>90</v>
      </c>
      <c r="AV149" s="13" t="s">
        <v>92</v>
      </c>
      <c r="AW149" s="13" t="s">
        <v>39</v>
      </c>
      <c r="AX149" s="13" t="s">
        <v>90</v>
      </c>
      <c r="AY149" s="258" t="s">
        <v>215</v>
      </c>
    </row>
    <row r="150" s="2" customFormat="1" ht="24.15" customHeight="1">
      <c r="A150" s="40"/>
      <c r="B150" s="41"/>
      <c r="C150" s="230" t="s">
        <v>276</v>
      </c>
      <c r="D150" s="230" t="s">
        <v>217</v>
      </c>
      <c r="E150" s="231" t="s">
        <v>1924</v>
      </c>
      <c r="F150" s="232" t="s">
        <v>1925</v>
      </c>
      <c r="G150" s="233" t="s">
        <v>325</v>
      </c>
      <c r="H150" s="234">
        <v>4</v>
      </c>
      <c r="I150" s="235"/>
      <c r="J150" s="236">
        <f>ROUND(I150*H150,2)</f>
        <v>0</v>
      </c>
      <c r="K150" s="232" t="s">
        <v>529</v>
      </c>
      <c r="L150" s="46"/>
      <c r="M150" s="237" t="s">
        <v>1</v>
      </c>
      <c r="N150" s="238" t="s">
        <v>48</v>
      </c>
      <c r="O150" s="93"/>
      <c r="P150" s="239">
        <f>O150*H150</f>
        <v>0</v>
      </c>
      <c r="Q150" s="239">
        <v>0</v>
      </c>
      <c r="R150" s="239">
        <f>Q150*H150</f>
        <v>0</v>
      </c>
      <c r="S150" s="239">
        <v>0</v>
      </c>
      <c r="T150" s="24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41" t="s">
        <v>541</v>
      </c>
      <c r="AT150" s="241" t="s">
        <v>217</v>
      </c>
      <c r="AU150" s="241" t="s">
        <v>90</v>
      </c>
      <c r="AY150" s="18" t="s">
        <v>215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8" t="s">
        <v>90</v>
      </c>
      <c r="BK150" s="242">
        <f>ROUND(I150*H150,2)</f>
        <v>0</v>
      </c>
      <c r="BL150" s="18" t="s">
        <v>541</v>
      </c>
      <c r="BM150" s="241" t="s">
        <v>1926</v>
      </c>
    </row>
    <row r="151" s="2" customFormat="1">
      <c r="A151" s="40"/>
      <c r="B151" s="41"/>
      <c r="C151" s="42"/>
      <c r="D151" s="243" t="s">
        <v>224</v>
      </c>
      <c r="E151" s="42"/>
      <c r="F151" s="244" t="s">
        <v>1927</v>
      </c>
      <c r="G151" s="42"/>
      <c r="H151" s="42"/>
      <c r="I151" s="245"/>
      <c r="J151" s="42"/>
      <c r="K151" s="42"/>
      <c r="L151" s="46"/>
      <c r="M151" s="246"/>
      <c r="N151" s="247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8" t="s">
        <v>224</v>
      </c>
      <c r="AU151" s="18" t="s">
        <v>90</v>
      </c>
    </row>
    <row r="152" s="2" customFormat="1">
      <c r="A152" s="40"/>
      <c r="B152" s="41"/>
      <c r="C152" s="42"/>
      <c r="D152" s="243" t="s">
        <v>657</v>
      </c>
      <c r="E152" s="42"/>
      <c r="F152" s="304" t="s">
        <v>1928</v>
      </c>
      <c r="G152" s="42"/>
      <c r="H152" s="42"/>
      <c r="I152" s="245"/>
      <c r="J152" s="42"/>
      <c r="K152" s="42"/>
      <c r="L152" s="46"/>
      <c r="M152" s="246"/>
      <c r="N152" s="247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8" t="s">
        <v>657</v>
      </c>
      <c r="AU152" s="18" t="s">
        <v>90</v>
      </c>
    </row>
    <row r="153" s="2" customFormat="1" ht="16.5" customHeight="1">
      <c r="A153" s="40"/>
      <c r="B153" s="41"/>
      <c r="C153" s="230" t="s">
        <v>284</v>
      </c>
      <c r="D153" s="230" t="s">
        <v>217</v>
      </c>
      <c r="E153" s="231" t="s">
        <v>653</v>
      </c>
      <c r="F153" s="232" t="s">
        <v>654</v>
      </c>
      <c r="G153" s="233" t="s">
        <v>325</v>
      </c>
      <c r="H153" s="234">
        <v>150</v>
      </c>
      <c r="I153" s="235"/>
      <c r="J153" s="236">
        <f>ROUND(I153*H153,2)</f>
        <v>0</v>
      </c>
      <c r="K153" s="232" t="s">
        <v>529</v>
      </c>
      <c r="L153" s="46"/>
      <c r="M153" s="237" t="s">
        <v>1</v>
      </c>
      <c r="N153" s="238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322</v>
      </c>
      <c r="AT153" s="241" t="s">
        <v>217</v>
      </c>
      <c r="AU153" s="241" t="s">
        <v>90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322</v>
      </c>
      <c r="BM153" s="241" t="s">
        <v>1929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656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90</v>
      </c>
    </row>
    <row r="155" s="2" customFormat="1" ht="24.15" customHeight="1">
      <c r="A155" s="40"/>
      <c r="B155" s="41"/>
      <c r="C155" s="230" t="s">
        <v>289</v>
      </c>
      <c r="D155" s="230" t="s">
        <v>217</v>
      </c>
      <c r="E155" s="231" t="s">
        <v>1930</v>
      </c>
      <c r="F155" s="232" t="s">
        <v>1931</v>
      </c>
      <c r="G155" s="233" t="s">
        <v>325</v>
      </c>
      <c r="H155" s="234">
        <v>12</v>
      </c>
      <c r="I155" s="235"/>
      <c r="J155" s="236">
        <f>ROUND(I155*H155,2)</f>
        <v>0</v>
      </c>
      <c r="K155" s="232" t="s">
        <v>529</v>
      </c>
      <c r="L155" s="46"/>
      <c r="M155" s="237" t="s">
        <v>1</v>
      </c>
      <c r="N155" s="238" t="s">
        <v>48</v>
      </c>
      <c r="O155" s="93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41" t="s">
        <v>541</v>
      </c>
      <c r="AT155" s="241" t="s">
        <v>217</v>
      </c>
      <c r="AU155" s="241" t="s">
        <v>90</v>
      </c>
      <c r="AY155" s="18" t="s">
        <v>215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90</v>
      </c>
      <c r="BK155" s="242">
        <f>ROUND(I155*H155,2)</f>
        <v>0</v>
      </c>
      <c r="BL155" s="18" t="s">
        <v>541</v>
      </c>
      <c r="BM155" s="241" t="s">
        <v>1932</v>
      </c>
    </row>
    <row r="156" s="2" customFormat="1">
      <c r="A156" s="40"/>
      <c r="B156" s="41"/>
      <c r="C156" s="42"/>
      <c r="D156" s="243" t="s">
        <v>224</v>
      </c>
      <c r="E156" s="42"/>
      <c r="F156" s="244" t="s">
        <v>1931</v>
      </c>
      <c r="G156" s="42"/>
      <c r="H156" s="42"/>
      <c r="I156" s="245"/>
      <c r="J156" s="42"/>
      <c r="K156" s="42"/>
      <c r="L156" s="46"/>
      <c r="M156" s="246"/>
      <c r="N156" s="247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8" t="s">
        <v>224</v>
      </c>
      <c r="AU156" s="18" t="s">
        <v>90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1933</v>
      </c>
      <c r="G157" s="249"/>
      <c r="H157" s="252">
        <v>1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90</v>
      </c>
      <c r="AV157" s="13" t="s">
        <v>92</v>
      </c>
      <c r="AW157" s="13" t="s">
        <v>39</v>
      </c>
      <c r="AX157" s="13" t="s">
        <v>83</v>
      </c>
      <c r="AY157" s="258" t="s">
        <v>215</v>
      </c>
    </row>
    <row r="158" s="13" customFormat="1">
      <c r="A158" s="13"/>
      <c r="B158" s="248"/>
      <c r="C158" s="249"/>
      <c r="D158" s="243" t="s">
        <v>226</v>
      </c>
      <c r="E158" s="250" t="s">
        <v>1</v>
      </c>
      <c r="F158" s="251" t="s">
        <v>1934</v>
      </c>
      <c r="G158" s="249"/>
      <c r="H158" s="252">
        <v>1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226</v>
      </c>
      <c r="AU158" s="258" t="s">
        <v>90</v>
      </c>
      <c r="AV158" s="13" t="s">
        <v>92</v>
      </c>
      <c r="AW158" s="13" t="s">
        <v>39</v>
      </c>
      <c r="AX158" s="13" t="s">
        <v>83</v>
      </c>
      <c r="AY158" s="258" t="s">
        <v>215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1935</v>
      </c>
      <c r="G159" s="249"/>
      <c r="H159" s="252">
        <v>1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90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1936</v>
      </c>
      <c r="G160" s="249"/>
      <c r="H160" s="252">
        <v>1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90</v>
      </c>
      <c r="AV160" s="13" t="s">
        <v>92</v>
      </c>
      <c r="AW160" s="13" t="s">
        <v>39</v>
      </c>
      <c r="AX160" s="13" t="s">
        <v>83</v>
      </c>
      <c r="AY160" s="258" t="s">
        <v>215</v>
      </c>
    </row>
    <row r="161" s="13" customFormat="1">
      <c r="A161" s="13"/>
      <c r="B161" s="248"/>
      <c r="C161" s="249"/>
      <c r="D161" s="243" t="s">
        <v>226</v>
      </c>
      <c r="E161" s="250" t="s">
        <v>1</v>
      </c>
      <c r="F161" s="251" t="s">
        <v>1937</v>
      </c>
      <c r="G161" s="249"/>
      <c r="H161" s="252">
        <v>1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226</v>
      </c>
      <c r="AU161" s="258" t="s">
        <v>90</v>
      </c>
      <c r="AV161" s="13" t="s">
        <v>92</v>
      </c>
      <c r="AW161" s="13" t="s">
        <v>39</v>
      </c>
      <c r="AX161" s="13" t="s">
        <v>83</v>
      </c>
      <c r="AY161" s="258" t="s">
        <v>215</v>
      </c>
    </row>
    <row r="162" s="13" customFormat="1">
      <c r="A162" s="13"/>
      <c r="B162" s="248"/>
      <c r="C162" s="249"/>
      <c r="D162" s="243" t="s">
        <v>226</v>
      </c>
      <c r="E162" s="250" t="s">
        <v>1</v>
      </c>
      <c r="F162" s="251" t="s">
        <v>1938</v>
      </c>
      <c r="G162" s="249"/>
      <c r="H162" s="252">
        <v>1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8" t="s">
        <v>226</v>
      </c>
      <c r="AU162" s="258" t="s">
        <v>90</v>
      </c>
      <c r="AV162" s="13" t="s">
        <v>92</v>
      </c>
      <c r="AW162" s="13" t="s">
        <v>39</v>
      </c>
      <c r="AX162" s="13" t="s">
        <v>83</v>
      </c>
      <c r="AY162" s="258" t="s">
        <v>215</v>
      </c>
    </row>
    <row r="163" s="13" customFormat="1">
      <c r="A163" s="13"/>
      <c r="B163" s="248"/>
      <c r="C163" s="249"/>
      <c r="D163" s="243" t="s">
        <v>226</v>
      </c>
      <c r="E163" s="250" t="s">
        <v>1</v>
      </c>
      <c r="F163" s="251" t="s">
        <v>1939</v>
      </c>
      <c r="G163" s="249"/>
      <c r="H163" s="252">
        <v>1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8" t="s">
        <v>226</v>
      </c>
      <c r="AU163" s="258" t="s">
        <v>90</v>
      </c>
      <c r="AV163" s="13" t="s">
        <v>92</v>
      </c>
      <c r="AW163" s="13" t="s">
        <v>39</v>
      </c>
      <c r="AX163" s="13" t="s">
        <v>83</v>
      </c>
      <c r="AY163" s="258" t="s">
        <v>215</v>
      </c>
    </row>
    <row r="164" s="13" customFormat="1">
      <c r="A164" s="13"/>
      <c r="B164" s="248"/>
      <c r="C164" s="249"/>
      <c r="D164" s="243" t="s">
        <v>226</v>
      </c>
      <c r="E164" s="250" t="s">
        <v>1</v>
      </c>
      <c r="F164" s="251" t="s">
        <v>1940</v>
      </c>
      <c r="G164" s="249"/>
      <c r="H164" s="252">
        <v>1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226</v>
      </c>
      <c r="AU164" s="258" t="s">
        <v>90</v>
      </c>
      <c r="AV164" s="13" t="s">
        <v>92</v>
      </c>
      <c r="AW164" s="13" t="s">
        <v>39</v>
      </c>
      <c r="AX164" s="13" t="s">
        <v>83</v>
      </c>
      <c r="AY164" s="258" t="s">
        <v>215</v>
      </c>
    </row>
    <row r="165" s="13" customFormat="1">
      <c r="A165" s="13"/>
      <c r="B165" s="248"/>
      <c r="C165" s="249"/>
      <c r="D165" s="243" t="s">
        <v>226</v>
      </c>
      <c r="E165" s="250" t="s">
        <v>1</v>
      </c>
      <c r="F165" s="251" t="s">
        <v>1941</v>
      </c>
      <c r="G165" s="249"/>
      <c r="H165" s="252">
        <v>1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226</v>
      </c>
      <c r="AU165" s="258" t="s">
        <v>90</v>
      </c>
      <c r="AV165" s="13" t="s">
        <v>92</v>
      </c>
      <c r="AW165" s="13" t="s">
        <v>39</v>
      </c>
      <c r="AX165" s="13" t="s">
        <v>83</v>
      </c>
      <c r="AY165" s="258" t="s">
        <v>215</v>
      </c>
    </row>
    <row r="166" s="13" customFormat="1">
      <c r="A166" s="13"/>
      <c r="B166" s="248"/>
      <c r="C166" s="249"/>
      <c r="D166" s="243" t="s">
        <v>226</v>
      </c>
      <c r="E166" s="250" t="s">
        <v>1</v>
      </c>
      <c r="F166" s="251" t="s">
        <v>1942</v>
      </c>
      <c r="G166" s="249"/>
      <c r="H166" s="252">
        <v>1</v>
      </c>
      <c r="I166" s="253"/>
      <c r="J166" s="249"/>
      <c r="K166" s="249"/>
      <c r="L166" s="254"/>
      <c r="M166" s="255"/>
      <c r="N166" s="256"/>
      <c r="O166" s="256"/>
      <c r="P166" s="256"/>
      <c r="Q166" s="256"/>
      <c r="R166" s="256"/>
      <c r="S166" s="256"/>
      <c r="T166" s="25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8" t="s">
        <v>226</v>
      </c>
      <c r="AU166" s="258" t="s">
        <v>90</v>
      </c>
      <c r="AV166" s="13" t="s">
        <v>92</v>
      </c>
      <c r="AW166" s="13" t="s">
        <v>39</v>
      </c>
      <c r="AX166" s="13" t="s">
        <v>83</v>
      </c>
      <c r="AY166" s="258" t="s">
        <v>215</v>
      </c>
    </row>
    <row r="167" s="13" customFormat="1">
      <c r="A167" s="13"/>
      <c r="B167" s="248"/>
      <c r="C167" s="249"/>
      <c r="D167" s="243" t="s">
        <v>226</v>
      </c>
      <c r="E167" s="250" t="s">
        <v>1</v>
      </c>
      <c r="F167" s="251" t="s">
        <v>1943</v>
      </c>
      <c r="G167" s="249"/>
      <c r="H167" s="252">
        <v>1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226</v>
      </c>
      <c r="AU167" s="258" t="s">
        <v>90</v>
      </c>
      <c r="AV167" s="13" t="s">
        <v>92</v>
      </c>
      <c r="AW167" s="13" t="s">
        <v>39</v>
      </c>
      <c r="AX167" s="13" t="s">
        <v>83</v>
      </c>
      <c r="AY167" s="258" t="s">
        <v>215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1944</v>
      </c>
      <c r="G168" s="249"/>
      <c r="H168" s="252">
        <v>1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90</v>
      </c>
      <c r="AV168" s="13" t="s">
        <v>92</v>
      </c>
      <c r="AW168" s="13" t="s">
        <v>39</v>
      </c>
      <c r="AX168" s="13" t="s">
        <v>83</v>
      </c>
      <c r="AY168" s="258" t="s">
        <v>215</v>
      </c>
    </row>
    <row r="169" s="14" customFormat="1">
      <c r="A169" s="14"/>
      <c r="B169" s="259"/>
      <c r="C169" s="260"/>
      <c r="D169" s="243" t="s">
        <v>226</v>
      </c>
      <c r="E169" s="261" t="s">
        <v>1</v>
      </c>
      <c r="F169" s="262" t="s">
        <v>229</v>
      </c>
      <c r="G169" s="260"/>
      <c r="H169" s="263">
        <v>12</v>
      </c>
      <c r="I169" s="264"/>
      <c r="J169" s="260"/>
      <c r="K169" s="260"/>
      <c r="L169" s="265"/>
      <c r="M169" s="266"/>
      <c r="N169" s="267"/>
      <c r="O169" s="267"/>
      <c r="P169" s="267"/>
      <c r="Q169" s="267"/>
      <c r="R169" s="267"/>
      <c r="S169" s="267"/>
      <c r="T169" s="26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9" t="s">
        <v>226</v>
      </c>
      <c r="AU169" s="269" t="s">
        <v>90</v>
      </c>
      <c r="AV169" s="14" t="s">
        <v>222</v>
      </c>
      <c r="AW169" s="14" t="s">
        <v>39</v>
      </c>
      <c r="AX169" s="14" t="s">
        <v>90</v>
      </c>
      <c r="AY169" s="269" t="s">
        <v>215</v>
      </c>
    </row>
    <row r="170" s="2" customFormat="1" ht="24.15" customHeight="1">
      <c r="A170" s="40"/>
      <c r="B170" s="41"/>
      <c r="C170" s="230" t="s">
        <v>8</v>
      </c>
      <c r="D170" s="230" t="s">
        <v>217</v>
      </c>
      <c r="E170" s="231" t="s">
        <v>1945</v>
      </c>
      <c r="F170" s="232" t="s">
        <v>1946</v>
      </c>
      <c r="G170" s="233" t="s">
        <v>334</v>
      </c>
      <c r="H170" s="234">
        <v>8187</v>
      </c>
      <c r="I170" s="235"/>
      <c r="J170" s="236">
        <f>ROUND(I170*H170,2)</f>
        <v>0</v>
      </c>
      <c r="K170" s="232" t="s">
        <v>529</v>
      </c>
      <c r="L170" s="46"/>
      <c r="M170" s="237" t="s">
        <v>1</v>
      </c>
      <c r="N170" s="238" t="s">
        <v>48</v>
      </c>
      <c r="O170" s="93"/>
      <c r="P170" s="239">
        <f>O170*H170</f>
        <v>0</v>
      </c>
      <c r="Q170" s="239">
        <v>0</v>
      </c>
      <c r="R170" s="239">
        <f>Q170*H170</f>
        <v>0</v>
      </c>
      <c r="S170" s="239">
        <v>0</v>
      </c>
      <c r="T170" s="24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1" t="s">
        <v>541</v>
      </c>
      <c r="AT170" s="241" t="s">
        <v>217</v>
      </c>
      <c r="AU170" s="241" t="s">
        <v>90</v>
      </c>
      <c r="AY170" s="18" t="s">
        <v>215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8" t="s">
        <v>90</v>
      </c>
      <c r="BK170" s="242">
        <f>ROUND(I170*H170,2)</f>
        <v>0</v>
      </c>
      <c r="BL170" s="18" t="s">
        <v>541</v>
      </c>
      <c r="BM170" s="241" t="s">
        <v>1947</v>
      </c>
    </row>
    <row r="171" s="2" customFormat="1">
      <c r="A171" s="40"/>
      <c r="B171" s="41"/>
      <c r="C171" s="42"/>
      <c r="D171" s="243" t="s">
        <v>224</v>
      </c>
      <c r="E171" s="42"/>
      <c r="F171" s="244" t="s">
        <v>1948</v>
      </c>
      <c r="G171" s="42"/>
      <c r="H171" s="42"/>
      <c r="I171" s="245"/>
      <c r="J171" s="42"/>
      <c r="K171" s="42"/>
      <c r="L171" s="46"/>
      <c r="M171" s="246"/>
      <c r="N171" s="247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8" t="s">
        <v>224</v>
      </c>
      <c r="AU171" s="18" t="s">
        <v>90</v>
      </c>
    </row>
    <row r="172" s="13" customFormat="1">
      <c r="A172" s="13"/>
      <c r="B172" s="248"/>
      <c r="C172" s="249"/>
      <c r="D172" s="243" t="s">
        <v>226</v>
      </c>
      <c r="E172" s="250" t="s">
        <v>1</v>
      </c>
      <c r="F172" s="251" t="s">
        <v>1949</v>
      </c>
      <c r="G172" s="249"/>
      <c r="H172" s="252">
        <v>15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226</v>
      </c>
      <c r="AU172" s="258" t="s">
        <v>90</v>
      </c>
      <c r="AV172" s="13" t="s">
        <v>92</v>
      </c>
      <c r="AW172" s="13" t="s">
        <v>39</v>
      </c>
      <c r="AX172" s="13" t="s">
        <v>83</v>
      </c>
      <c r="AY172" s="258" t="s">
        <v>215</v>
      </c>
    </row>
    <row r="173" s="13" customFormat="1">
      <c r="A173" s="13"/>
      <c r="B173" s="248"/>
      <c r="C173" s="249"/>
      <c r="D173" s="243" t="s">
        <v>226</v>
      </c>
      <c r="E173" s="250" t="s">
        <v>1</v>
      </c>
      <c r="F173" s="251" t="s">
        <v>1950</v>
      </c>
      <c r="G173" s="249"/>
      <c r="H173" s="252">
        <v>80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226</v>
      </c>
      <c r="AU173" s="258" t="s">
        <v>90</v>
      </c>
      <c r="AV173" s="13" t="s">
        <v>92</v>
      </c>
      <c r="AW173" s="13" t="s">
        <v>39</v>
      </c>
      <c r="AX173" s="13" t="s">
        <v>83</v>
      </c>
      <c r="AY173" s="258" t="s">
        <v>215</v>
      </c>
    </row>
    <row r="174" s="13" customFormat="1">
      <c r="A174" s="13"/>
      <c r="B174" s="248"/>
      <c r="C174" s="249"/>
      <c r="D174" s="243" t="s">
        <v>226</v>
      </c>
      <c r="E174" s="250" t="s">
        <v>1</v>
      </c>
      <c r="F174" s="251" t="s">
        <v>1951</v>
      </c>
      <c r="G174" s="249"/>
      <c r="H174" s="252">
        <v>2360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226</v>
      </c>
      <c r="AU174" s="258" t="s">
        <v>90</v>
      </c>
      <c r="AV174" s="13" t="s">
        <v>92</v>
      </c>
      <c r="AW174" s="13" t="s">
        <v>39</v>
      </c>
      <c r="AX174" s="13" t="s">
        <v>83</v>
      </c>
      <c r="AY174" s="258" t="s">
        <v>215</v>
      </c>
    </row>
    <row r="175" s="13" customFormat="1">
      <c r="A175" s="13"/>
      <c r="B175" s="248"/>
      <c r="C175" s="249"/>
      <c r="D175" s="243" t="s">
        <v>226</v>
      </c>
      <c r="E175" s="250" t="s">
        <v>1</v>
      </c>
      <c r="F175" s="251" t="s">
        <v>1952</v>
      </c>
      <c r="G175" s="249"/>
      <c r="H175" s="252">
        <v>10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226</v>
      </c>
      <c r="AU175" s="258" t="s">
        <v>90</v>
      </c>
      <c r="AV175" s="13" t="s">
        <v>92</v>
      </c>
      <c r="AW175" s="13" t="s">
        <v>39</v>
      </c>
      <c r="AX175" s="13" t="s">
        <v>83</v>
      </c>
      <c r="AY175" s="258" t="s">
        <v>215</v>
      </c>
    </row>
    <row r="176" s="13" customFormat="1">
      <c r="A176" s="13"/>
      <c r="B176" s="248"/>
      <c r="C176" s="249"/>
      <c r="D176" s="243" t="s">
        <v>226</v>
      </c>
      <c r="E176" s="250" t="s">
        <v>1</v>
      </c>
      <c r="F176" s="251" t="s">
        <v>1953</v>
      </c>
      <c r="G176" s="249"/>
      <c r="H176" s="252">
        <v>380</v>
      </c>
      <c r="I176" s="253"/>
      <c r="J176" s="249"/>
      <c r="K176" s="249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226</v>
      </c>
      <c r="AU176" s="258" t="s">
        <v>90</v>
      </c>
      <c r="AV176" s="13" t="s">
        <v>92</v>
      </c>
      <c r="AW176" s="13" t="s">
        <v>39</v>
      </c>
      <c r="AX176" s="13" t="s">
        <v>83</v>
      </c>
      <c r="AY176" s="258" t="s">
        <v>215</v>
      </c>
    </row>
    <row r="177" s="13" customFormat="1">
      <c r="A177" s="13"/>
      <c r="B177" s="248"/>
      <c r="C177" s="249"/>
      <c r="D177" s="243" t="s">
        <v>226</v>
      </c>
      <c r="E177" s="250" t="s">
        <v>1</v>
      </c>
      <c r="F177" s="251" t="s">
        <v>1954</v>
      </c>
      <c r="G177" s="249"/>
      <c r="H177" s="252">
        <v>10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226</v>
      </c>
      <c r="AU177" s="258" t="s">
        <v>90</v>
      </c>
      <c r="AV177" s="13" t="s">
        <v>92</v>
      </c>
      <c r="AW177" s="13" t="s">
        <v>39</v>
      </c>
      <c r="AX177" s="13" t="s">
        <v>83</v>
      </c>
      <c r="AY177" s="258" t="s">
        <v>215</v>
      </c>
    </row>
    <row r="178" s="13" customFormat="1">
      <c r="A178" s="13"/>
      <c r="B178" s="248"/>
      <c r="C178" s="249"/>
      <c r="D178" s="243" t="s">
        <v>226</v>
      </c>
      <c r="E178" s="250" t="s">
        <v>1</v>
      </c>
      <c r="F178" s="251" t="s">
        <v>1955</v>
      </c>
      <c r="G178" s="249"/>
      <c r="H178" s="252">
        <v>260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226</v>
      </c>
      <c r="AU178" s="258" t="s">
        <v>90</v>
      </c>
      <c r="AV178" s="13" t="s">
        <v>92</v>
      </c>
      <c r="AW178" s="13" t="s">
        <v>39</v>
      </c>
      <c r="AX178" s="13" t="s">
        <v>83</v>
      </c>
      <c r="AY178" s="258" t="s">
        <v>215</v>
      </c>
    </row>
    <row r="179" s="13" customFormat="1">
      <c r="A179" s="13"/>
      <c r="B179" s="248"/>
      <c r="C179" s="249"/>
      <c r="D179" s="243" t="s">
        <v>226</v>
      </c>
      <c r="E179" s="250" t="s">
        <v>1</v>
      </c>
      <c r="F179" s="251" t="s">
        <v>1956</v>
      </c>
      <c r="G179" s="249"/>
      <c r="H179" s="252">
        <v>10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226</v>
      </c>
      <c r="AU179" s="258" t="s">
        <v>90</v>
      </c>
      <c r="AV179" s="13" t="s">
        <v>92</v>
      </c>
      <c r="AW179" s="13" t="s">
        <v>39</v>
      </c>
      <c r="AX179" s="13" t="s">
        <v>83</v>
      </c>
      <c r="AY179" s="258" t="s">
        <v>215</v>
      </c>
    </row>
    <row r="180" s="13" customFormat="1">
      <c r="A180" s="13"/>
      <c r="B180" s="248"/>
      <c r="C180" s="249"/>
      <c r="D180" s="243" t="s">
        <v>226</v>
      </c>
      <c r="E180" s="250" t="s">
        <v>1</v>
      </c>
      <c r="F180" s="251" t="s">
        <v>1957</v>
      </c>
      <c r="G180" s="249"/>
      <c r="H180" s="252">
        <v>840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226</v>
      </c>
      <c r="AU180" s="258" t="s">
        <v>90</v>
      </c>
      <c r="AV180" s="13" t="s">
        <v>92</v>
      </c>
      <c r="AW180" s="13" t="s">
        <v>39</v>
      </c>
      <c r="AX180" s="13" t="s">
        <v>83</v>
      </c>
      <c r="AY180" s="258" t="s">
        <v>215</v>
      </c>
    </row>
    <row r="181" s="13" customFormat="1">
      <c r="A181" s="13"/>
      <c r="B181" s="248"/>
      <c r="C181" s="249"/>
      <c r="D181" s="243" t="s">
        <v>226</v>
      </c>
      <c r="E181" s="250" t="s">
        <v>1</v>
      </c>
      <c r="F181" s="251" t="s">
        <v>1958</v>
      </c>
      <c r="G181" s="249"/>
      <c r="H181" s="252">
        <v>15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226</v>
      </c>
      <c r="AU181" s="258" t="s">
        <v>90</v>
      </c>
      <c r="AV181" s="13" t="s">
        <v>92</v>
      </c>
      <c r="AW181" s="13" t="s">
        <v>39</v>
      </c>
      <c r="AX181" s="13" t="s">
        <v>83</v>
      </c>
      <c r="AY181" s="258" t="s">
        <v>215</v>
      </c>
    </row>
    <row r="182" s="13" customFormat="1">
      <c r="A182" s="13"/>
      <c r="B182" s="248"/>
      <c r="C182" s="249"/>
      <c r="D182" s="243" t="s">
        <v>226</v>
      </c>
      <c r="E182" s="250" t="s">
        <v>1</v>
      </c>
      <c r="F182" s="251" t="s">
        <v>1959</v>
      </c>
      <c r="G182" s="249"/>
      <c r="H182" s="252">
        <v>1310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226</v>
      </c>
      <c r="AU182" s="258" t="s">
        <v>90</v>
      </c>
      <c r="AV182" s="13" t="s">
        <v>92</v>
      </c>
      <c r="AW182" s="13" t="s">
        <v>39</v>
      </c>
      <c r="AX182" s="13" t="s">
        <v>83</v>
      </c>
      <c r="AY182" s="258" t="s">
        <v>215</v>
      </c>
    </row>
    <row r="183" s="13" customFormat="1">
      <c r="A183" s="13"/>
      <c r="B183" s="248"/>
      <c r="C183" s="249"/>
      <c r="D183" s="243" t="s">
        <v>226</v>
      </c>
      <c r="E183" s="250" t="s">
        <v>1</v>
      </c>
      <c r="F183" s="251" t="s">
        <v>1960</v>
      </c>
      <c r="G183" s="249"/>
      <c r="H183" s="252">
        <v>15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226</v>
      </c>
      <c r="AU183" s="258" t="s">
        <v>90</v>
      </c>
      <c r="AV183" s="13" t="s">
        <v>92</v>
      </c>
      <c r="AW183" s="13" t="s">
        <v>39</v>
      </c>
      <c r="AX183" s="13" t="s">
        <v>83</v>
      </c>
      <c r="AY183" s="258" t="s">
        <v>215</v>
      </c>
    </row>
    <row r="184" s="13" customFormat="1">
      <c r="A184" s="13"/>
      <c r="B184" s="248"/>
      <c r="C184" s="249"/>
      <c r="D184" s="243" t="s">
        <v>226</v>
      </c>
      <c r="E184" s="250" t="s">
        <v>1</v>
      </c>
      <c r="F184" s="251" t="s">
        <v>1961</v>
      </c>
      <c r="G184" s="249"/>
      <c r="H184" s="252">
        <v>990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226</v>
      </c>
      <c r="AU184" s="258" t="s">
        <v>90</v>
      </c>
      <c r="AV184" s="13" t="s">
        <v>92</v>
      </c>
      <c r="AW184" s="13" t="s">
        <v>39</v>
      </c>
      <c r="AX184" s="13" t="s">
        <v>83</v>
      </c>
      <c r="AY184" s="258" t="s">
        <v>215</v>
      </c>
    </row>
    <row r="185" s="13" customFormat="1">
      <c r="A185" s="13"/>
      <c r="B185" s="248"/>
      <c r="C185" s="249"/>
      <c r="D185" s="243" t="s">
        <v>226</v>
      </c>
      <c r="E185" s="250" t="s">
        <v>1</v>
      </c>
      <c r="F185" s="251" t="s">
        <v>1962</v>
      </c>
      <c r="G185" s="249"/>
      <c r="H185" s="252">
        <v>15</v>
      </c>
      <c r="I185" s="253"/>
      <c r="J185" s="249"/>
      <c r="K185" s="249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226</v>
      </c>
      <c r="AU185" s="258" t="s">
        <v>90</v>
      </c>
      <c r="AV185" s="13" t="s">
        <v>92</v>
      </c>
      <c r="AW185" s="13" t="s">
        <v>39</v>
      </c>
      <c r="AX185" s="13" t="s">
        <v>83</v>
      </c>
      <c r="AY185" s="258" t="s">
        <v>215</v>
      </c>
    </row>
    <row r="186" s="13" customFormat="1">
      <c r="A186" s="13"/>
      <c r="B186" s="248"/>
      <c r="C186" s="249"/>
      <c r="D186" s="243" t="s">
        <v>226</v>
      </c>
      <c r="E186" s="250" t="s">
        <v>1</v>
      </c>
      <c r="F186" s="251" t="s">
        <v>1963</v>
      </c>
      <c r="G186" s="249"/>
      <c r="H186" s="252">
        <v>965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226</v>
      </c>
      <c r="AU186" s="258" t="s">
        <v>90</v>
      </c>
      <c r="AV186" s="13" t="s">
        <v>92</v>
      </c>
      <c r="AW186" s="13" t="s">
        <v>39</v>
      </c>
      <c r="AX186" s="13" t="s">
        <v>83</v>
      </c>
      <c r="AY186" s="258" t="s">
        <v>215</v>
      </c>
    </row>
    <row r="187" s="13" customFormat="1">
      <c r="A187" s="13"/>
      <c r="B187" s="248"/>
      <c r="C187" s="249"/>
      <c r="D187" s="243" t="s">
        <v>226</v>
      </c>
      <c r="E187" s="250" t="s">
        <v>1</v>
      </c>
      <c r="F187" s="251" t="s">
        <v>1964</v>
      </c>
      <c r="G187" s="249"/>
      <c r="H187" s="252">
        <v>912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226</v>
      </c>
      <c r="AU187" s="258" t="s">
        <v>90</v>
      </c>
      <c r="AV187" s="13" t="s">
        <v>92</v>
      </c>
      <c r="AW187" s="13" t="s">
        <v>39</v>
      </c>
      <c r="AX187" s="13" t="s">
        <v>83</v>
      </c>
      <c r="AY187" s="258" t="s">
        <v>215</v>
      </c>
    </row>
    <row r="188" s="14" customFormat="1">
      <c r="A188" s="14"/>
      <c r="B188" s="259"/>
      <c r="C188" s="260"/>
      <c r="D188" s="243" t="s">
        <v>226</v>
      </c>
      <c r="E188" s="261" t="s">
        <v>1</v>
      </c>
      <c r="F188" s="262" t="s">
        <v>229</v>
      </c>
      <c r="G188" s="260"/>
      <c r="H188" s="263">
        <v>8187</v>
      </c>
      <c r="I188" s="264"/>
      <c r="J188" s="260"/>
      <c r="K188" s="260"/>
      <c r="L188" s="265"/>
      <c r="M188" s="266"/>
      <c r="N188" s="267"/>
      <c r="O188" s="267"/>
      <c r="P188" s="267"/>
      <c r="Q188" s="267"/>
      <c r="R188" s="267"/>
      <c r="S188" s="267"/>
      <c r="T188" s="26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9" t="s">
        <v>226</v>
      </c>
      <c r="AU188" s="269" t="s">
        <v>90</v>
      </c>
      <c r="AV188" s="14" t="s">
        <v>222</v>
      </c>
      <c r="AW188" s="14" t="s">
        <v>39</v>
      </c>
      <c r="AX188" s="14" t="s">
        <v>90</v>
      </c>
      <c r="AY188" s="269" t="s">
        <v>215</v>
      </c>
    </row>
    <row r="189" s="2" customFormat="1" ht="24.15" customHeight="1">
      <c r="A189" s="40"/>
      <c r="B189" s="41"/>
      <c r="C189" s="230" t="s">
        <v>303</v>
      </c>
      <c r="D189" s="230" t="s">
        <v>217</v>
      </c>
      <c r="E189" s="231" t="s">
        <v>1965</v>
      </c>
      <c r="F189" s="232" t="s">
        <v>1966</v>
      </c>
      <c r="G189" s="233" t="s">
        <v>325</v>
      </c>
      <c r="H189" s="234">
        <v>14</v>
      </c>
      <c r="I189" s="235"/>
      <c r="J189" s="236">
        <f>ROUND(I189*H189,2)</f>
        <v>0</v>
      </c>
      <c r="K189" s="232" t="s">
        <v>529</v>
      </c>
      <c r="L189" s="46"/>
      <c r="M189" s="237" t="s">
        <v>1</v>
      </c>
      <c r="N189" s="238" t="s">
        <v>48</v>
      </c>
      <c r="O189" s="93"/>
      <c r="P189" s="239">
        <f>O189*H189</f>
        <v>0</v>
      </c>
      <c r="Q189" s="239">
        <v>0</v>
      </c>
      <c r="R189" s="239">
        <f>Q189*H189</f>
        <v>0</v>
      </c>
      <c r="S189" s="239">
        <v>0</v>
      </c>
      <c r="T189" s="24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1" t="s">
        <v>222</v>
      </c>
      <c r="AT189" s="241" t="s">
        <v>217</v>
      </c>
      <c r="AU189" s="241" t="s">
        <v>90</v>
      </c>
      <c r="AY189" s="18" t="s">
        <v>215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8" t="s">
        <v>90</v>
      </c>
      <c r="BK189" s="242">
        <f>ROUND(I189*H189,2)</f>
        <v>0</v>
      </c>
      <c r="BL189" s="18" t="s">
        <v>222</v>
      </c>
      <c r="BM189" s="241" t="s">
        <v>1967</v>
      </c>
    </row>
    <row r="190" s="2" customFormat="1">
      <c r="A190" s="40"/>
      <c r="B190" s="41"/>
      <c r="C190" s="42"/>
      <c r="D190" s="243" t="s">
        <v>224</v>
      </c>
      <c r="E190" s="42"/>
      <c r="F190" s="244" t="s">
        <v>1966</v>
      </c>
      <c r="G190" s="42"/>
      <c r="H190" s="42"/>
      <c r="I190" s="245"/>
      <c r="J190" s="42"/>
      <c r="K190" s="42"/>
      <c r="L190" s="46"/>
      <c r="M190" s="246"/>
      <c r="N190" s="247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8" t="s">
        <v>224</v>
      </c>
      <c r="AU190" s="18" t="s">
        <v>90</v>
      </c>
    </row>
    <row r="191" s="2" customFormat="1" ht="16.5" customHeight="1">
      <c r="A191" s="40"/>
      <c r="B191" s="41"/>
      <c r="C191" s="230" t="s">
        <v>310</v>
      </c>
      <c r="D191" s="230" t="s">
        <v>217</v>
      </c>
      <c r="E191" s="231" t="s">
        <v>1968</v>
      </c>
      <c r="F191" s="232" t="s">
        <v>1969</v>
      </c>
      <c r="G191" s="233" t="s">
        <v>1970</v>
      </c>
      <c r="H191" s="234">
        <v>19.942</v>
      </c>
      <c r="I191" s="235"/>
      <c r="J191" s="236">
        <f>ROUND(I191*H191,2)</f>
        <v>0</v>
      </c>
      <c r="K191" s="232" t="s">
        <v>529</v>
      </c>
      <c r="L191" s="46"/>
      <c r="M191" s="237" t="s">
        <v>1</v>
      </c>
      <c r="N191" s="238" t="s">
        <v>48</v>
      </c>
      <c r="O191" s="93"/>
      <c r="P191" s="239">
        <f>O191*H191</f>
        <v>0</v>
      </c>
      <c r="Q191" s="239">
        <v>0</v>
      </c>
      <c r="R191" s="239">
        <f>Q191*H191</f>
        <v>0</v>
      </c>
      <c r="S191" s="239">
        <v>0</v>
      </c>
      <c r="T191" s="24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41" t="s">
        <v>541</v>
      </c>
      <c r="AT191" s="241" t="s">
        <v>217</v>
      </c>
      <c r="AU191" s="241" t="s">
        <v>90</v>
      </c>
      <c r="AY191" s="18" t="s">
        <v>215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8" t="s">
        <v>90</v>
      </c>
      <c r="BK191" s="242">
        <f>ROUND(I191*H191,2)</f>
        <v>0</v>
      </c>
      <c r="BL191" s="18" t="s">
        <v>541</v>
      </c>
      <c r="BM191" s="241" t="s">
        <v>1971</v>
      </c>
    </row>
    <row r="192" s="2" customFormat="1">
      <c r="A192" s="40"/>
      <c r="B192" s="41"/>
      <c r="C192" s="42"/>
      <c r="D192" s="243" t="s">
        <v>224</v>
      </c>
      <c r="E192" s="42"/>
      <c r="F192" s="244" t="s">
        <v>1969</v>
      </c>
      <c r="G192" s="42"/>
      <c r="H192" s="42"/>
      <c r="I192" s="245"/>
      <c r="J192" s="42"/>
      <c r="K192" s="42"/>
      <c r="L192" s="46"/>
      <c r="M192" s="246"/>
      <c r="N192" s="247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8" t="s">
        <v>224</v>
      </c>
      <c r="AU192" s="18" t="s">
        <v>90</v>
      </c>
    </row>
    <row r="193" s="13" customFormat="1">
      <c r="A193" s="13"/>
      <c r="B193" s="248"/>
      <c r="C193" s="249"/>
      <c r="D193" s="243" t="s">
        <v>226</v>
      </c>
      <c r="E193" s="250" t="s">
        <v>1</v>
      </c>
      <c r="F193" s="251" t="s">
        <v>1972</v>
      </c>
      <c r="G193" s="249"/>
      <c r="H193" s="252">
        <v>19.942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90</v>
      </c>
      <c r="AV193" s="13" t="s">
        <v>92</v>
      </c>
      <c r="AW193" s="13" t="s">
        <v>39</v>
      </c>
      <c r="AX193" s="13" t="s">
        <v>90</v>
      </c>
      <c r="AY193" s="258" t="s">
        <v>215</v>
      </c>
    </row>
    <row r="194" s="12" customFormat="1" ht="25.92" customHeight="1">
      <c r="A194" s="12"/>
      <c r="B194" s="214"/>
      <c r="C194" s="215"/>
      <c r="D194" s="216" t="s">
        <v>82</v>
      </c>
      <c r="E194" s="217" t="s">
        <v>544</v>
      </c>
      <c r="F194" s="217" t="s">
        <v>545</v>
      </c>
      <c r="G194" s="215"/>
      <c r="H194" s="215"/>
      <c r="I194" s="218"/>
      <c r="J194" s="219">
        <f>BK194</f>
        <v>0</v>
      </c>
      <c r="K194" s="215"/>
      <c r="L194" s="220"/>
      <c r="M194" s="221"/>
      <c r="N194" s="222"/>
      <c r="O194" s="222"/>
      <c r="P194" s="223">
        <f>SUM(P195:P278)</f>
        <v>0</v>
      </c>
      <c r="Q194" s="222"/>
      <c r="R194" s="223">
        <f>SUM(R195:R278)</f>
        <v>0</v>
      </c>
      <c r="S194" s="222"/>
      <c r="T194" s="224">
        <f>SUM(T195:T278)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5" t="s">
        <v>90</v>
      </c>
      <c r="AT194" s="226" t="s">
        <v>82</v>
      </c>
      <c r="AU194" s="226" t="s">
        <v>83</v>
      </c>
      <c r="AY194" s="225" t="s">
        <v>215</v>
      </c>
      <c r="BK194" s="227">
        <f>SUM(BK195:BK278)</f>
        <v>0</v>
      </c>
    </row>
    <row r="195" s="2" customFormat="1" ht="24.15" customHeight="1">
      <c r="A195" s="40"/>
      <c r="B195" s="41"/>
      <c r="C195" s="291" t="s">
        <v>316</v>
      </c>
      <c r="D195" s="291" t="s">
        <v>311</v>
      </c>
      <c r="E195" s="292" t="s">
        <v>1973</v>
      </c>
      <c r="F195" s="293" t="s">
        <v>1974</v>
      </c>
      <c r="G195" s="294" t="s">
        <v>334</v>
      </c>
      <c r="H195" s="295">
        <v>19942.650000000001</v>
      </c>
      <c r="I195" s="296"/>
      <c r="J195" s="297">
        <f>ROUND(I195*H195,2)</f>
        <v>0</v>
      </c>
      <c r="K195" s="293" t="s">
        <v>529</v>
      </c>
      <c r="L195" s="298"/>
      <c r="M195" s="299" t="s">
        <v>1</v>
      </c>
      <c r="N195" s="300" t="s">
        <v>48</v>
      </c>
      <c r="O195" s="93"/>
      <c r="P195" s="239">
        <f>O195*H195</f>
        <v>0</v>
      </c>
      <c r="Q195" s="239">
        <v>0</v>
      </c>
      <c r="R195" s="239">
        <f>Q195*H195</f>
        <v>0</v>
      </c>
      <c r="S195" s="239">
        <v>0</v>
      </c>
      <c r="T195" s="24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41" t="s">
        <v>548</v>
      </c>
      <c r="AT195" s="241" t="s">
        <v>311</v>
      </c>
      <c r="AU195" s="241" t="s">
        <v>90</v>
      </c>
      <c r="AY195" s="18" t="s">
        <v>215</v>
      </c>
      <c r="BE195" s="242">
        <f>IF(N195="základní",J195,0)</f>
        <v>0</v>
      </c>
      <c r="BF195" s="242">
        <f>IF(N195="snížená",J195,0)</f>
        <v>0</v>
      </c>
      <c r="BG195" s="242">
        <f>IF(N195="zákl. přenesená",J195,0)</f>
        <v>0</v>
      </c>
      <c r="BH195" s="242">
        <f>IF(N195="sníž. přenesená",J195,0)</f>
        <v>0</v>
      </c>
      <c r="BI195" s="242">
        <f>IF(N195="nulová",J195,0)</f>
        <v>0</v>
      </c>
      <c r="BJ195" s="18" t="s">
        <v>90</v>
      </c>
      <c r="BK195" s="242">
        <f>ROUND(I195*H195,2)</f>
        <v>0</v>
      </c>
      <c r="BL195" s="18" t="s">
        <v>418</v>
      </c>
      <c r="BM195" s="241" t="s">
        <v>1975</v>
      </c>
    </row>
    <row r="196" s="2" customFormat="1">
      <c r="A196" s="40"/>
      <c r="B196" s="41"/>
      <c r="C196" s="42"/>
      <c r="D196" s="243" t="s">
        <v>224</v>
      </c>
      <c r="E196" s="42"/>
      <c r="F196" s="244" t="s">
        <v>1974</v>
      </c>
      <c r="G196" s="42"/>
      <c r="H196" s="42"/>
      <c r="I196" s="245"/>
      <c r="J196" s="42"/>
      <c r="K196" s="42"/>
      <c r="L196" s="46"/>
      <c r="M196" s="246"/>
      <c r="N196" s="247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8" t="s">
        <v>224</v>
      </c>
      <c r="AU196" s="18" t="s">
        <v>90</v>
      </c>
    </row>
    <row r="197" s="13" customFormat="1">
      <c r="A197" s="13"/>
      <c r="B197" s="248"/>
      <c r="C197" s="249"/>
      <c r="D197" s="243" t="s">
        <v>226</v>
      </c>
      <c r="E197" s="250" t="s">
        <v>1</v>
      </c>
      <c r="F197" s="251" t="s">
        <v>1976</v>
      </c>
      <c r="G197" s="249"/>
      <c r="H197" s="252">
        <v>15.75</v>
      </c>
      <c r="I197" s="253"/>
      <c r="J197" s="249"/>
      <c r="K197" s="249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226</v>
      </c>
      <c r="AU197" s="258" t="s">
        <v>90</v>
      </c>
      <c r="AV197" s="13" t="s">
        <v>92</v>
      </c>
      <c r="AW197" s="13" t="s">
        <v>39</v>
      </c>
      <c r="AX197" s="13" t="s">
        <v>83</v>
      </c>
      <c r="AY197" s="258" t="s">
        <v>215</v>
      </c>
    </row>
    <row r="198" s="13" customFormat="1">
      <c r="A198" s="13"/>
      <c r="B198" s="248"/>
      <c r="C198" s="249"/>
      <c r="D198" s="243" t="s">
        <v>226</v>
      </c>
      <c r="E198" s="250" t="s">
        <v>1</v>
      </c>
      <c r="F198" s="251" t="s">
        <v>1977</v>
      </c>
      <c r="G198" s="249"/>
      <c r="H198" s="252">
        <v>252</v>
      </c>
      <c r="I198" s="253"/>
      <c r="J198" s="249"/>
      <c r="K198" s="249"/>
      <c r="L198" s="254"/>
      <c r="M198" s="255"/>
      <c r="N198" s="256"/>
      <c r="O198" s="256"/>
      <c r="P198" s="256"/>
      <c r="Q198" s="256"/>
      <c r="R198" s="256"/>
      <c r="S198" s="256"/>
      <c r="T198" s="25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8" t="s">
        <v>226</v>
      </c>
      <c r="AU198" s="258" t="s">
        <v>90</v>
      </c>
      <c r="AV198" s="13" t="s">
        <v>92</v>
      </c>
      <c r="AW198" s="13" t="s">
        <v>39</v>
      </c>
      <c r="AX198" s="13" t="s">
        <v>83</v>
      </c>
      <c r="AY198" s="258" t="s">
        <v>215</v>
      </c>
    </row>
    <row r="199" s="13" customFormat="1">
      <c r="A199" s="13"/>
      <c r="B199" s="248"/>
      <c r="C199" s="249"/>
      <c r="D199" s="243" t="s">
        <v>226</v>
      </c>
      <c r="E199" s="250" t="s">
        <v>1</v>
      </c>
      <c r="F199" s="251" t="s">
        <v>1978</v>
      </c>
      <c r="G199" s="249"/>
      <c r="H199" s="252">
        <v>2753.0999999999999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226</v>
      </c>
      <c r="AU199" s="258" t="s">
        <v>90</v>
      </c>
      <c r="AV199" s="13" t="s">
        <v>92</v>
      </c>
      <c r="AW199" s="13" t="s">
        <v>39</v>
      </c>
      <c r="AX199" s="13" t="s">
        <v>83</v>
      </c>
      <c r="AY199" s="258" t="s">
        <v>215</v>
      </c>
    </row>
    <row r="200" s="13" customFormat="1">
      <c r="A200" s="13"/>
      <c r="B200" s="248"/>
      <c r="C200" s="249"/>
      <c r="D200" s="243" t="s">
        <v>226</v>
      </c>
      <c r="E200" s="250" t="s">
        <v>1</v>
      </c>
      <c r="F200" s="251" t="s">
        <v>1979</v>
      </c>
      <c r="G200" s="249"/>
      <c r="H200" s="252">
        <v>2299.5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226</v>
      </c>
      <c r="AU200" s="258" t="s">
        <v>90</v>
      </c>
      <c r="AV200" s="13" t="s">
        <v>92</v>
      </c>
      <c r="AW200" s="13" t="s">
        <v>39</v>
      </c>
      <c r="AX200" s="13" t="s">
        <v>83</v>
      </c>
      <c r="AY200" s="258" t="s">
        <v>215</v>
      </c>
    </row>
    <row r="201" s="13" customFormat="1">
      <c r="A201" s="13"/>
      <c r="B201" s="248"/>
      <c r="C201" s="249"/>
      <c r="D201" s="243" t="s">
        <v>226</v>
      </c>
      <c r="E201" s="250" t="s">
        <v>1</v>
      </c>
      <c r="F201" s="251" t="s">
        <v>1980</v>
      </c>
      <c r="G201" s="249"/>
      <c r="H201" s="252">
        <v>26.25</v>
      </c>
      <c r="I201" s="253"/>
      <c r="J201" s="249"/>
      <c r="K201" s="249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226</v>
      </c>
      <c r="AU201" s="258" t="s">
        <v>90</v>
      </c>
      <c r="AV201" s="13" t="s">
        <v>92</v>
      </c>
      <c r="AW201" s="13" t="s">
        <v>39</v>
      </c>
      <c r="AX201" s="13" t="s">
        <v>83</v>
      </c>
      <c r="AY201" s="258" t="s">
        <v>215</v>
      </c>
    </row>
    <row r="202" s="13" customFormat="1">
      <c r="A202" s="13"/>
      <c r="B202" s="248"/>
      <c r="C202" s="249"/>
      <c r="D202" s="243" t="s">
        <v>226</v>
      </c>
      <c r="E202" s="250" t="s">
        <v>1</v>
      </c>
      <c r="F202" s="251" t="s">
        <v>1981</v>
      </c>
      <c r="G202" s="249"/>
      <c r="H202" s="252">
        <v>1874.25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226</v>
      </c>
      <c r="AU202" s="258" t="s">
        <v>90</v>
      </c>
      <c r="AV202" s="13" t="s">
        <v>92</v>
      </c>
      <c r="AW202" s="13" t="s">
        <v>39</v>
      </c>
      <c r="AX202" s="13" t="s">
        <v>83</v>
      </c>
      <c r="AY202" s="258" t="s">
        <v>215</v>
      </c>
    </row>
    <row r="203" s="13" customFormat="1">
      <c r="A203" s="13"/>
      <c r="B203" s="248"/>
      <c r="C203" s="249"/>
      <c r="D203" s="243" t="s">
        <v>226</v>
      </c>
      <c r="E203" s="250" t="s">
        <v>1</v>
      </c>
      <c r="F203" s="251" t="s">
        <v>1982</v>
      </c>
      <c r="G203" s="249"/>
      <c r="H203" s="252">
        <v>1212.75</v>
      </c>
      <c r="I203" s="253"/>
      <c r="J203" s="249"/>
      <c r="K203" s="249"/>
      <c r="L203" s="254"/>
      <c r="M203" s="255"/>
      <c r="N203" s="256"/>
      <c r="O203" s="256"/>
      <c r="P203" s="256"/>
      <c r="Q203" s="256"/>
      <c r="R203" s="256"/>
      <c r="S203" s="256"/>
      <c r="T203" s="25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8" t="s">
        <v>226</v>
      </c>
      <c r="AU203" s="258" t="s">
        <v>90</v>
      </c>
      <c r="AV203" s="13" t="s">
        <v>92</v>
      </c>
      <c r="AW203" s="13" t="s">
        <v>39</v>
      </c>
      <c r="AX203" s="13" t="s">
        <v>83</v>
      </c>
      <c r="AY203" s="258" t="s">
        <v>215</v>
      </c>
    </row>
    <row r="204" s="13" customFormat="1">
      <c r="A204" s="13"/>
      <c r="B204" s="248"/>
      <c r="C204" s="249"/>
      <c r="D204" s="243" t="s">
        <v>226</v>
      </c>
      <c r="E204" s="250" t="s">
        <v>1</v>
      </c>
      <c r="F204" s="251" t="s">
        <v>1983</v>
      </c>
      <c r="G204" s="249"/>
      <c r="H204" s="252">
        <v>26.25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226</v>
      </c>
      <c r="AU204" s="258" t="s">
        <v>90</v>
      </c>
      <c r="AV204" s="13" t="s">
        <v>92</v>
      </c>
      <c r="AW204" s="13" t="s">
        <v>39</v>
      </c>
      <c r="AX204" s="13" t="s">
        <v>83</v>
      </c>
      <c r="AY204" s="258" t="s">
        <v>215</v>
      </c>
    </row>
    <row r="205" s="13" customFormat="1">
      <c r="A205" s="13"/>
      <c r="B205" s="248"/>
      <c r="C205" s="249"/>
      <c r="D205" s="243" t="s">
        <v>226</v>
      </c>
      <c r="E205" s="250" t="s">
        <v>1</v>
      </c>
      <c r="F205" s="251" t="s">
        <v>1984</v>
      </c>
      <c r="G205" s="249"/>
      <c r="H205" s="252">
        <v>796.95000000000005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226</v>
      </c>
      <c r="AU205" s="258" t="s">
        <v>90</v>
      </c>
      <c r="AV205" s="13" t="s">
        <v>92</v>
      </c>
      <c r="AW205" s="13" t="s">
        <v>39</v>
      </c>
      <c r="AX205" s="13" t="s">
        <v>83</v>
      </c>
      <c r="AY205" s="258" t="s">
        <v>215</v>
      </c>
    </row>
    <row r="206" s="13" customFormat="1">
      <c r="A206" s="13"/>
      <c r="B206" s="248"/>
      <c r="C206" s="249"/>
      <c r="D206" s="243" t="s">
        <v>226</v>
      </c>
      <c r="E206" s="250" t="s">
        <v>1</v>
      </c>
      <c r="F206" s="251" t="s">
        <v>1985</v>
      </c>
      <c r="G206" s="249"/>
      <c r="H206" s="252">
        <v>683.54999999999995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226</v>
      </c>
      <c r="AU206" s="258" t="s">
        <v>90</v>
      </c>
      <c r="AV206" s="13" t="s">
        <v>92</v>
      </c>
      <c r="AW206" s="13" t="s">
        <v>39</v>
      </c>
      <c r="AX206" s="13" t="s">
        <v>83</v>
      </c>
      <c r="AY206" s="258" t="s">
        <v>215</v>
      </c>
    </row>
    <row r="207" s="13" customFormat="1">
      <c r="A207" s="13"/>
      <c r="B207" s="248"/>
      <c r="C207" s="249"/>
      <c r="D207" s="243" t="s">
        <v>226</v>
      </c>
      <c r="E207" s="250" t="s">
        <v>1</v>
      </c>
      <c r="F207" s="251" t="s">
        <v>1986</v>
      </c>
      <c r="G207" s="249"/>
      <c r="H207" s="252">
        <v>525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226</v>
      </c>
      <c r="AU207" s="258" t="s">
        <v>90</v>
      </c>
      <c r="AV207" s="13" t="s">
        <v>92</v>
      </c>
      <c r="AW207" s="13" t="s">
        <v>39</v>
      </c>
      <c r="AX207" s="13" t="s">
        <v>83</v>
      </c>
      <c r="AY207" s="258" t="s">
        <v>215</v>
      </c>
    </row>
    <row r="208" s="13" customFormat="1">
      <c r="A208" s="13"/>
      <c r="B208" s="248"/>
      <c r="C208" s="249"/>
      <c r="D208" s="243" t="s">
        <v>226</v>
      </c>
      <c r="E208" s="250" t="s">
        <v>1</v>
      </c>
      <c r="F208" s="251" t="s">
        <v>1987</v>
      </c>
      <c r="G208" s="249"/>
      <c r="H208" s="252">
        <v>26.25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226</v>
      </c>
      <c r="AU208" s="258" t="s">
        <v>90</v>
      </c>
      <c r="AV208" s="13" t="s">
        <v>92</v>
      </c>
      <c r="AW208" s="13" t="s">
        <v>39</v>
      </c>
      <c r="AX208" s="13" t="s">
        <v>83</v>
      </c>
      <c r="AY208" s="258" t="s">
        <v>215</v>
      </c>
    </row>
    <row r="209" s="13" customFormat="1">
      <c r="A209" s="13"/>
      <c r="B209" s="248"/>
      <c r="C209" s="249"/>
      <c r="D209" s="243" t="s">
        <v>226</v>
      </c>
      <c r="E209" s="250" t="s">
        <v>1</v>
      </c>
      <c r="F209" s="251" t="s">
        <v>1988</v>
      </c>
      <c r="G209" s="249"/>
      <c r="H209" s="252">
        <v>1827</v>
      </c>
      <c r="I209" s="253"/>
      <c r="J209" s="249"/>
      <c r="K209" s="249"/>
      <c r="L209" s="254"/>
      <c r="M209" s="255"/>
      <c r="N209" s="256"/>
      <c r="O209" s="256"/>
      <c r="P209" s="256"/>
      <c r="Q209" s="256"/>
      <c r="R209" s="256"/>
      <c r="S209" s="256"/>
      <c r="T209" s="25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8" t="s">
        <v>226</v>
      </c>
      <c r="AU209" s="258" t="s">
        <v>90</v>
      </c>
      <c r="AV209" s="13" t="s">
        <v>92</v>
      </c>
      <c r="AW209" s="13" t="s">
        <v>39</v>
      </c>
      <c r="AX209" s="13" t="s">
        <v>83</v>
      </c>
      <c r="AY209" s="258" t="s">
        <v>215</v>
      </c>
    </row>
    <row r="210" s="13" customFormat="1">
      <c r="A210" s="13"/>
      <c r="B210" s="248"/>
      <c r="C210" s="249"/>
      <c r="D210" s="243" t="s">
        <v>226</v>
      </c>
      <c r="E210" s="250" t="s">
        <v>1</v>
      </c>
      <c r="F210" s="251" t="s">
        <v>1989</v>
      </c>
      <c r="G210" s="249"/>
      <c r="H210" s="252">
        <v>26.25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226</v>
      </c>
      <c r="AU210" s="258" t="s">
        <v>90</v>
      </c>
      <c r="AV210" s="13" t="s">
        <v>92</v>
      </c>
      <c r="AW210" s="13" t="s">
        <v>39</v>
      </c>
      <c r="AX210" s="13" t="s">
        <v>83</v>
      </c>
      <c r="AY210" s="258" t="s">
        <v>215</v>
      </c>
    </row>
    <row r="211" s="13" customFormat="1">
      <c r="A211" s="13"/>
      <c r="B211" s="248"/>
      <c r="C211" s="249"/>
      <c r="D211" s="243" t="s">
        <v>226</v>
      </c>
      <c r="E211" s="250" t="s">
        <v>1</v>
      </c>
      <c r="F211" s="251" t="s">
        <v>1990</v>
      </c>
      <c r="G211" s="249"/>
      <c r="H211" s="252">
        <v>4847.8500000000004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226</v>
      </c>
      <c r="AU211" s="258" t="s">
        <v>90</v>
      </c>
      <c r="AV211" s="13" t="s">
        <v>92</v>
      </c>
      <c r="AW211" s="13" t="s">
        <v>39</v>
      </c>
      <c r="AX211" s="13" t="s">
        <v>83</v>
      </c>
      <c r="AY211" s="258" t="s">
        <v>215</v>
      </c>
    </row>
    <row r="212" s="13" customFormat="1">
      <c r="A212" s="13"/>
      <c r="B212" s="248"/>
      <c r="C212" s="249"/>
      <c r="D212" s="243" t="s">
        <v>226</v>
      </c>
      <c r="E212" s="250" t="s">
        <v>1</v>
      </c>
      <c r="F212" s="251" t="s">
        <v>1991</v>
      </c>
      <c r="G212" s="249"/>
      <c r="H212" s="252">
        <v>2749.9499999999998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226</v>
      </c>
      <c r="AU212" s="258" t="s">
        <v>90</v>
      </c>
      <c r="AV212" s="13" t="s">
        <v>92</v>
      </c>
      <c r="AW212" s="13" t="s">
        <v>39</v>
      </c>
      <c r="AX212" s="13" t="s">
        <v>83</v>
      </c>
      <c r="AY212" s="258" t="s">
        <v>215</v>
      </c>
    </row>
    <row r="213" s="14" customFormat="1">
      <c r="A213" s="14"/>
      <c r="B213" s="259"/>
      <c r="C213" s="260"/>
      <c r="D213" s="243" t="s">
        <v>226</v>
      </c>
      <c r="E213" s="261" t="s">
        <v>1</v>
      </c>
      <c r="F213" s="262" t="s">
        <v>229</v>
      </c>
      <c r="G213" s="260"/>
      <c r="H213" s="263">
        <v>19942.650000000001</v>
      </c>
      <c r="I213" s="264"/>
      <c r="J213" s="260"/>
      <c r="K213" s="260"/>
      <c r="L213" s="265"/>
      <c r="M213" s="266"/>
      <c r="N213" s="267"/>
      <c r="O213" s="267"/>
      <c r="P213" s="267"/>
      <c r="Q213" s="267"/>
      <c r="R213" s="267"/>
      <c r="S213" s="267"/>
      <c r="T213" s="26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9" t="s">
        <v>226</v>
      </c>
      <c r="AU213" s="269" t="s">
        <v>90</v>
      </c>
      <c r="AV213" s="14" t="s">
        <v>222</v>
      </c>
      <c r="AW213" s="14" t="s">
        <v>39</v>
      </c>
      <c r="AX213" s="14" t="s">
        <v>90</v>
      </c>
      <c r="AY213" s="269" t="s">
        <v>215</v>
      </c>
    </row>
    <row r="214" s="2" customFormat="1" ht="37.8" customHeight="1">
      <c r="A214" s="40"/>
      <c r="B214" s="41"/>
      <c r="C214" s="291" t="s">
        <v>322</v>
      </c>
      <c r="D214" s="291" t="s">
        <v>311</v>
      </c>
      <c r="E214" s="292" t="s">
        <v>1992</v>
      </c>
      <c r="F214" s="293" t="s">
        <v>1993</v>
      </c>
      <c r="G214" s="294" t="s">
        <v>334</v>
      </c>
      <c r="H214" s="295">
        <v>8187</v>
      </c>
      <c r="I214" s="296"/>
      <c r="J214" s="297">
        <f>ROUND(I214*H214,2)</f>
        <v>0</v>
      </c>
      <c r="K214" s="293" t="s">
        <v>529</v>
      </c>
      <c r="L214" s="298"/>
      <c r="M214" s="299" t="s">
        <v>1</v>
      </c>
      <c r="N214" s="300" t="s">
        <v>48</v>
      </c>
      <c r="O214" s="93"/>
      <c r="P214" s="239">
        <f>O214*H214</f>
        <v>0</v>
      </c>
      <c r="Q214" s="239">
        <v>0</v>
      </c>
      <c r="R214" s="239">
        <f>Q214*H214</f>
        <v>0</v>
      </c>
      <c r="S214" s="239">
        <v>0</v>
      </c>
      <c r="T214" s="24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1" t="s">
        <v>270</v>
      </c>
      <c r="AT214" s="241" t="s">
        <v>311</v>
      </c>
      <c r="AU214" s="241" t="s">
        <v>90</v>
      </c>
      <c r="AY214" s="18" t="s">
        <v>215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8" t="s">
        <v>90</v>
      </c>
      <c r="BK214" s="242">
        <f>ROUND(I214*H214,2)</f>
        <v>0</v>
      </c>
      <c r="BL214" s="18" t="s">
        <v>222</v>
      </c>
      <c r="BM214" s="241" t="s">
        <v>1994</v>
      </c>
    </row>
    <row r="215" s="2" customFormat="1">
      <c r="A215" s="40"/>
      <c r="B215" s="41"/>
      <c r="C215" s="42"/>
      <c r="D215" s="243" t="s">
        <v>224</v>
      </c>
      <c r="E215" s="42"/>
      <c r="F215" s="244" t="s">
        <v>1993</v>
      </c>
      <c r="G215" s="42"/>
      <c r="H215" s="42"/>
      <c r="I215" s="245"/>
      <c r="J215" s="42"/>
      <c r="K215" s="42"/>
      <c r="L215" s="46"/>
      <c r="M215" s="246"/>
      <c r="N215" s="247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8" t="s">
        <v>224</v>
      </c>
      <c r="AU215" s="18" t="s">
        <v>90</v>
      </c>
    </row>
    <row r="216" s="13" customFormat="1">
      <c r="A216" s="13"/>
      <c r="B216" s="248"/>
      <c r="C216" s="249"/>
      <c r="D216" s="243" t="s">
        <v>226</v>
      </c>
      <c r="E216" s="250" t="s">
        <v>1</v>
      </c>
      <c r="F216" s="251" t="s">
        <v>1949</v>
      </c>
      <c r="G216" s="249"/>
      <c r="H216" s="252">
        <v>15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226</v>
      </c>
      <c r="AU216" s="258" t="s">
        <v>90</v>
      </c>
      <c r="AV216" s="13" t="s">
        <v>92</v>
      </c>
      <c r="AW216" s="13" t="s">
        <v>39</v>
      </c>
      <c r="AX216" s="13" t="s">
        <v>83</v>
      </c>
      <c r="AY216" s="258" t="s">
        <v>215</v>
      </c>
    </row>
    <row r="217" s="13" customFormat="1">
      <c r="A217" s="13"/>
      <c r="B217" s="248"/>
      <c r="C217" s="249"/>
      <c r="D217" s="243" t="s">
        <v>226</v>
      </c>
      <c r="E217" s="250" t="s">
        <v>1</v>
      </c>
      <c r="F217" s="251" t="s">
        <v>1950</v>
      </c>
      <c r="G217" s="249"/>
      <c r="H217" s="252">
        <v>80</v>
      </c>
      <c r="I217" s="253"/>
      <c r="J217" s="249"/>
      <c r="K217" s="249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226</v>
      </c>
      <c r="AU217" s="258" t="s">
        <v>90</v>
      </c>
      <c r="AV217" s="13" t="s">
        <v>92</v>
      </c>
      <c r="AW217" s="13" t="s">
        <v>39</v>
      </c>
      <c r="AX217" s="13" t="s">
        <v>83</v>
      </c>
      <c r="AY217" s="258" t="s">
        <v>215</v>
      </c>
    </row>
    <row r="218" s="13" customFormat="1">
      <c r="A218" s="13"/>
      <c r="B218" s="248"/>
      <c r="C218" s="249"/>
      <c r="D218" s="243" t="s">
        <v>226</v>
      </c>
      <c r="E218" s="250" t="s">
        <v>1</v>
      </c>
      <c r="F218" s="251" t="s">
        <v>1951</v>
      </c>
      <c r="G218" s="249"/>
      <c r="H218" s="252">
        <v>2360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226</v>
      </c>
      <c r="AU218" s="258" t="s">
        <v>90</v>
      </c>
      <c r="AV218" s="13" t="s">
        <v>92</v>
      </c>
      <c r="AW218" s="13" t="s">
        <v>39</v>
      </c>
      <c r="AX218" s="13" t="s">
        <v>83</v>
      </c>
      <c r="AY218" s="258" t="s">
        <v>215</v>
      </c>
    </row>
    <row r="219" s="13" customFormat="1">
      <c r="A219" s="13"/>
      <c r="B219" s="248"/>
      <c r="C219" s="249"/>
      <c r="D219" s="243" t="s">
        <v>226</v>
      </c>
      <c r="E219" s="250" t="s">
        <v>1</v>
      </c>
      <c r="F219" s="251" t="s">
        <v>1952</v>
      </c>
      <c r="G219" s="249"/>
      <c r="H219" s="252">
        <v>10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226</v>
      </c>
      <c r="AU219" s="258" t="s">
        <v>90</v>
      </c>
      <c r="AV219" s="13" t="s">
        <v>92</v>
      </c>
      <c r="AW219" s="13" t="s">
        <v>39</v>
      </c>
      <c r="AX219" s="13" t="s">
        <v>83</v>
      </c>
      <c r="AY219" s="258" t="s">
        <v>215</v>
      </c>
    </row>
    <row r="220" s="13" customFormat="1">
      <c r="A220" s="13"/>
      <c r="B220" s="248"/>
      <c r="C220" s="249"/>
      <c r="D220" s="243" t="s">
        <v>226</v>
      </c>
      <c r="E220" s="250" t="s">
        <v>1</v>
      </c>
      <c r="F220" s="251" t="s">
        <v>1953</v>
      </c>
      <c r="G220" s="249"/>
      <c r="H220" s="252">
        <v>380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226</v>
      </c>
      <c r="AU220" s="258" t="s">
        <v>90</v>
      </c>
      <c r="AV220" s="13" t="s">
        <v>92</v>
      </c>
      <c r="AW220" s="13" t="s">
        <v>39</v>
      </c>
      <c r="AX220" s="13" t="s">
        <v>83</v>
      </c>
      <c r="AY220" s="258" t="s">
        <v>215</v>
      </c>
    </row>
    <row r="221" s="13" customFormat="1">
      <c r="A221" s="13"/>
      <c r="B221" s="248"/>
      <c r="C221" s="249"/>
      <c r="D221" s="243" t="s">
        <v>226</v>
      </c>
      <c r="E221" s="250" t="s">
        <v>1</v>
      </c>
      <c r="F221" s="251" t="s">
        <v>1954</v>
      </c>
      <c r="G221" s="249"/>
      <c r="H221" s="252">
        <v>10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226</v>
      </c>
      <c r="AU221" s="258" t="s">
        <v>90</v>
      </c>
      <c r="AV221" s="13" t="s">
        <v>92</v>
      </c>
      <c r="AW221" s="13" t="s">
        <v>39</v>
      </c>
      <c r="AX221" s="13" t="s">
        <v>83</v>
      </c>
      <c r="AY221" s="258" t="s">
        <v>215</v>
      </c>
    </row>
    <row r="222" s="13" customFormat="1">
      <c r="A222" s="13"/>
      <c r="B222" s="248"/>
      <c r="C222" s="249"/>
      <c r="D222" s="243" t="s">
        <v>226</v>
      </c>
      <c r="E222" s="250" t="s">
        <v>1</v>
      </c>
      <c r="F222" s="251" t="s">
        <v>1955</v>
      </c>
      <c r="G222" s="249"/>
      <c r="H222" s="252">
        <v>260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226</v>
      </c>
      <c r="AU222" s="258" t="s">
        <v>90</v>
      </c>
      <c r="AV222" s="13" t="s">
        <v>92</v>
      </c>
      <c r="AW222" s="13" t="s">
        <v>39</v>
      </c>
      <c r="AX222" s="13" t="s">
        <v>83</v>
      </c>
      <c r="AY222" s="258" t="s">
        <v>215</v>
      </c>
    </row>
    <row r="223" s="13" customFormat="1">
      <c r="A223" s="13"/>
      <c r="B223" s="248"/>
      <c r="C223" s="249"/>
      <c r="D223" s="243" t="s">
        <v>226</v>
      </c>
      <c r="E223" s="250" t="s">
        <v>1</v>
      </c>
      <c r="F223" s="251" t="s">
        <v>1956</v>
      </c>
      <c r="G223" s="249"/>
      <c r="H223" s="252">
        <v>10</v>
      </c>
      <c r="I223" s="253"/>
      <c r="J223" s="249"/>
      <c r="K223" s="249"/>
      <c r="L223" s="254"/>
      <c r="M223" s="255"/>
      <c r="N223" s="256"/>
      <c r="O223" s="256"/>
      <c r="P223" s="256"/>
      <c r="Q223" s="256"/>
      <c r="R223" s="256"/>
      <c r="S223" s="256"/>
      <c r="T223" s="25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8" t="s">
        <v>226</v>
      </c>
      <c r="AU223" s="258" t="s">
        <v>90</v>
      </c>
      <c r="AV223" s="13" t="s">
        <v>92</v>
      </c>
      <c r="AW223" s="13" t="s">
        <v>39</v>
      </c>
      <c r="AX223" s="13" t="s">
        <v>83</v>
      </c>
      <c r="AY223" s="258" t="s">
        <v>215</v>
      </c>
    </row>
    <row r="224" s="13" customFormat="1">
      <c r="A224" s="13"/>
      <c r="B224" s="248"/>
      <c r="C224" s="249"/>
      <c r="D224" s="243" t="s">
        <v>226</v>
      </c>
      <c r="E224" s="250" t="s">
        <v>1</v>
      </c>
      <c r="F224" s="251" t="s">
        <v>1957</v>
      </c>
      <c r="G224" s="249"/>
      <c r="H224" s="252">
        <v>840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226</v>
      </c>
      <c r="AU224" s="258" t="s">
        <v>90</v>
      </c>
      <c r="AV224" s="13" t="s">
        <v>92</v>
      </c>
      <c r="AW224" s="13" t="s">
        <v>39</v>
      </c>
      <c r="AX224" s="13" t="s">
        <v>83</v>
      </c>
      <c r="AY224" s="258" t="s">
        <v>215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1958</v>
      </c>
      <c r="G225" s="249"/>
      <c r="H225" s="252">
        <v>15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90</v>
      </c>
      <c r="AV225" s="13" t="s">
        <v>92</v>
      </c>
      <c r="AW225" s="13" t="s">
        <v>39</v>
      </c>
      <c r="AX225" s="13" t="s">
        <v>83</v>
      </c>
      <c r="AY225" s="258" t="s">
        <v>215</v>
      </c>
    </row>
    <row r="226" s="13" customFormat="1">
      <c r="A226" s="13"/>
      <c r="B226" s="248"/>
      <c r="C226" s="249"/>
      <c r="D226" s="243" t="s">
        <v>226</v>
      </c>
      <c r="E226" s="250" t="s">
        <v>1</v>
      </c>
      <c r="F226" s="251" t="s">
        <v>1959</v>
      </c>
      <c r="G226" s="249"/>
      <c r="H226" s="252">
        <v>1310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226</v>
      </c>
      <c r="AU226" s="258" t="s">
        <v>90</v>
      </c>
      <c r="AV226" s="13" t="s">
        <v>92</v>
      </c>
      <c r="AW226" s="13" t="s">
        <v>39</v>
      </c>
      <c r="AX226" s="13" t="s">
        <v>83</v>
      </c>
      <c r="AY226" s="258" t="s">
        <v>215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1960</v>
      </c>
      <c r="G227" s="249"/>
      <c r="H227" s="252">
        <v>15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90</v>
      </c>
      <c r="AV227" s="13" t="s">
        <v>92</v>
      </c>
      <c r="AW227" s="13" t="s">
        <v>39</v>
      </c>
      <c r="AX227" s="13" t="s">
        <v>83</v>
      </c>
      <c r="AY227" s="258" t="s">
        <v>215</v>
      </c>
    </row>
    <row r="228" s="13" customFormat="1">
      <c r="A228" s="13"/>
      <c r="B228" s="248"/>
      <c r="C228" s="249"/>
      <c r="D228" s="243" t="s">
        <v>226</v>
      </c>
      <c r="E228" s="250" t="s">
        <v>1</v>
      </c>
      <c r="F228" s="251" t="s">
        <v>1961</v>
      </c>
      <c r="G228" s="249"/>
      <c r="H228" s="252">
        <v>990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226</v>
      </c>
      <c r="AU228" s="258" t="s">
        <v>90</v>
      </c>
      <c r="AV228" s="13" t="s">
        <v>92</v>
      </c>
      <c r="AW228" s="13" t="s">
        <v>39</v>
      </c>
      <c r="AX228" s="13" t="s">
        <v>83</v>
      </c>
      <c r="AY228" s="258" t="s">
        <v>215</v>
      </c>
    </row>
    <row r="229" s="13" customFormat="1">
      <c r="A229" s="13"/>
      <c r="B229" s="248"/>
      <c r="C229" s="249"/>
      <c r="D229" s="243" t="s">
        <v>226</v>
      </c>
      <c r="E229" s="250" t="s">
        <v>1</v>
      </c>
      <c r="F229" s="251" t="s">
        <v>1962</v>
      </c>
      <c r="G229" s="249"/>
      <c r="H229" s="252">
        <v>15</v>
      </c>
      <c r="I229" s="253"/>
      <c r="J229" s="249"/>
      <c r="K229" s="249"/>
      <c r="L229" s="254"/>
      <c r="M229" s="255"/>
      <c r="N229" s="256"/>
      <c r="O229" s="256"/>
      <c r="P229" s="256"/>
      <c r="Q229" s="256"/>
      <c r="R229" s="256"/>
      <c r="S229" s="256"/>
      <c r="T229" s="25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8" t="s">
        <v>226</v>
      </c>
      <c r="AU229" s="258" t="s">
        <v>90</v>
      </c>
      <c r="AV229" s="13" t="s">
        <v>92</v>
      </c>
      <c r="AW229" s="13" t="s">
        <v>39</v>
      </c>
      <c r="AX229" s="13" t="s">
        <v>83</v>
      </c>
      <c r="AY229" s="258" t="s">
        <v>215</v>
      </c>
    </row>
    <row r="230" s="13" customFormat="1">
      <c r="A230" s="13"/>
      <c r="B230" s="248"/>
      <c r="C230" s="249"/>
      <c r="D230" s="243" t="s">
        <v>226</v>
      </c>
      <c r="E230" s="250" t="s">
        <v>1</v>
      </c>
      <c r="F230" s="251" t="s">
        <v>1963</v>
      </c>
      <c r="G230" s="249"/>
      <c r="H230" s="252">
        <v>965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226</v>
      </c>
      <c r="AU230" s="258" t="s">
        <v>90</v>
      </c>
      <c r="AV230" s="13" t="s">
        <v>92</v>
      </c>
      <c r="AW230" s="13" t="s">
        <v>39</v>
      </c>
      <c r="AX230" s="13" t="s">
        <v>83</v>
      </c>
      <c r="AY230" s="258" t="s">
        <v>215</v>
      </c>
    </row>
    <row r="231" s="13" customFormat="1">
      <c r="A231" s="13"/>
      <c r="B231" s="248"/>
      <c r="C231" s="249"/>
      <c r="D231" s="243" t="s">
        <v>226</v>
      </c>
      <c r="E231" s="250" t="s">
        <v>1</v>
      </c>
      <c r="F231" s="251" t="s">
        <v>1964</v>
      </c>
      <c r="G231" s="249"/>
      <c r="H231" s="252">
        <v>912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226</v>
      </c>
      <c r="AU231" s="258" t="s">
        <v>90</v>
      </c>
      <c r="AV231" s="13" t="s">
        <v>92</v>
      </c>
      <c r="AW231" s="13" t="s">
        <v>39</v>
      </c>
      <c r="AX231" s="13" t="s">
        <v>83</v>
      </c>
      <c r="AY231" s="258" t="s">
        <v>215</v>
      </c>
    </row>
    <row r="232" s="14" customFormat="1">
      <c r="A232" s="14"/>
      <c r="B232" s="259"/>
      <c r="C232" s="260"/>
      <c r="D232" s="243" t="s">
        <v>226</v>
      </c>
      <c r="E232" s="261" t="s">
        <v>1</v>
      </c>
      <c r="F232" s="262" t="s">
        <v>229</v>
      </c>
      <c r="G232" s="260"/>
      <c r="H232" s="263">
        <v>8187</v>
      </c>
      <c r="I232" s="264"/>
      <c r="J232" s="260"/>
      <c r="K232" s="260"/>
      <c r="L232" s="265"/>
      <c r="M232" s="266"/>
      <c r="N232" s="267"/>
      <c r="O232" s="267"/>
      <c r="P232" s="267"/>
      <c r="Q232" s="267"/>
      <c r="R232" s="267"/>
      <c r="S232" s="267"/>
      <c r="T232" s="26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9" t="s">
        <v>226</v>
      </c>
      <c r="AU232" s="269" t="s">
        <v>90</v>
      </c>
      <c r="AV232" s="14" t="s">
        <v>222</v>
      </c>
      <c r="AW232" s="14" t="s">
        <v>39</v>
      </c>
      <c r="AX232" s="14" t="s">
        <v>90</v>
      </c>
      <c r="AY232" s="269" t="s">
        <v>215</v>
      </c>
    </row>
    <row r="233" s="2" customFormat="1" ht="33" customHeight="1">
      <c r="A233" s="40"/>
      <c r="B233" s="41"/>
      <c r="C233" s="291" t="s">
        <v>331</v>
      </c>
      <c r="D233" s="291" t="s">
        <v>311</v>
      </c>
      <c r="E233" s="292" t="s">
        <v>1995</v>
      </c>
      <c r="F233" s="293" t="s">
        <v>1996</v>
      </c>
      <c r="G233" s="294" t="s">
        <v>334</v>
      </c>
      <c r="H233" s="295">
        <v>2407</v>
      </c>
      <c r="I233" s="296"/>
      <c r="J233" s="297">
        <f>ROUND(I233*H233,2)</f>
        <v>0</v>
      </c>
      <c r="K233" s="293" t="s">
        <v>529</v>
      </c>
      <c r="L233" s="298"/>
      <c r="M233" s="299" t="s">
        <v>1</v>
      </c>
      <c r="N233" s="300" t="s">
        <v>48</v>
      </c>
      <c r="O233" s="93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548</v>
      </c>
      <c r="AT233" s="241" t="s">
        <v>311</v>
      </c>
      <c r="AU233" s="241" t="s">
        <v>90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418</v>
      </c>
      <c r="BM233" s="241" t="s">
        <v>1997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1996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90</v>
      </c>
    </row>
    <row r="235" s="13" customFormat="1">
      <c r="A235" s="13"/>
      <c r="B235" s="248"/>
      <c r="C235" s="249"/>
      <c r="D235" s="243" t="s">
        <v>226</v>
      </c>
      <c r="E235" s="250" t="s">
        <v>1</v>
      </c>
      <c r="F235" s="251" t="s">
        <v>1910</v>
      </c>
      <c r="G235" s="249"/>
      <c r="H235" s="252">
        <v>2407</v>
      </c>
      <c r="I235" s="253"/>
      <c r="J235" s="249"/>
      <c r="K235" s="249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226</v>
      </c>
      <c r="AU235" s="258" t="s">
        <v>90</v>
      </c>
      <c r="AV235" s="13" t="s">
        <v>92</v>
      </c>
      <c r="AW235" s="13" t="s">
        <v>39</v>
      </c>
      <c r="AX235" s="13" t="s">
        <v>90</v>
      </c>
      <c r="AY235" s="258" t="s">
        <v>215</v>
      </c>
    </row>
    <row r="236" s="2" customFormat="1" ht="33" customHeight="1">
      <c r="A236" s="40"/>
      <c r="B236" s="41"/>
      <c r="C236" s="291" t="s">
        <v>339</v>
      </c>
      <c r="D236" s="291" t="s">
        <v>311</v>
      </c>
      <c r="E236" s="292" t="s">
        <v>1998</v>
      </c>
      <c r="F236" s="293" t="s">
        <v>1999</v>
      </c>
      <c r="G236" s="294" t="s">
        <v>325</v>
      </c>
      <c r="H236" s="295">
        <v>12</v>
      </c>
      <c r="I236" s="296"/>
      <c r="J236" s="297">
        <f>ROUND(I236*H236,2)</f>
        <v>0</v>
      </c>
      <c r="K236" s="293" t="s">
        <v>529</v>
      </c>
      <c r="L236" s="298"/>
      <c r="M236" s="299" t="s">
        <v>1</v>
      </c>
      <c r="N236" s="300" t="s">
        <v>48</v>
      </c>
      <c r="O236" s="93"/>
      <c r="P236" s="239">
        <f>O236*H236</f>
        <v>0</v>
      </c>
      <c r="Q236" s="239">
        <v>0</v>
      </c>
      <c r="R236" s="239">
        <f>Q236*H236</f>
        <v>0</v>
      </c>
      <c r="S236" s="239">
        <v>0</v>
      </c>
      <c r="T236" s="24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41" t="s">
        <v>426</v>
      </c>
      <c r="AT236" s="241" t="s">
        <v>311</v>
      </c>
      <c r="AU236" s="241" t="s">
        <v>90</v>
      </c>
      <c r="AY236" s="18" t="s">
        <v>215</v>
      </c>
      <c r="BE236" s="242">
        <f>IF(N236="základní",J236,0)</f>
        <v>0</v>
      </c>
      <c r="BF236" s="242">
        <f>IF(N236="snížená",J236,0)</f>
        <v>0</v>
      </c>
      <c r="BG236" s="242">
        <f>IF(N236="zákl. přenesená",J236,0)</f>
        <v>0</v>
      </c>
      <c r="BH236" s="242">
        <f>IF(N236="sníž. přenesená",J236,0)</f>
        <v>0</v>
      </c>
      <c r="BI236" s="242">
        <f>IF(N236="nulová",J236,0)</f>
        <v>0</v>
      </c>
      <c r="BJ236" s="18" t="s">
        <v>90</v>
      </c>
      <c r="BK236" s="242">
        <f>ROUND(I236*H236,2)</f>
        <v>0</v>
      </c>
      <c r="BL236" s="18" t="s">
        <v>426</v>
      </c>
      <c r="BM236" s="241" t="s">
        <v>2000</v>
      </c>
    </row>
    <row r="237" s="2" customFormat="1">
      <c r="A237" s="40"/>
      <c r="B237" s="41"/>
      <c r="C237" s="42"/>
      <c r="D237" s="243" t="s">
        <v>224</v>
      </c>
      <c r="E237" s="42"/>
      <c r="F237" s="244" t="s">
        <v>1999</v>
      </c>
      <c r="G237" s="42"/>
      <c r="H237" s="42"/>
      <c r="I237" s="245"/>
      <c r="J237" s="42"/>
      <c r="K237" s="42"/>
      <c r="L237" s="46"/>
      <c r="M237" s="246"/>
      <c r="N237" s="247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8" t="s">
        <v>224</v>
      </c>
      <c r="AU237" s="18" t="s">
        <v>90</v>
      </c>
    </row>
    <row r="238" s="13" customFormat="1">
      <c r="A238" s="13"/>
      <c r="B238" s="248"/>
      <c r="C238" s="249"/>
      <c r="D238" s="243" t="s">
        <v>226</v>
      </c>
      <c r="E238" s="250" t="s">
        <v>1</v>
      </c>
      <c r="F238" s="251" t="s">
        <v>1933</v>
      </c>
      <c r="G238" s="249"/>
      <c r="H238" s="252">
        <v>1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90</v>
      </c>
      <c r="AV238" s="13" t="s">
        <v>92</v>
      </c>
      <c r="AW238" s="13" t="s">
        <v>39</v>
      </c>
      <c r="AX238" s="13" t="s">
        <v>83</v>
      </c>
      <c r="AY238" s="258" t="s">
        <v>215</v>
      </c>
    </row>
    <row r="239" s="13" customFormat="1">
      <c r="A239" s="13"/>
      <c r="B239" s="248"/>
      <c r="C239" s="249"/>
      <c r="D239" s="243" t="s">
        <v>226</v>
      </c>
      <c r="E239" s="250" t="s">
        <v>1</v>
      </c>
      <c r="F239" s="251" t="s">
        <v>1934</v>
      </c>
      <c r="G239" s="249"/>
      <c r="H239" s="252">
        <v>1</v>
      </c>
      <c r="I239" s="253"/>
      <c r="J239" s="249"/>
      <c r="K239" s="249"/>
      <c r="L239" s="254"/>
      <c r="M239" s="255"/>
      <c r="N239" s="256"/>
      <c r="O239" s="256"/>
      <c r="P239" s="256"/>
      <c r="Q239" s="256"/>
      <c r="R239" s="256"/>
      <c r="S239" s="256"/>
      <c r="T239" s="25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8" t="s">
        <v>226</v>
      </c>
      <c r="AU239" s="258" t="s">
        <v>90</v>
      </c>
      <c r="AV239" s="13" t="s">
        <v>92</v>
      </c>
      <c r="AW239" s="13" t="s">
        <v>39</v>
      </c>
      <c r="AX239" s="13" t="s">
        <v>83</v>
      </c>
      <c r="AY239" s="258" t="s">
        <v>215</v>
      </c>
    </row>
    <row r="240" s="13" customFormat="1">
      <c r="A240" s="13"/>
      <c r="B240" s="248"/>
      <c r="C240" s="249"/>
      <c r="D240" s="243" t="s">
        <v>226</v>
      </c>
      <c r="E240" s="250" t="s">
        <v>1</v>
      </c>
      <c r="F240" s="251" t="s">
        <v>1935</v>
      </c>
      <c r="G240" s="249"/>
      <c r="H240" s="252">
        <v>1</v>
      </c>
      <c r="I240" s="253"/>
      <c r="J240" s="249"/>
      <c r="K240" s="249"/>
      <c r="L240" s="254"/>
      <c r="M240" s="255"/>
      <c r="N240" s="256"/>
      <c r="O240" s="256"/>
      <c r="P240" s="256"/>
      <c r="Q240" s="256"/>
      <c r="R240" s="256"/>
      <c r="S240" s="256"/>
      <c r="T240" s="25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8" t="s">
        <v>226</v>
      </c>
      <c r="AU240" s="258" t="s">
        <v>90</v>
      </c>
      <c r="AV240" s="13" t="s">
        <v>92</v>
      </c>
      <c r="AW240" s="13" t="s">
        <v>39</v>
      </c>
      <c r="AX240" s="13" t="s">
        <v>83</v>
      </c>
      <c r="AY240" s="258" t="s">
        <v>215</v>
      </c>
    </row>
    <row r="241" s="13" customFormat="1">
      <c r="A241" s="13"/>
      <c r="B241" s="248"/>
      <c r="C241" s="249"/>
      <c r="D241" s="243" t="s">
        <v>226</v>
      </c>
      <c r="E241" s="250" t="s">
        <v>1</v>
      </c>
      <c r="F241" s="251" t="s">
        <v>1936</v>
      </c>
      <c r="G241" s="249"/>
      <c r="H241" s="252">
        <v>1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226</v>
      </c>
      <c r="AU241" s="258" t="s">
        <v>90</v>
      </c>
      <c r="AV241" s="13" t="s">
        <v>92</v>
      </c>
      <c r="AW241" s="13" t="s">
        <v>39</v>
      </c>
      <c r="AX241" s="13" t="s">
        <v>83</v>
      </c>
      <c r="AY241" s="258" t="s">
        <v>215</v>
      </c>
    </row>
    <row r="242" s="13" customFormat="1">
      <c r="A242" s="13"/>
      <c r="B242" s="248"/>
      <c r="C242" s="249"/>
      <c r="D242" s="243" t="s">
        <v>226</v>
      </c>
      <c r="E242" s="250" t="s">
        <v>1</v>
      </c>
      <c r="F242" s="251" t="s">
        <v>1937</v>
      </c>
      <c r="G242" s="249"/>
      <c r="H242" s="252">
        <v>1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226</v>
      </c>
      <c r="AU242" s="258" t="s">
        <v>90</v>
      </c>
      <c r="AV242" s="13" t="s">
        <v>92</v>
      </c>
      <c r="AW242" s="13" t="s">
        <v>39</v>
      </c>
      <c r="AX242" s="13" t="s">
        <v>83</v>
      </c>
      <c r="AY242" s="258" t="s">
        <v>215</v>
      </c>
    </row>
    <row r="243" s="13" customFormat="1">
      <c r="A243" s="13"/>
      <c r="B243" s="248"/>
      <c r="C243" s="249"/>
      <c r="D243" s="243" t="s">
        <v>226</v>
      </c>
      <c r="E243" s="250" t="s">
        <v>1</v>
      </c>
      <c r="F243" s="251" t="s">
        <v>1938</v>
      </c>
      <c r="G243" s="249"/>
      <c r="H243" s="252">
        <v>1</v>
      </c>
      <c r="I243" s="253"/>
      <c r="J243" s="249"/>
      <c r="K243" s="249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226</v>
      </c>
      <c r="AU243" s="258" t="s">
        <v>90</v>
      </c>
      <c r="AV243" s="13" t="s">
        <v>92</v>
      </c>
      <c r="AW243" s="13" t="s">
        <v>39</v>
      </c>
      <c r="AX243" s="13" t="s">
        <v>83</v>
      </c>
      <c r="AY243" s="258" t="s">
        <v>215</v>
      </c>
    </row>
    <row r="244" s="13" customFormat="1">
      <c r="A244" s="13"/>
      <c r="B244" s="248"/>
      <c r="C244" s="249"/>
      <c r="D244" s="243" t="s">
        <v>226</v>
      </c>
      <c r="E244" s="250" t="s">
        <v>1</v>
      </c>
      <c r="F244" s="251" t="s">
        <v>1939</v>
      </c>
      <c r="G244" s="249"/>
      <c r="H244" s="252">
        <v>1</v>
      </c>
      <c r="I244" s="253"/>
      <c r="J244" s="249"/>
      <c r="K244" s="249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226</v>
      </c>
      <c r="AU244" s="258" t="s">
        <v>90</v>
      </c>
      <c r="AV244" s="13" t="s">
        <v>92</v>
      </c>
      <c r="AW244" s="13" t="s">
        <v>39</v>
      </c>
      <c r="AX244" s="13" t="s">
        <v>83</v>
      </c>
      <c r="AY244" s="258" t="s">
        <v>215</v>
      </c>
    </row>
    <row r="245" s="13" customFormat="1">
      <c r="A245" s="13"/>
      <c r="B245" s="248"/>
      <c r="C245" s="249"/>
      <c r="D245" s="243" t="s">
        <v>226</v>
      </c>
      <c r="E245" s="250" t="s">
        <v>1</v>
      </c>
      <c r="F245" s="251" t="s">
        <v>1940</v>
      </c>
      <c r="G245" s="249"/>
      <c r="H245" s="252">
        <v>1</v>
      </c>
      <c r="I245" s="253"/>
      <c r="J245" s="249"/>
      <c r="K245" s="249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226</v>
      </c>
      <c r="AU245" s="258" t="s">
        <v>90</v>
      </c>
      <c r="AV245" s="13" t="s">
        <v>92</v>
      </c>
      <c r="AW245" s="13" t="s">
        <v>39</v>
      </c>
      <c r="AX245" s="13" t="s">
        <v>83</v>
      </c>
      <c r="AY245" s="258" t="s">
        <v>215</v>
      </c>
    </row>
    <row r="246" s="13" customFormat="1">
      <c r="A246" s="13"/>
      <c r="B246" s="248"/>
      <c r="C246" s="249"/>
      <c r="D246" s="243" t="s">
        <v>226</v>
      </c>
      <c r="E246" s="250" t="s">
        <v>1</v>
      </c>
      <c r="F246" s="251" t="s">
        <v>1941</v>
      </c>
      <c r="G246" s="249"/>
      <c r="H246" s="252">
        <v>1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226</v>
      </c>
      <c r="AU246" s="258" t="s">
        <v>90</v>
      </c>
      <c r="AV246" s="13" t="s">
        <v>92</v>
      </c>
      <c r="AW246" s="13" t="s">
        <v>39</v>
      </c>
      <c r="AX246" s="13" t="s">
        <v>83</v>
      </c>
      <c r="AY246" s="258" t="s">
        <v>215</v>
      </c>
    </row>
    <row r="247" s="13" customFormat="1">
      <c r="A247" s="13"/>
      <c r="B247" s="248"/>
      <c r="C247" s="249"/>
      <c r="D247" s="243" t="s">
        <v>226</v>
      </c>
      <c r="E247" s="250" t="s">
        <v>1</v>
      </c>
      <c r="F247" s="251" t="s">
        <v>1942</v>
      </c>
      <c r="G247" s="249"/>
      <c r="H247" s="252">
        <v>1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226</v>
      </c>
      <c r="AU247" s="258" t="s">
        <v>90</v>
      </c>
      <c r="AV247" s="13" t="s">
        <v>92</v>
      </c>
      <c r="AW247" s="13" t="s">
        <v>39</v>
      </c>
      <c r="AX247" s="13" t="s">
        <v>83</v>
      </c>
      <c r="AY247" s="258" t="s">
        <v>215</v>
      </c>
    </row>
    <row r="248" s="13" customFormat="1">
      <c r="A248" s="13"/>
      <c r="B248" s="248"/>
      <c r="C248" s="249"/>
      <c r="D248" s="243" t="s">
        <v>226</v>
      </c>
      <c r="E248" s="250" t="s">
        <v>1</v>
      </c>
      <c r="F248" s="251" t="s">
        <v>1943</v>
      </c>
      <c r="G248" s="249"/>
      <c r="H248" s="252">
        <v>1</v>
      </c>
      <c r="I248" s="253"/>
      <c r="J248" s="249"/>
      <c r="K248" s="249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226</v>
      </c>
      <c r="AU248" s="258" t="s">
        <v>90</v>
      </c>
      <c r="AV248" s="13" t="s">
        <v>92</v>
      </c>
      <c r="AW248" s="13" t="s">
        <v>39</v>
      </c>
      <c r="AX248" s="13" t="s">
        <v>83</v>
      </c>
      <c r="AY248" s="258" t="s">
        <v>215</v>
      </c>
    </row>
    <row r="249" s="13" customFormat="1">
      <c r="A249" s="13"/>
      <c r="B249" s="248"/>
      <c r="C249" s="249"/>
      <c r="D249" s="243" t="s">
        <v>226</v>
      </c>
      <c r="E249" s="250" t="s">
        <v>1</v>
      </c>
      <c r="F249" s="251" t="s">
        <v>1944</v>
      </c>
      <c r="G249" s="249"/>
      <c r="H249" s="252">
        <v>1</v>
      </c>
      <c r="I249" s="253"/>
      <c r="J249" s="249"/>
      <c r="K249" s="249"/>
      <c r="L249" s="254"/>
      <c r="M249" s="255"/>
      <c r="N249" s="256"/>
      <c r="O249" s="256"/>
      <c r="P249" s="256"/>
      <c r="Q249" s="256"/>
      <c r="R249" s="256"/>
      <c r="S249" s="256"/>
      <c r="T249" s="25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8" t="s">
        <v>226</v>
      </c>
      <c r="AU249" s="258" t="s">
        <v>90</v>
      </c>
      <c r="AV249" s="13" t="s">
        <v>92</v>
      </c>
      <c r="AW249" s="13" t="s">
        <v>39</v>
      </c>
      <c r="AX249" s="13" t="s">
        <v>83</v>
      </c>
      <c r="AY249" s="258" t="s">
        <v>215</v>
      </c>
    </row>
    <row r="250" s="14" customFormat="1">
      <c r="A250" s="14"/>
      <c r="B250" s="259"/>
      <c r="C250" s="260"/>
      <c r="D250" s="243" t="s">
        <v>226</v>
      </c>
      <c r="E250" s="261" t="s">
        <v>1</v>
      </c>
      <c r="F250" s="262" t="s">
        <v>229</v>
      </c>
      <c r="G250" s="260"/>
      <c r="H250" s="263">
        <v>12</v>
      </c>
      <c r="I250" s="264"/>
      <c r="J250" s="260"/>
      <c r="K250" s="260"/>
      <c r="L250" s="265"/>
      <c r="M250" s="266"/>
      <c r="N250" s="267"/>
      <c r="O250" s="267"/>
      <c r="P250" s="267"/>
      <c r="Q250" s="267"/>
      <c r="R250" s="267"/>
      <c r="S250" s="267"/>
      <c r="T250" s="26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9" t="s">
        <v>226</v>
      </c>
      <c r="AU250" s="269" t="s">
        <v>90</v>
      </c>
      <c r="AV250" s="14" t="s">
        <v>222</v>
      </c>
      <c r="AW250" s="14" t="s">
        <v>39</v>
      </c>
      <c r="AX250" s="14" t="s">
        <v>90</v>
      </c>
      <c r="AY250" s="269" t="s">
        <v>215</v>
      </c>
    </row>
    <row r="251" s="2" customFormat="1" ht="24.15" customHeight="1">
      <c r="A251" s="40"/>
      <c r="B251" s="41"/>
      <c r="C251" s="291" t="s">
        <v>346</v>
      </c>
      <c r="D251" s="291" t="s">
        <v>311</v>
      </c>
      <c r="E251" s="292" t="s">
        <v>2001</v>
      </c>
      <c r="F251" s="293" t="s">
        <v>2002</v>
      </c>
      <c r="G251" s="294" t="s">
        <v>325</v>
      </c>
      <c r="H251" s="295">
        <v>3</v>
      </c>
      <c r="I251" s="296"/>
      <c r="J251" s="297">
        <f>ROUND(I251*H251,2)</f>
        <v>0</v>
      </c>
      <c r="K251" s="293" t="s">
        <v>529</v>
      </c>
      <c r="L251" s="298"/>
      <c r="M251" s="299" t="s">
        <v>1</v>
      </c>
      <c r="N251" s="300" t="s">
        <v>48</v>
      </c>
      <c r="O251" s="93"/>
      <c r="P251" s="239">
        <f>O251*H251</f>
        <v>0</v>
      </c>
      <c r="Q251" s="239">
        <v>0</v>
      </c>
      <c r="R251" s="239">
        <f>Q251*H251</f>
        <v>0</v>
      </c>
      <c r="S251" s="239">
        <v>0</v>
      </c>
      <c r="T251" s="24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1" t="s">
        <v>541</v>
      </c>
      <c r="AT251" s="241" t="s">
        <v>311</v>
      </c>
      <c r="AU251" s="241" t="s">
        <v>90</v>
      </c>
      <c r="AY251" s="18" t="s">
        <v>215</v>
      </c>
      <c r="BE251" s="242">
        <f>IF(N251="základní",J251,0)</f>
        <v>0</v>
      </c>
      <c r="BF251" s="242">
        <f>IF(N251="snížená",J251,0)</f>
        <v>0</v>
      </c>
      <c r="BG251" s="242">
        <f>IF(N251="zákl. přenesená",J251,0)</f>
        <v>0</v>
      </c>
      <c r="BH251" s="242">
        <f>IF(N251="sníž. přenesená",J251,0)</f>
        <v>0</v>
      </c>
      <c r="BI251" s="242">
        <f>IF(N251="nulová",J251,0)</f>
        <v>0</v>
      </c>
      <c r="BJ251" s="18" t="s">
        <v>90</v>
      </c>
      <c r="BK251" s="242">
        <f>ROUND(I251*H251,2)</f>
        <v>0</v>
      </c>
      <c r="BL251" s="18" t="s">
        <v>541</v>
      </c>
      <c r="BM251" s="241" t="s">
        <v>2003</v>
      </c>
    </row>
    <row r="252" s="2" customFormat="1">
      <c r="A252" s="40"/>
      <c r="B252" s="41"/>
      <c r="C252" s="42"/>
      <c r="D252" s="243" t="s">
        <v>224</v>
      </c>
      <c r="E252" s="42"/>
      <c r="F252" s="244" t="s">
        <v>2002</v>
      </c>
      <c r="G252" s="42"/>
      <c r="H252" s="42"/>
      <c r="I252" s="245"/>
      <c r="J252" s="42"/>
      <c r="K252" s="42"/>
      <c r="L252" s="46"/>
      <c r="M252" s="246"/>
      <c r="N252" s="247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8" t="s">
        <v>224</v>
      </c>
      <c r="AU252" s="18" t="s">
        <v>90</v>
      </c>
    </row>
    <row r="253" s="2" customFormat="1" ht="33" customHeight="1">
      <c r="A253" s="40"/>
      <c r="B253" s="41"/>
      <c r="C253" s="291" t="s">
        <v>352</v>
      </c>
      <c r="D253" s="291" t="s">
        <v>311</v>
      </c>
      <c r="E253" s="292" t="s">
        <v>2004</v>
      </c>
      <c r="F253" s="293" t="s">
        <v>2005</v>
      </c>
      <c r="G253" s="294" t="s">
        <v>325</v>
      </c>
      <c r="H253" s="295">
        <v>12</v>
      </c>
      <c r="I253" s="296"/>
      <c r="J253" s="297">
        <f>ROUND(I253*H253,2)</f>
        <v>0</v>
      </c>
      <c r="K253" s="293" t="s">
        <v>529</v>
      </c>
      <c r="L253" s="298"/>
      <c r="M253" s="299" t="s">
        <v>1</v>
      </c>
      <c r="N253" s="300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548</v>
      </c>
      <c r="AT253" s="241" t="s">
        <v>311</v>
      </c>
      <c r="AU253" s="241" t="s">
        <v>90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418</v>
      </c>
      <c r="BM253" s="241" t="s">
        <v>2006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2005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90</v>
      </c>
    </row>
    <row r="255" s="13" customFormat="1">
      <c r="A255" s="13"/>
      <c r="B255" s="248"/>
      <c r="C255" s="249"/>
      <c r="D255" s="243" t="s">
        <v>226</v>
      </c>
      <c r="E255" s="250" t="s">
        <v>1</v>
      </c>
      <c r="F255" s="251" t="s">
        <v>1933</v>
      </c>
      <c r="G255" s="249"/>
      <c r="H255" s="252">
        <v>1</v>
      </c>
      <c r="I255" s="253"/>
      <c r="J255" s="249"/>
      <c r="K255" s="249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226</v>
      </c>
      <c r="AU255" s="258" t="s">
        <v>90</v>
      </c>
      <c r="AV255" s="13" t="s">
        <v>92</v>
      </c>
      <c r="AW255" s="13" t="s">
        <v>39</v>
      </c>
      <c r="AX255" s="13" t="s">
        <v>83</v>
      </c>
      <c r="AY255" s="258" t="s">
        <v>215</v>
      </c>
    </row>
    <row r="256" s="13" customFormat="1">
      <c r="A256" s="13"/>
      <c r="B256" s="248"/>
      <c r="C256" s="249"/>
      <c r="D256" s="243" t="s">
        <v>226</v>
      </c>
      <c r="E256" s="250" t="s">
        <v>1</v>
      </c>
      <c r="F256" s="251" t="s">
        <v>1934</v>
      </c>
      <c r="G256" s="249"/>
      <c r="H256" s="252">
        <v>1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226</v>
      </c>
      <c r="AU256" s="258" t="s">
        <v>90</v>
      </c>
      <c r="AV256" s="13" t="s">
        <v>92</v>
      </c>
      <c r="AW256" s="13" t="s">
        <v>39</v>
      </c>
      <c r="AX256" s="13" t="s">
        <v>83</v>
      </c>
      <c r="AY256" s="258" t="s">
        <v>215</v>
      </c>
    </row>
    <row r="257" s="13" customFormat="1">
      <c r="A257" s="13"/>
      <c r="B257" s="248"/>
      <c r="C257" s="249"/>
      <c r="D257" s="243" t="s">
        <v>226</v>
      </c>
      <c r="E257" s="250" t="s">
        <v>1</v>
      </c>
      <c r="F257" s="251" t="s">
        <v>1935</v>
      </c>
      <c r="G257" s="249"/>
      <c r="H257" s="252">
        <v>1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226</v>
      </c>
      <c r="AU257" s="258" t="s">
        <v>90</v>
      </c>
      <c r="AV257" s="13" t="s">
        <v>92</v>
      </c>
      <c r="AW257" s="13" t="s">
        <v>39</v>
      </c>
      <c r="AX257" s="13" t="s">
        <v>83</v>
      </c>
      <c r="AY257" s="258" t="s">
        <v>215</v>
      </c>
    </row>
    <row r="258" s="13" customFormat="1">
      <c r="A258" s="13"/>
      <c r="B258" s="248"/>
      <c r="C258" s="249"/>
      <c r="D258" s="243" t="s">
        <v>226</v>
      </c>
      <c r="E258" s="250" t="s">
        <v>1</v>
      </c>
      <c r="F258" s="251" t="s">
        <v>1936</v>
      </c>
      <c r="G258" s="249"/>
      <c r="H258" s="252">
        <v>1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226</v>
      </c>
      <c r="AU258" s="258" t="s">
        <v>90</v>
      </c>
      <c r="AV258" s="13" t="s">
        <v>92</v>
      </c>
      <c r="AW258" s="13" t="s">
        <v>39</v>
      </c>
      <c r="AX258" s="13" t="s">
        <v>83</v>
      </c>
      <c r="AY258" s="258" t="s">
        <v>215</v>
      </c>
    </row>
    <row r="259" s="13" customFormat="1">
      <c r="A259" s="13"/>
      <c r="B259" s="248"/>
      <c r="C259" s="249"/>
      <c r="D259" s="243" t="s">
        <v>226</v>
      </c>
      <c r="E259" s="250" t="s">
        <v>1</v>
      </c>
      <c r="F259" s="251" t="s">
        <v>1937</v>
      </c>
      <c r="G259" s="249"/>
      <c r="H259" s="252">
        <v>1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90</v>
      </c>
      <c r="AV259" s="13" t="s">
        <v>92</v>
      </c>
      <c r="AW259" s="13" t="s">
        <v>39</v>
      </c>
      <c r="AX259" s="13" t="s">
        <v>83</v>
      </c>
      <c r="AY259" s="258" t="s">
        <v>215</v>
      </c>
    </row>
    <row r="260" s="13" customFormat="1">
      <c r="A260" s="13"/>
      <c r="B260" s="248"/>
      <c r="C260" s="249"/>
      <c r="D260" s="243" t="s">
        <v>226</v>
      </c>
      <c r="E260" s="250" t="s">
        <v>1</v>
      </c>
      <c r="F260" s="251" t="s">
        <v>1938</v>
      </c>
      <c r="G260" s="249"/>
      <c r="H260" s="252">
        <v>1</v>
      </c>
      <c r="I260" s="253"/>
      <c r="J260" s="249"/>
      <c r="K260" s="249"/>
      <c r="L260" s="254"/>
      <c r="M260" s="255"/>
      <c r="N260" s="256"/>
      <c r="O260" s="256"/>
      <c r="P260" s="256"/>
      <c r="Q260" s="256"/>
      <c r="R260" s="256"/>
      <c r="S260" s="256"/>
      <c r="T260" s="25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8" t="s">
        <v>226</v>
      </c>
      <c r="AU260" s="258" t="s">
        <v>90</v>
      </c>
      <c r="AV260" s="13" t="s">
        <v>92</v>
      </c>
      <c r="AW260" s="13" t="s">
        <v>39</v>
      </c>
      <c r="AX260" s="13" t="s">
        <v>83</v>
      </c>
      <c r="AY260" s="258" t="s">
        <v>215</v>
      </c>
    </row>
    <row r="261" s="13" customFormat="1">
      <c r="A261" s="13"/>
      <c r="B261" s="248"/>
      <c r="C261" s="249"/>
      <c r="D261" s="243" t="s">
        <v>226</v>
      </c>
      <c r="E261" s="250" t="s">
        <v>1</v>
      </c>
      <c r="F261" s="251" t="s">
        <v>1939</v>
      </c>
      <c r="G261" s="249"/>
      <c r="H261" s="252">
        <v>1</v>
      </c>
      <c r="I261" s="253"/>
      <c r="J261" s="249"/>
      <c r="K261" s="249"/>
      <c r="L261" s="254"/>
      <c r="M261" s="255"/>
      <c r="N261" s="256"/>
      <c r="O261" s="256"/>
      <c r="P261" s="256"/>
      <c r="Q261" s="256"/>
      <c r="R261" s="256"/>
      <c r="S261" s="256"/>
      <c r="T261" s="25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8" t="s">
        <v>226</v>
      </c>
      <c r="AU261" s="258" t="s">
        <v>90</v>
      </c>
      <c r="AV261" s="13" t="s">
        <v>92</v>
      </c>
      <c r="AW261" s="13" t="s">
        <v>39</v>
      </c>
      <c r="AX261" s="13" t="s">
        <v>83</v>
      </c>
      <c r="AY261" s="258" t="s">
        <v>215</v>
      </c>
    </row>
    <row r="262" s="13" customFormat="1">
      <c r="A262" s="13"/>
      <c r="B262" s="248"/>
      <c r="C262" s="249"/>
      <c r="D262" s="243" t="s">
        <v>226</v>
      </c>
      <c r="E262" s="250" t="s">
        <v>1</v>
      </c>
      <c r="F262" s="251" t="s">
        <v>1940</v>
      </c>
      <c r="G262" s="249"/>
      <c r="H262" s="252">
        <v>1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8" t="s">
        <v>226</v>
      </c>
      <c r="AU262" s="258" t="s">
        <v>90</v>
      </c>
      <c r="AV262" s="13" t="s">
        <v>92</v>
      </c>
      <c r="AW262" s="13" t="s">
        <v>39</v>
      </c>
      <c r="AX262" s="13" t="s">
        <v>83</v>
      </c>
      <c r="AY262" s="258" t="s">
        <v>215</v>
      </c>
    </row>
    <row r="263" s="13" customFormat="1">
      <c r="A263" s="13"/>
      <c r="B263" s="248"/>
      <c r="C263" s="249"/>
      <c r="D263" s="243" t="s">
        <v>226</v>
      </c>
      <c r="E263" s="250" t="s">
        <v>1</v>
      </c>
      <c r="F263" s="251" t="s">
        <v>1941</v>
      </c>
      <c r="G263" s="249"/>
      <c r="H263" s="252">
        <v>1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226</v>
      </c>
      <c r="AU263" s="258" t="s">
        <v>90</v>
      </c>
      <c r="AV263" s="13" t="s">
        <v>92</v>
      </c>
      <c r="AW263" s="13" t="s">
        <v>39</v>
      </c>
      <c r="AX263" s="13" t="s">
        <v>83</v>
      </c>
      <c r="AY263" s="258" t="s">
        <v>215</v>
      </c>
    </row>
    <row r="264" s="13" customFormat="1">
      <c r="A264" s="13"/>
      <c r="B264" s="248"/>
      <c r="C264" s="249"/>
      <c r="D264" s="243" t="s">
        <v>226</v>
      </c>
      <c r="E264" s="250" t="s">
        <v>1</v>
      </c>
      <c r="F264" s="251" t="s">
        <v>1942</v>
      </c>
      <c r="G264" s="249"/>
      <c r="H264" s="252">
        <v>1</v>
      </c>
      <c r="I264" s="253"/>
      <c r="J264" s="249"/>
      <c r="K264" s="249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226</v>
      </c>
      <c r="AU264" s="258" t="s">
        <v>90</v>
      </c>
      <c r="AV264" s="13" t="s">
        <v>92</v>
      </c>
      <c r="AW264" s="13" t="s">
        <v>39</v>
      </c>
      <c r="AX264" s="13" t="s">
        <v>83</v>
      </c>
      <c r="AY264" s="258" t="s">
        <v>215</v>
      </c>
    </row>
    <row r="265" s="13" customFormat="1">
      <c r="A265" s="13"/>
      <c r="B265" s="248"/>
      <c r="C265" s="249"/>
      <c r="D265" s="243" t="s">
        <v>226</v>
      </c>
      <c r="E265" s="250" t="s">
        <v>1</v>
      </c>
      <c r="F265" s="251" t="s">
        <v>1943</v>
      </c>
      <c r="G265" s="249"/>
      <c r="H265" s="252">
        <v>1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226</v>
      </c>
      <c r="AU265" s="258" t="s">
        <v>90</v>
      </c>
      <c r="AV265" s="13" t="s">
        <v>92</v>
      </c>
      <c r="AW265" s="13" t="s">
        <v>39</v>
      </c>
      <c r="AX265" s="13" t="s">
        <v>83</v>
      </c>
      <c r="AY265" s="258" t="s">
        <v>215</v>
      </c>
    </row>
    <row r="266" s="13" customFormat="1">
      <c r="A266" s="13"/>
      <c r="B266" s="248"/>
      <c r="C266" s="249"/>
      <c r="D266" s="243" t="s">
        <v>226</v>
      </c>
      <c r="E266" s="250" t="s">
        <v>1</v>
      </c>
      <c r="F266" s="251" t="s">
        <v>1944</v>
      </c>
      <c r="G266" s="249"/>
      <c r="H266" s="252">
        <v>1</v>
      </c>
      <c r="I266" s="253"/>
      <c r="J266" s="249"/>
      <c r="K266" s="249"/>
      <c r="L266" s="254"/>
      <c r="M266" s="255"/>
      <c r="N266" s="256"/>
      <c r="O266" s="256"/>
      <c r="P266" s="256"/>
      <c r="Q266" s="256"/>
      <c r="R266" s="256"/>
      <c r="S266" s="256"/>
      <c r="T266" s="25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8" t="s">
        <v>226</v>
      </c>
      <c r="AU266" s="258" t="s">
        <v>90</v>
      </c>
      <c r="AV266" s="13" t="s">
        <v>92</v>
      </c>
      <c r="AW266" s="13" t="s">
        <v>39</v>
      </c>
      <c r="AX266" s="13" t="s">
        <v>83</v>
      </c>
      <c r="AY266" s="258" t="s">
        <v>215</v>
      </c>
    </row>
    <row r="267" s="14" customFormat="1">
      <c r="A267" s="14"/>
      <c r="B267" s="259"/>
      <c r="C267" s="260"/>
      <c r="D267" s="243" t="s">
        <v>226</v>
      </c>
      <c r="E267" s="261" t="s">
        <v>1</v>
      </c>
      <c r="F267" s="262" t="s">
        <v>229</v>
      </c>
      <c r="G267" s="260"/>
      <c r="H267" s="263">
        <v>12</v>
      </c>
      <c r="I267" s="264"/>
      <c r="J267" s="260"/>
      <c r="K267" s="260"/>
      <c r="L267" s="265"/>
      <c r="M267" s="266"/>
      <c r="N267" s="267"/>
      <c r="O267" s="267"/>
      <c r="P267" s="267"/>
      <c r="Q267" s="267"/>
      <c r="R267" s="267"/>
      <c r="S267" s="267"/>
      <c r="T267" s="26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9" t="s">
        <v>226</v>
      </c>
      <c r="AU267" s="269" t="s">
        <v>90</v>
      </c>
      <c r="AV267" s="14" t="s">
        <v>222</v>
      </c>
      <c r="AW267" s="14" t="s">
        <v>39</v>
      </c>
      <c r="AX267" s="14" t="s">
        <v>90</v>
      </c>
      <c r="AY267" s="269" t="s">
        <v>215</v>
      </c>
    </row>
    <row r="268" s="2" customFormat="1" ht="49.05" customHeight="1">
      <c r="A268" s="40"/>
      <c r="B268" s="41"/>
      <c r="C268" s="291" t="s">
        <v>7</v>
      </c>
      <c r="D268" s="291" t="s">
        <v>311</v>
      </c>
      <c r="E268" s="292" t="s">
        <v>2007</v>
      </c>
      <c r="F268" s="293" t="s">
        <v>2008</v>
      </c>
      <c r="G268" s="294" t="s">
        <v>325</v>
      </c>
      <c r="H268" s="295">
        <v>10</v>
      </c>
      <c r="I268" s="296"/>
      <c r="J268" s="297">
        <f>ROUND(I268*H268,2)</f>
        <v>0</v>
      </c>
      <c r="K268" s="293" t="s">
        <v>529</v>
      </c>
      <c r="L268" s="298"/>
      <c r="M268" s="299" t="s">
        <v>1</v>
      </c>
      <c r="N268" s="300" t="s">
        <v>48</v>
      </c>
      <c r="O268" s="93"/>
      <c r="P268" s="239">
        <f>O268*H268</f>
        <v>0</v>
      </c>
      <c r="Q268" s="239">
        <v>0</v>
      </c>
      <c r="R268" s="239">
        <f>Q268*H268</f>
        <v>0</v>
      </c>
      <c r="S268" s="239">
        <v>0</v>
      </c>
      <c r="T268" s="240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1" t="s">
        <v>548</v>
      </c>
      <c r="AT268" s="241" t="s">
        <v>311</v>
      </c>
      <c r="AU268" s="241" t="s">
        <v>90</v>
      </c>
      <c r="AY268" s="18" t="s">
        <v>215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8" t="s">
        <v>90</v>
      </c>
      <c r="BK268" s="242">
        <f>ROUND(I268*H268,2)</f>
        <v>0</v>
      </c>
      <c r="BL268" s="18" t="s">
        <v>418</v>
      </c>
      <c r="BM268" s="241" t="s">
        <v>2009</v>
      </c>
    </row>
    <row r="269" s="2" customFormat="1">
      <c r="A269" s="40"/>
      <c r="B269" s="41"/>
      <c r="C269" s="42"/>
      <c r="D269" s="243" t="s">
        <v>224</v>
      </c>
      <c r="E269" s="42"/>
      <c r="F269" s="244" t="s">
        <v>2008</v>
      </c>
      <c r="G269" s="42"/>
      <c r="H269" s="42"/>
      <c r="I269" s="245"/>
      <c r="J269" s="42"/>
      <c r="K269" s="42"/>
      <c r="L269" s="46"/>
      <c r="M269" s="246"/>
      <c r="N269" s="247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8" t="s">
        <v>224</v>
      </c>
      <c r="AU269" s="18" t="s">
        <v>90</v>
      </c>
    </row>
    <row r="270" s="2" customFormat="1" ht="33" customHeight="1">
      <c r="A270" s="40"/>
      <c r="B270" s="41"/>
      <c r="C270" s="291" t="s">
        <v>365</v>
      </c>
      <c r="D270" s="291" t="s">
        <v>311</v>
      </c>
      <c r="E270" s="292" t="s">
        <v>2010</v>
      </c>
      <c r="F270" s="293" t="s">
        <v>2011</v>
      </c>
      <c r="G270" s="294" t="s">
        <v>325</v>
      </c>
      <c r="H270" s="295">
        <v>40</v>
      </c>
      <c r="I270" s="296"/>
      <c r="J270" s="297">
        <f>ROUND(I270*H270,2)</f>
        <v>0</v>
      </c>
      <c r="K270" s="293" t="s">
        <v>529</v>
      </c>
      <c r="L270" s="298"/>
      <c r="M270" s="299" t="s">
        <v>1</v>
      </c>
      <c r="N270" s="300" t="s">
        <v>48</v>
      </c>
      <c r="O270" s="93"/>
      <c r="P270" s="239">
        <f>O270*H270</f>
        <v>0</v>
      </c>
      <c r="Q270" s="239">
        <v>0</v>
      </c>
      <c r="R270" s="239">
        <f>Q270*H270</f>
        <v>0</v>
      </c>
      <c r="S270" s="239">
        <v>0</v>
      </c>
      <c r="T270" s="240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41" t="s">
        <v>548</v>
      </c>
      <c r="AT270" s="241" t="s">
        <v>311</v>
      </c>
      <c r="AU270" s="241" t="s">
        <v>90</v>
      </c>
      <c r="AY270" s="18" t="s">
        <v>215</v>
      </c>
      <c r="BE270" s="242">
        <f>IF(N270="základní",J270,0)</f>
        <v>0</v>
      </c>
      <c r="BF270" s="242">
        <f>IF(N270="snížená",J270,0)</f>
        <v>0</v>
      </c>
      <c r="BG270" s="242">
        <f>IF(N270="zákl. přenesená",J270,0)</f>
        <v>0</v>
      </c>
      <c r="BH270" s="242">
        <f>IF(N270="sníž. přenesená",J270,0)</f>
        <v>0</v>
      </c>
      <c r="BI270" s="242">
        <f>IF(N270="nulová",J270,0)</f>
        <v>0</v>
      </c>
      <c r="BJ270" s="18" t="s">
        <v>90</v>
      </c>
      <c r="BK270" s="242">
        <f>ROUND(I270*H270,2)</f>
        <v>0</v>
      </c>
      <c r="BL270" s="18" t="s">
        <v>418</v>
      </c>
      <c r="BM270" s="241" t="s">
        <v>2012</v>
      </c>
    </row>
    <row r="271" s="2" customFormat="1">
      <c r="A271" s="40"/>
      <c r="B271" s="41"/>
      <c r="C271" s="42"/>
      <c r="D271" s="243" t="s">
        <v>224</v>
      </c>
      <c r="E271" s="42"/>
      <c r="F271" s="244" t="s">
        <v>2011</v>
      </c>
      <c r="G271" s="42"/>
      <c r="H271" s="42"/>
      <c r="I271" s="245"/>
      <c r="J271" s="42"/>
      <c r="K271" s="42"/>
      <c r="L271" s="46"/>
      <c r="M271" s="246"/>
      <c r="N271" s="247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8" t="s">
        <v>224</v>
      </c>
      <c r="AU271" s="18" t="s">
        <v>90</v>
      </c>
    </row>
    <row r="272" s="13" customFormat="1">
      <c r="A272" s="13"/>
      <c r="B272" s="248"/>
      <c r="C272" s="249"/>
      <c r="D272" s="243" t="s">
        <v>226</v>
      </c>
      <c r="E272" s="250" t="s">
        <v>1</v>
      </c>
      <c r="F272" s="251" t="s">
        <v>2013</v>
      </c>
      <c r="G272" s="249"/>
      <c r="H272" s="252">
        <v>40</v>
      </c>
      <c r="I272" s="253"/>
      <c r="J272" s="249"/>
      <c r="K272" s="249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226</v>
      </c>
      <c r="AU272" s="258" t="s">
        <v>90</v>
      </c>
      <c r="AV272" s="13" t="s">
        <v>92</v>
      </c>
      <c r="AW272" s="13" t="s">
        <v>39</v>
      </c>
      <c r="AX272" s="13" t="s">
        <v>90</v>
      </c>
      <c r="AY272" s="258" t="s">
        <v>215</v>
      </c>
    </row>
    <row r="273" s="2" customFormat="1" ht="37.8" customHeight="1">
      <c r="A273" s="40"/>
      <c r="B273" s="41"/>
      <c r="C273" s="291" t="s">
        <v>371</v>
      </c>
      <c r="D273" s="291" t="s">
        <v>311</v>
      </c>
      <c r="E273" s="292" t="s">
        <v>793</v>
      </c>
      <c r="F273" s="293" t="s">
        <v>794</v>
      </c>
      <c r="G273" s="294" t="s">
        <v>325</v>
      </c>
      <c r="H273" s="295">
        <v>1204</v>
      </c>
      <c r="I273" s="296"/>
      <c r="J273" s="297">
        <f>ROUND(I273*H273,2)</f>
        <v>0</v>
      </c>
      <c r="K273" s="293" t="s">
        <v>529</v>
      </c>
      <c r="L273" s="298"/>
      <c r="M273" s="299" t="s">
        <v>1</v>
      </c>
      <c r="N273" s="300" t="s">
        <v>48</v>
      </c>
      <c r="O273" s="93"/>
      <c r="P273" s="239">
        <f>O273*H273</f>
        <v>0</v>
      </c>
      <c r="Q273" s="239">
        <v>0</v>
      </c>
      <c r="R273" s="239">
        <f>Q273*H273</f>
        <v>0</v>
      </c>
      <c r="S273" s="239">
        <v>0</v>
      </c>
      <c r="T273" s="240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41" t="s">
        <v>548</v>
      </c>
      <c r="AT273" s="241" t="s">
        <v>311</v>
      </c>
      <c r="AU273" s="241" t="s">
        <v>90</v>
      </c>
      <c r="AY273" s="18" t="s">
        <v>215</v>
      </c>
      <c r="BE273" s="242">
        <f>IF(N273="základní",J273,0)</f>
        <v>0</v>
      </c>
      <c r="BF273" s="242">
        <f>IF(N273="snížená",J273,0)</f>
        <v>0</v>
      </c>
      <c r="BG273" s="242">
        <f>IF(N273="zákl. přenesená",J273,0)</f>
        <v>0</v>
      </c>
      <c r="BH273" s="242">
        <f>IF(N273="sníž. přenesená",J273,0)</f>
        <v>0</v>
      </c>
      <c r="BI273" s="242">
        <f>IF(N273="nulová",J273,0)</f>
        <v>0</v>
      </c>
      <c r="BJ273" s="18" t="s">
        <v>90</v>
      </c>
      <c r="BK273" s="242">
        <f>ROUND(I273*H273,2)</f>
        <v>0</v>
      </c>
      <c r="BL273" s="18" t="s">
        <v>418</v>
      </c>
      <c r="BM273" s="241" t="s">
        <v>2014</v>
      </c>
    </row>
    <row r="274" s="2" customFormat="1">
      <c r="A274" s="40"/>
      <c r="B274" s="41"/>
      <c r="C274" s="42"/>
      <c r="D274" s="243" t="s">
        <v>224</v>
      </c>
      <c r="E274" s="42"/>
      <c r="F274" s="244" t="s">
        <v>794</v>
      </c>
      <c r="G274" s="42"/>
      <c r="H274" s="42"/>
      <c r="I274" s="245"/>
      <c r="J274" s="42"/>
      <c r="K274" s="42"/>
      <c r="L274" s="46"/>
      <c r="M274" s="246"/>
      <c r="N274" s="247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8" t="s">
        <v>224</v>
      </c>
      <c r="AU274" s="18" t="s">
        <v>90</v>
      </c>
    </row>
    <row r="275" s="13" customFormat="1">
      <c r="A275" s="13"/>
      <c r="B275" s="248"/>
      <c r="C275" s="249"/>
      <c r="D275" s="243" t="s">
        <v>226</v>
      </c>
      <c r="E275" s="250" t="s">
        <v>1</v>
      </c>
      <c r="F275" s="251" t="s">
        <v>2015</v>
      </c>
      <c r="G275" s="249"/>
      <c r="H275" s="252">
        <v>1204</v>
      </c>
      <c r="I275" s="253"/>
      <c r="J275" s="249"/>
      <c r="K275" s="249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226</v>
      </c>
      <c r="AU275" s="258" t="s">
        <v>90</v>
      </c>
      <c r="AV275" s="13" t="s">
        <v>92</v>
      </c>
      <c r="AW275" s="13" t="s">
        <v>39</v>
      </c>
      <c r="AX275" s="13" t="s">
        <v>83</v>
      </c>
      <c r="AY275" s="258" t="s">
        <v>215</v>
      </c>
    </row>
    <row r="276" s="14" customFormat="1">
      <c r="A276" s="14"/>
      <c r="B276" s="259"/>
      <c r="C276" s="260"/>
      <c r="D276" s="243" t="s">
        <v>226</v>
      </c>
      <c r="E276" s="261" t="s">
        <v>1</v>
      </c>
      <c r="F276" s="262" t="s">
        <v>229</v>
      </c>
      <c r="G276" s="260"/>
      <c r="H276" s="263">
        <v>1204</v>
      </c>
      <c r="I276" s="264"/>
      <c r="J276" s="260"/>
      <c r="K276" s="260"/>
      <c r="L276" s="265"/>
      <c r="M276" s="266"/>
      <c r="N276" s="267"/>
      <c r="O276" s="267"/>
      <c r="P276" s="267"/>
      <c r="Q276" s="267"/>
      <c r="R276" s="267"/>
      <c r="S276" s="267"/>
      <c r="T276" s="26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9" t="s">
        <v>226</v>
      </c>
      <c r="AU276" s="269" t="s">
        <v>90</v>
      </c>
      <c r="AV276" s="14" t="s">
        <v>222</v>
      </c>
      <c r="AW276" s="14" t="s">
        <v>39</v>
      </c>
      <c r="AX276" s="14" t="s">
        <v>90</v>
      </c>
      <c r="AY276" s="269" t="s">
        <v>215</v>
      </c>
    </row>
    <row r="277" s="2" customFormat="1" ht="37.8" customHeight="1">
      <c r="A277" s="40"/>
      <c r="B277" s="41"/>
      <c r="C277" s="291" t="s">
        <v>377</v>
      </c>
      <c r="D277" s="291" t="s">
        <v>311</v>
      </c>
      <c r="E277" s="292" t="s">
        <v>2016</v>
      </c>
      <c r="F277" s="293" t="s">
        <v>2017</v>
      </c>
      <c r="G277" s="294" t="s">
        <v>325</v>
      </c>
      <c r="H277" s="295">
        <v>1204</v>
      </c>
      <c r="I277" s="296"/>
      <c r="J277" s="297">
        <f>ROUND(I277*H277,2)</f>
        <v>0</v>
      </c>
      <c r="K277" s="293" t="s">
        <v>529</v>
      </c>
      <c r="L277" s="298"/>
      <c r="M277" s="299" t="s">
        <v>1</v>
      </c>
      <c r="N277" s="300" t="s">
        <v>48</v>
      </c>
      <c r="O277" s="93"/>
      <c r="P277" s="239">
        <f>O277*H277</f>
        <v>0</v>
      </c>
      <c r="Q277" s="239">
        <v>0</v>
      </c>
      <c r="R277" s="239">
        <f>Q277*H277</f>
        <v>0</v>
      </c>
      <c r="S277" s="239">
        <v>0</v>
      </c>
      <c r="T277" s="24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41" t="s">
        <v>548</v>
      </c>
      <c r="AT277" s="241" t="s">
        <v>311</v>
      </c>
      <c r="AU277" s="241" t="s">
        <v>90</v>
      </c>
      <c r="AY277" s="18" t="s">
        <v>215</v>
      </c>
      <c r="BE277" s="242">
        <f>IF(N277="základní",J277,0)</f>
        <v>0</v>
      </c>
      <c r="BF277" s="242">
        <f>IF(N277="snížená",J277,0)</f>
        <v>0</v>
      </c>
      <c r="BG277" s="242">
        <f>IF(N277="zákl. přenesená",J277,0)</f>
        <v>0</v>
      </c>
      <c r="BH277" s="242">
        <f>IF(N277="sníž. přenesená",J277,0)</f>
        <v>0</v>
      </c>
      <c r="BI277" s="242">
        <f>IF(N277="nulová",J277,0)</f>
        <v>0</v>
      </c>
      <c r="BJ277" s="18" t="s">
        <v>90</v>
      </c>
      <c r="BK277" s="242">
        <f>ROUND(I277*H277,2)</f>
        <v>0</v>
      </c>
      <c r="BL277" s="18" t="s">
        <v>418</v>
      </c>
      <c r="BM277" s="241" t="s">
        <v>2018</v>
      </c>
    </row>
    <row r="278" s="2" customFormat="1">
      <c r="A278" s="40"/>
      <c r="B278" s="41"/>
      <c r="C278" s="42"/>
      <c r="D278" s="243" t="s">
        <v>224</v>
      </c>
      <c r="E278" s="42"/>
      <c r="F278" s="244" t="s">
        <v>2017</v>
      </c>
      <c r="G278" s="42"/>
      <c r="H278" s="42"/>
      <c r="I278" s="245"/>
      <c r="J278" s="42"/>
      <c r="K278" s="42"/>
      <c r="L278" s="46"/>
      <c r="M278" s="305"/>
      <c r="N278" s="306"/>
      <c r="O278" s="307"/>
      <c r="P278" s="307"/>
      <c r="Q278" s="307"/>
      <c r="R278" s="307"/>
      <c r="S278" s="307"/>
      <c r="T278" s="308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8" t="s">
        <v>224</v>
      </c>
      <c r="AU278" s="18" t="s">
        <v>90</v>
      </c>
    </row>
    <row r="279" s="2" customFormat="1" ht="6.96" customHeight="1">
      <c r="A279" s="40"/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46"/>
      <c r="M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</row>
  </sheetData>
  <sheetProtection sheet="1" autoFilter="0" formatColumns="0" formatRows="0" objects="1" scenarios="1" spinCount="100000" saltValue="wxTqDFN8SPvsm2I0Alktnuj0IV7ui++DxWUxWU0C+bgnHkpo7dKp0oCqwYxAgaUuNqhmDrPocqUdPTmVquoGeQ==" hashValue="2tCI7QpC5Hc0eyL5TMpg/NoORZf7MxpEmgax47zWt+ugO3NVJSHSa6ipe53ktNzjk6y3Sib/vxXD6v0DHUSkdQ==" algorithmName="SHA-512" password="CC35"/>
  <autoFilter ref="C123:K27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179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181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30" customHeight="1">
      <c r="A13" s="40"/>
      <c r="B13" s="46"/>
      <c r="C13" s="40"/>
      <c r="D13" s="40"/>
      <c r="E13" s="156" t="s">
        <v>183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tr">
        <f>IF('Rekapitulace zakázky'!AN10="","",'Rekapitulace zakázky'!AN10)</f>
        <v/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tr">
        <f>IF('Rekapitulace zakázky'!E11="","",'Rekapitulace zakázky'!E11)</f>
        <v xml:space="preserve"> </v>
      </c>
      <c r="F19" s="40"/>
      <c r="G19" s="40"/>
      <c r="H19" s="40"/>
      <c r="I19" s="153" t="s">
        <v>33</v>
      </c>
      <c r="J19" s="143" t="str">
        <f>IF('Rekapitulace zakázky'!AN11="","",'Rekapitulace zakázky'!AN11)</f>
        <v/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184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ROUND(J134,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ROUND((SUM(BE134:BE315)),  2)</f>
        <v>0</v>
      </c>
      <c r="G37" s="40"/>
      <c r="H37" s="40"/>
      <c r="I37" s="167">
        <v>0.20999999999999999</v>
      </c>
      <c r="J37" s="166">
        <f>ROUND(((SUM(BE134:BE315))*I37),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ROUND((SUM(BF134:BF315)),  2)</f>
        <v>0</v>
      </c>
      <c r="G38" s="40"/>
      <c r="H38" s="40"/>
      <c r="I38" s="167">
        <v>0.12</v>
      </c>
      <c r="J38" s="166">
        <f>ROUND(((SUM(BF134:BF315))*I38),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ROUND((SUM(BG134:BG315)),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ROUND((SUM(BH134:BH315)),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ROUND((SUM(BI134:BI315)),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179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181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30" customHeight="1">
      <c r="A91" s="40"/>
      <c r="B91" s="41"/>
      <c r="C91" s="42"/>
      <c r="D91" s="42"/>
      <c r="E91" s="78" t="str">
        <f>E13</f>
        <v>SO 226-11-01.1 - Lázně Bělohrad - Nová Paka, základy RD (km 66,800)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 xml:space="preserve"> 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PRODIN a. s.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J134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190</v>
      </c>
      <c r="E101" s="195"/>
      <c r="F101" s="195"/>
      <c r="G101" s="195"/>
      <c r="H101" s="195"/>
      <c r="I101" s="195"/>
      <c r="J101" s="196">
        <f>J135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J136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192</v>
      </c>
      <c r="E103" s="200"/>
      <c r="F103" s="200"/>
      <c r="G103" s="200"/>
      <c r="H103" s="200"/>
      <c r="I103" s="200"/>
      <c r="J103" s="201">
        <f>J202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193</v>
      </c>
      <c r="E104" s="200"/>
      <c r="F104" s="200"/>
      <c r="G104" s="200"/>
      <c r="H104" s="200"/>
      <c r="I104" s="200"/>
      <c r="J104" s="201">
        <f>J239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194</v>
      </c>
      <c r="E105" s="200"/>
      <c r="F105" s="200"/>
      <c r="G105" s="200"/>
      <c r="H105" s="200"/>
      <c r="I105" s="200"/>
      <c r="J105" s="201">
        <f>J249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195</v>
      </c>
      <c r="E106" s="200"/>
      <c r="F106" s="200"/>
      <c r="G106" s="200"/>
      <c r="H106" s="200"/>
      <c r="I106" s="200"/>
      <c r="J106" s="201">
        <f>J262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196</v>
      </c>
      <c r="E107" s="200"/>
      <c r="F107" s="200"/>
      <c r="G107" s="200"/>
      <c r="H107" s="200"/>
      <c r="I107" s="200"/>
      <c r="J107" s="201">
        <f>J266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2"/>
      <c r="C108" s="193"/>
      <c r="D108" s="194" t="s">
        <v>197</v>
      </c>
      <c r="E108" s="195"/>
      <c r="F108" s="195"/>
      <c r="G108" s="195"/>
      <c r="H108" s="195"/>
      <c r="I108" s="195"/>
      <c r="J108" s="196">
        <f>J269</f>
        <v>0</v>
      </c>
      <c r="K108" s="193"/>
      <c r="L108" s="19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8"/>
      <c r="C109" s="134"/>
      <c r="D109" s="199" t="s">
        <v>198</v>
      </c>
      <c r="E109" s="200"/>
      <c r="F109" s="200"/>
      <c r="G109" s="200"/>
      <c r="H109" s="200"/>
      <c r="I109" s="200"/>
      <c r="J109" s="201">
        <f>J270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8"/>
      <c r="C110" s="134"/>
      <c r="D110" s="199" t="s">
        <v>199</v>
      </c>
      <c r="E110" s="200"/>
      <c r="F110" s="200"/>
      <c r="G110" s="200"/>
      <c r="H110" s="200"/>
      <c r="I110" s="200"/>
      <c r="J110" s="201">
        <f>J303</f>
        <v>0</v>
      </c>
      <c r="K110" s="134"/>
      <c r="L110" s="20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6" s="2" customFormat="1" ht="6.96" customHeight="1">
      <c r="A116" s="40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24.96" customHeight="1">
      <c r="A117" s="40"/>
      <c r="B117" s="41"/>
      <c r="C117" s="24" t="s">
        <v>200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16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186" t="str">
        <f>E7</f>
        <v>Prostá rekonstrukce trati v úseku Lázně Bělohrad - Nová Paka_Z2</v>
      </c>
      <c r="F120" s="33"/>
      <c r="G120" s="33"/>
      <c r="H120" s="33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1" customFormat="1" ht="12" customHeight="1">
      <c r="B121" s="22"/>
      <c r="C121" s="33" t="s">
        <v>178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6" t="s">
        <v>179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180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40"/>
      <c r="B124" s="41"/>
      <c r="C124" s="42"/>
      <c r="D124" s="42"/>
      <c r="E124" s="187" t="s">
        <v>181</v>
      </c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3" t="s">
        <v>182</v>
      </c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30" customHeight="1">
      <c r="A126" s="40"/>
      <c r="B126" s="41"/>
      <c r="C126" s="42"/>
      <c r="D126" s="42"/>
      <c r="E126" s="78" t="str">
        <f>E13</f>
        <v>SO 226-11-01.1 - Lázně Bělohrad - Nová Paka, základy RD (km 66,800)</v>
      </c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6.96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2" customHeight="1">
      <c r="A128" s="40"/>
      <c r="B128" s="41"/>
      <c r="C128" s="33" t="s">
        <v>22</v>
      </c>
      <c r="D128" s="42"/>
      <c r="E128" s="42"/>
      <c r="F128" s="28" t="str">
        <f>F16</f>
        <v>traťový úsek Lázně Bělohrad - Stará Paka</v>
      </c>
      <c r="G128" s="42"/>
      <c r="H128" s="42"/>
      <c r="I128" s="33" t="s">
        <v>24</v>
      </c>
      <c r="J128" s="81" t="str">
        <f>IF(J16="","",J16)</f>
        <v>13. 8. 2026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6.96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5.15" customHeight="1">
      <c r="A130" s="40"/>
      <c r="B130" s="41"/>
      <c r="C130" s="33" t="s">
        <v>30</v>
      </c>
      <c r="D130" s="42"/>
      <c r="E130" s="42"/>
      <c r="F130" s="28" t="str">
        <f>E19</f>
        <v xml:space="preserve"> </v>
      </c>
      <c r="G130" s="42"/>
      <c r="H130" s="42"/>
      <c r="I130" s="33" t="s">
        <v>36</v>
      </c>
      <c r="J130" s="38" t="str">
        <f>E25</f>
        <v>PRODIN a.s.</v>
      </c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34</v>
      </c>
      <c r="D131" s="42"/>
      <c r="E131" s="42"/>
      <c r="F131" s="28" t="str">
        <f>IF(E22="","",E22)</f>
        <v>Vyplň údaj</v>
      </c>
      <c r="G131" s="42"/>
      <c r="H131" s="42"/>
      <c r="I131" s="33" t="s">
        <v>40</v>
      </c>
      <c r="J131" s="38" t="str">
        <f>E28</f>
        <v>PRODIN a. 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0.32" customHeight="1">
      <c r="A132" s="40"/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11" customFormat="1" ht="29.28" customHeight="1">
      <c r="A133" s="203"/>
      <c r="B133" s="204"/>
      <c r="C133" s="205" t="s">
        <v>201</v>
      </c>
      <c r="D133" s="206" t="s">
        <v>68</v>
      </c>
      <c r="E133" s="206" t="s">
        <v>64</v>
      </c>
      <c r="F133" s="206" t="s">
        <v>65</v>
      </c>
      <c r="G133" s="206" t="s">
        <v>202</v>
      </c>
      <c r="H133" s="206" t="s">
        <v>203</v>
      </c>
      <c r="I133" s="206" t="s">
        <v>204</v>
      </c>
      <c r="J133" s="206" t="s">
        <v>187</v>
      </c>
      <c r="K133" s="207" t="s">
        <v>205</v>
      </c>
      <c r="L133" s="208"/>
      <c r="M133" s="102" t="s">
        <v>1</v>
      </c>
      <c r="N133" s="103" t="s">
        <v>47</v>
      </c>
      <c r="O133" s="103" t="s">
        <v>206</v>
      </c>
      <c r="P133" s="103" t="s">
        <v>207</v>
      </c>
      <c r="Q133" s="103" t="s">
        <v>208</v>
      </c>
      <c r="R133" s="103" t="s">
        <v>209</v>
      </c>
      <c r="S133" s="103" t="s">
        <v>210</v>
      </c>
      <c r="T133" s="104" t="s">
        <v>211</v>
      </c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</row>
    <row r="134" s="2" customFormat="1" ht="22.8" customHeight="1">
      <c r="A134" s="40"/>
      <c r="B134" s="41"/>
      <c r="C134" s="109" t="s">
        <v>212</v>
      </c>
      <c r="D134" s="42"/>
      <c r="E134" s="42"/>
      <c r="F134" s="42"/>
      <c r="G134" s="42"/>
      <c r="H134" s="42"/>
      <c r="I134" s="42"/>
      <c r="J134" s="209">
        <f>BK134</f>
        <v>0</v>
      </c>
      <c r="K134" s="42"/>
      <c r="L134" s="46"/>
      <c r="M134" s="105"/>
      <c r="N134" s="210"/>
      <c r="O134" s="106"/>
      <c r="P134" s="211">
        <f>P135+P269</f>
        <v>0</v>
      </c>
      <c r="Q134" s="106"/>
      <c r="R134" s="211">
        <f>R135+R269</f>
        <v>13.05614213584</v>
      </c>
      <c r="S134" s="106"/>
      <c r="T134" s="212">
        <f>T135+T269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82</v>
      </c>
      <c r="AU134" s="18" t="s">
        <v>189</v>
      </c>
      <c r="BK134" s="213">
        <f>BK135+BK269</f>
        <v>0</v>
      </c>
    </row>
    <row r="135" s="12" customFormat="1" ht="25.92" customHeight="1">
      <c r="A135" s="12"/>
      <c r="B135" s="214"/>
      <c r="C135" s="215"/>
      <c r="D135" s="216" t="s">
        <v>82</v>
      </c>
      <c r="E135" s="217" t="s">
        <v>213</v>
      </c>
      <c r="F135" s="217" t="s">
        <v>214</v>
      </c>
      <c r="G135" s="215"/>
      <c r="H135" s="215"/>
      <c r="I135" s="218"/>
      <c r="J135" s="219">
        <f>BK135</f>
        <v>0</v>
      </c>
      <c r="K135" s="215"/>
      <c r="L135" s="220"/>
      <c r="M135" s="221"/>
      <c r="N135" s="222"/>
      <c r="O135" s="222"/>
      <c r="P135" s="223">
        <f>P136+P202+P239+P249+P262+P266</f>
        <v>0</v>
      </c>
      <c r="Q135" s="222"/>
      <c r="R135" s="223">
        <f>R136+R202+R239+R249+R262+R266</f>
        <v>12.99161713584</v>
      </c>
      <c r="S135" s="222"/>
      <c r="T135" s="224">
        <f>T136+T202+T239+T249+T262+T266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90</v>
      </c>
      <c r="AT135" s="226" t="s">
        <v>82</v>
      </c>
      <c r="AU135" s="226" t="s">
        <v>83</v>
      </c>
      <c r="AY135" s="225" t="s">
        <v>215</v>
      </c>
      <c r="BK135" s="227">
        <f>BK136+BK202+BK239+BK249+BK262+BK266</f>
        <v>0</v>
      </c>
    </row>
    <row r="136" s="12" customFormat="1" ht="22.8" customHeight="1">
      <c r="A136" s="12"/>
      <c r="B136" s="214"/>
      <c r="C136" s="215"/>
      <c r="D136" s="216" t="s">
        <v>82</v>
      </c>
      <c r="E136" s="228" t="s">
        <v>90</v>
      </c>
      <c r="F136" s="228" t="s">
        <v>216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SUM(P137:P201)</f>
        <v>0</v>
      </c>
      <c r="Q136" s="222"/>
      <c r="R136" s="223">
        <f>SUM(R137:R201)</f>
        <v>0</v>
      </c>
      <c r="S136" s="222"/>
      <c r="T136" s="224">
        <f>SUM(T137:T201)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90</v>
      </c>
      <c r="AY136" s="225" t="s">
        <v>215</v>
      </c>
      <c r="BK136" s="227">
        <f>SUM(BK137:BK201)</f>
        <v>0</v>
      </c>
    </row>
    <row r="137" s="2" customFormat="1" ht="24.15" customHeight="1">
      <c r="A137" s="40"/>
      <c r="B137" s="41"/>
      <c r="C137" s="230" t="s">
        <v>90</v>
      </c>
      <c r="D137" s="230" t="s">
        <v>217</v>
      </c>
      <c r="E137" s="231" t="s">
        <v>218</v>
      </c>
      <c r="F137" s="232" t="s">
        <v>219</v>
      </c>
      <c r="G137" s="233" t="s">
        <v>220</v>
      </c>
      <c r="H137" s="234">
        <v>54.649999999999999</v>
      </c>
      <c r="I137" s="235"/>
      <c r="J137" s="236">
        <f>ROUND(I137*H137,2)</f>
        <v>0</v>
      </c>
      <c r="K137" s="232" t="s">
        <v>221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222</v>
      </c>
      <c r="AT137" s="241" t="s">
        <v>217</v>
      </c>
      <c r="AU137" s="241" t="s">
        <v>92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222</v>
      </c>
      <c r="BM137" s="241" t="s">
        <v>223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225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92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227</v>
      </c>
      <c r="G139" s="249"/>
      <c r="H139" s="252">
        <v>42.149999999999999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83</v>
      </c>
      <c r="AY139" s="258" t="s">
        <v>215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228</v>
      </c>
      <c r="G140" s="249"/>
      <c r="H140" s="252">
        <v>12.5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4" customFormat="1">
      <c r="A141" s="14"/>
      <c r="B141" s="259"/>
      <c r="C141" s="260"/>
      <c r="D141" s="243" t="s">
        <v>226</v>
      </c>
      <c r="E141" s="261" t="s">
        <v>1</v>
      </c>
      <c r="F141" s="262" t="s">
        <v>229</v>
      </c>
      <c r="G141" s="260"/>
      <c r="H141" s="263">
        <v>54.649999999999999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226</v>
      </c>
      <c r="AU141" s="269" t="s">
        <v>92</v>
      </c>
      <c r="AV141" s="14" t="s">
        <v>222</v>
      </c>
      <c r="AW141" s="14" t="s">
        <v>39</v>
      </c>
      <c r="AX141" s="14" t="s">
        <v>90</v>
      </c>
      <c r="AY141" s="269" t="s">
        <v>215</v>
      </c>
    </row>
    <row r="142" s="2" customFormat="1" ht="33" customHeight="1">
      <c r="A142" s="40"/>
      <c r="B142" s="41"/>
      <c r="C142" s="230" t="s">
        <v>92</v>
      </c>
      <c r="D142" s="230" t="s">
        <v>217</v>
      </c>
      <c r="E142" s="231" t="s">
        <v>230</v>
      </c>
      <c r="F142" s="232" t="s">
        <v>231</v>
      </c>
      <c r="G142" s="233" t="s">
        <v>232</v>
      </c>
      <c r="H142" s="234">
        <v>17.535</v>
      </c>
      <c r="I142" s="235"/>
      <c r="J142" s="236">
        <f>ROUND(I142*H142,2)</f>
        <v>0</v>
      </c>
      <c r="K142" s="232" t="s">
        <v>221</v>
      </c>
      <c r="L142" s="46"/>
      <c r="M142" s="237" t="s">
        <v>1</v>
      </c>
      <c r="N142" s="238" t="s">
        <v>48</v>
      </c>
      <c r="O142" s="93"/>
      <c r="P142" s="239">
        <f>O142*H142</f>
        <v>0</v>
      </c>
      <c r="Q142" s="239">
        <v>0</v>
      </c>
      <c r="R142" s="239">
        <f>Q142*H142</f>
        <v>0</v>
      </c>
      <c r="S142" s="239">
        <v>0</v>
      </c>
      <c r="T142" s="24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1" t="s">
        <v>222</v>
      </c>
      <c r="AT142" s="241" t="s">
        <v>217</v>
      </c>
      <c r="AU142" s="241" t="s">
        <v>92</v>
      </c>
      <c r="AY142" s="18" t="s">
        <v>215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90</v>
      </c>
      <c r="BK142" s="242">
        <f>ROUND(I142*H142,2)</f>
        <v>0</v>
      </c>
      <c r="BL142" s="18" t="s">
        <v>222</v>
      </c>
      <c r="BM142" s="241" t="s">
        <v>233</v>
      </c>
    </row>
    <row r="143" s="2" customFormat="1">
      <c r="A143" s="40"/>
      <c r="B143" s="41"/>
      <c r="C143" s="42"/>
      <c r="D143" s="243" t="s">
        <v>224</v>
      </c>
      <c r="E143" s="42"/>
      <c r="F143" s="244" t="s">
        <v>234</v>
      </c>
      <c r="G143" s="42"/>
      <c r="H143" s="42"/>
      <c r="I143" s="245"/>
      <c r="J143" s="42"/>
      <c r="K143" s="42"/>
      <c r="L143" s="46"/>
      <c r="M143" s="246"/>
      <c r="N143" s="247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8" t="s">
        <v>224</v>
      </c>
      <c r="AU143" s="18" t="s">
        <v>92</v>
      </c>
    </row>
    <row r="144" s="13" customFormat="1">
      <c r="A144" s="13"/>
      <c r="B144" s="248"/>
      <c r="C144" s="249"/>
      <c r="D144" s="243" t="s">
        <v>226</v>
      </c>
      <c r="E144" s="250" t="s">
        <v>1</v>
      </c>
      <c r="F144" s="251" t="s">
        <v>235</v>
      </c>
      <c r="G144" s="249"/>
      <c r="H144" s="252">
        <v>17.535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226</v>
      </c>
      <c r="AU144" s="258" t="s">
        <v>92</v>
      </c>
      <c r="AV144" s="13" t="s">
        <v>92</v>
      </c>
      <c r="AW144" s="13" t="s">
        <v>39</v>
      </c>
      <c r="AX144" s="13" t="s">
        <v>90</v>
      </c>
      <c r="AY144" s="258" t="s">
        <v>215</v>
      </c>
    </row>
    <row r="145" s="2" customFormat="1" ht="24.15" customHeight="1">
      <c r="A145" s="40"/>
      <c r="B145" s="41"/>
      <c r="C145" s="230" t="s">
        <v>100</v>
      </c>
      <c r="D145" s="230" t="s">
        <v>217</v>
      </c>
      <c r="E145" s="231" t="s">
        <v>236</v>
      </c>
      <c r="F145" s="232" t="s">
        <v>237</v>
      </c>
      <c r="G145" s="233" t="s">
        <v>232</v>
      </c>
      <c r="H145" s="234">
        <v>13.555</v>
      </c>
      <c r="I145" s="235"/>
      <c r="J145" s="236">
        <f>ROUND(I145*H145,2)</f>
        <v>0</v>
      </c>
      <c r="K145" s="232" t="s">
        <v>221</v>
      </c>
      <c r="L145" s="46"/>
      <c r="M145" s="237" t="s">
        <v>1</v>
      </c>
      <c r="N145" s="238" t="s">
        <v>48</v>
      </c>
      <c r="O145" s="93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41" t="s">
        <v>222</v>
      </c>
      <c r="AT145" s="241" t="s">
        <v>217</v>
      </c>
      <c r="AU145" s="241" t="s">
        <v>92</v>
      </c>
      <c r="AY145" s="18" t="s">
        <v>215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90</v>
      </c>
      <c r="BK145" s="242">
        <f>ROUND(I145*H145,2)</f>
        <v>0</v>
      </c>
      <c r="BL145" s="18" t="s">
        <v>222</v>
      </c>
      <c r="BM145" s="241" t="s">
        <v>238</v>
      </c>
    </row>
    <row r="146" s="2" customFormat="1">
      <c r="A146" s="40"/>
      <c r="B146" s="41"/>
      <c r="C146" s="42"/>
      <c r="D146" s="243" t="s">
        <v>224</v>
      </c>
      <c r="E146" s="42"/>
      <c r="F146" s="244" t="s">
        <v>239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224</v>
      </c>
      <c r="AU146" s="18" t="s">
        <v>92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240</v>
      </c>
      <c r="G147" s="249"/>
      <c r="H147" s="252">
        <v>6.1849999999999996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92</v>
      </c>
      <c r="AV147" s="13" t="s">
        <v>92</v>
      </c>
      <c r="AW147" s="13" t="s">
        <v>39</v>
      </c>
      <c r="AX147" s="13" t="s">
        <v>83</v>
      </c>
      <c r="AY147" s="258" t="s">
        <v>215</v>
      </c>
    </row>
    <row r="148" s="13" customFormat="1">
      <c r="A148" s="13"/>
      <c r="B148" s="248"/>
      <c r="C148" s="249"/>
      <c r="D148" s="243" t="s">
        <v>226</v>
      </c>
      <c r="E148" s="250" t="s">
        <v>1</v>
      </c>
      <c r="F148" s="251" t="s">
        <v>241</v>
      </c>
      <c r="G148" s="249"/>
      <c r="H148" s="252">
        <v>7.3700000000000001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226</v>
      </c>
      <c r="AU148" s="258" t="s">
        <v>92</v>
      </c>
      <c r="AV148" s="13" t="s">
        <v>92</v>
      </c>
      <c r="AW148" s="13" t="s">
        <v>39</v>
      </c>
      <c r="AX148" s="13" t="s">
        <v>83</v>
      </c>
      <c r="AY148" s="258" t="s">
        <v>215</v>
      </c>
    </row>
    <row r="149" s="14" customFormat="1">
      <c r="A149" s="14"/>
      <c r="B149" s="259"/>
      <c r="C149" s="260"/>
      <c r="D149" s="243" t="s">
        <v>226</v>
      </c>
      <c r="E149" s="261" t="s">
        <v>1</v>
      </c>
      <c r="F149" s="262" t="s">
        <v>229</v>
      </c>
      <c r="G149" s="260"/>
      <c r="H149" s="263">
        <v>13.555</v>
      </c>
      <c r="I149" s="264"/>
      <c r="J149" s="260"/>
      <c r="K149" s="260"/>
      <c r="L149" s="265"/>
      <c r="M149" s="266"/>
      <c r="N149" s="267"/>
      <c r="O149" s="267"/>
      <c r="P149" s="267"/>
      <c r="Q149" s="267"/>
      <c r="R149" s="267"/>
      <c r="S149" s="267"/>
      <c r="T149" s="26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9" t="s">
        <v>226</v>
      </c>
      <c r="AU149" s="269" t="s">
        <v>92</v>
      </c>
      <c r="AV149" s="14" t="s">
        <v>222</v>
      </c>
      <c r="AW149" s="14" t="s">
        <v>39</v>
      </c>
      <c r="AX149" s="14" t="s">
        <v>90</v>
      </c>
      <c r="AY149" s="269" t="s">
        <v>215</v>
      </c>
    </row>
    <row r="150" s="2" customFormat="1" ht="33" customHeight="1">
      <c r="A150" s="40"/>
      <c r="B150" s="41"/>
      <c r="C150" s="230" t="s">
        <v>222</v>
      </c>
      <c r="D150" s="230" t="s">
        <v>217</v>
      </c>
      <c r="E150" s="231" t="s">
        <v>242</v>
      </c>
      <c r="F150" s="232" t="s">
        <v>243</v>
      </c>
      <c r="G150" s="233" t="s">
        <v>232</v>
      </c>
      <c r="H150" s="234">
        <v>0.432</v>
      </c>
      <c r="I150" s="235"/>
      <c r="J150" s="236">
        <f>ROUND(I150*H150,2)</f>
        <v>0</v>
      </c>
      <c r="K150" s="232" t="s">
        <v>221</v>
      </c>
      <c r="L150" s="46"/>
      <c r="M150" s="237" t="s">
        <v>1</v>
      </c>
      <c r="N150" s="238" t="s">
        <v>48</v>
      </c>
      <c r="O150" s="93"/>
      <c r="P150" s="239">
        <f>O150*H150</f>
        <v>0</v>
      </c>
      <c r="Q150" s="239">
        <v>0</v>
      </c>
      <c r="R150" s="239">
        <f>Q150*H150</f>
        <v>0</v>
      </c>
      <c r="S150" s="239">
        <v>0</v>
      </c>
      <c r="T150" s="24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41" t="s">
        <v>222</v>
      </c>
      <c r="AT150" s="241" t="s">
        <v>217</v>
      </c>
      <c r="AU150" s="241" t="s">
        <v>92</v>
      </c>
      <c r="AY150" s="18" t="s">
        <v>215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8" t="s">
        <v>90</v>
      </c>
      <c r="BK150" s="242">
        <f>ROUND(I150*H150,2)</f>
        <v>0</v>
      </c>
      <c r="BL150" s="18" t="s">
        <v>222</v>
      </c>
      <c r="BM150" s="241" t="s">
        <v>244</v>
      </c>
    </row>
    <row r="151" s="2" customFormat="1">
      <c r="A151" s="40"/>
      <c r="B151" s="41"/>
      <c r="C151" s="42"/>
      <c r="D151" s="243" t="s">
        <v>224</v>
      </c>
      <c r="E151" s="42"/>
      <c r="F151" s="244" t="s">
        <v>245</v>
      </c>
      <c r="G151" s="42"/>
      <c r="H151" s="42"/>
      <c r="I151" s="245"/>
      <c r="J151" s="42"/>
      <c r="K151" s="42"/>
      <c r="L151" s="46"/>
      <c r="M151" s="246"/>
      <c r="N151" s="247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8" t="s">
        <v>224</v>
      </c>
      <c r="AU151" s="18" t="s">
        <v>92</v>
      </c>
    </row>
    <row r="152" s="13" customFormat="1">
      <c r="A152" s="13"/>
      <c r="B152" s="248"/>
      <c r="C152" s="249"/>
      <c r="D152" s="243" t="s">
        <v>226</v>
      </c>
      <c r="E152" s="250" t="s">
        <v>1</v>
      </c>
      <c r="F152" s="251" t="s">
        <v>246</v>
      </c>
      <c r="G152" s="249"/>
      <c r="H152" s="252">
        <v>0.432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8" t="s">
        <v>226</v>
      </c>
      <c r="AU152" s="258" t="s">
        <v>92</v>
      </c>
      <c r="AV152" s="13" t="s">
        <v>92</v>
      </c>
      <c r="AW152" s="13" t="s">
        <v>39</v>
      </c>
      <c r="AX152" s="13" t="s">
        <v>90</v>
      </c>
      <c r="AY152" s="258" t="s">
        <v>215</v>
      </c>
    </row>
    <row r="153" s="2" customFormat="1" ht="37.8" customHeight="1">
      <c r="A153" s="40"/>
      <c r="B153" s="41"/>
      <c r="C153" s="230" t="s">
        <v>247</v>
      </c>
      <c r="D153" s="230" t="s">
        <v>217</v>
      </c>
      <c r="E153" s="231" t="s">
        <v>248</v>
      </c>
      <c r="F153" s="232" t="s">
        <v>249</v>
      </c>
      <c r="G153" s="233" t="s">
        <v>232</v>
      </c>
      <c r="H153" s="234">
        <v>16.859000000000002</v>
      </c>
      <c r="I153" s="235"/>
      <c r="J153" s="236">
        <f>ROUND(I153*H153,2)</f>
        <v>0</v>
      </c>
      <c r="K153" s="232" t="s">
        <v>221</v>
      </c>
      <c r="L153" s="46"/>
      <c r="M153" s="237" t="s">
        <v>1</v>
      </c>
      <c r="N153" s="238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222</v>
      </c>
      <c r="AT153" s="241" t="s">
        <v>217</v>
      </c>
      <c r="AU153" s="241" t="s">
        <v>92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222</v>
      </c>
      <c r="BM153" s="241" t="s">
        <v>250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251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92</v>
      </c>
    </row>
    <row r="155" s="13" customFormat="1">
      <c r="A155" s="13"/>
      <c r="B155" s="248"/>
      <c r="C155" s="249"/>
      <c r="D155" s="243" t="s">
        <v>226</v>
      </c>
      <c r="E155" s="250" t="s">
        <v>1</v>
      </c>
      <c r="F155" s="251" t="s">
        <v>252</v>
      </c>
      <c r="G155" s="249"/>
      <c r="H155" s="252">
        <v>17.535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226</v>
      </c>
      <c r="AU155" s="258" t="s">
        <v>92</v>
      </c>
      <c r="AV155" s="13" t="s">
        <v>92</v>
      </c>
      <c r="AW155" s="13" t="s">
        <v>39</v>
      </c>
      <c r="AX155" s="13" t="s">
        <v>83</v>
      </c>
      <c r="AY155" s="258" t="s">
        <v>215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253</v>
      </c>
      <c r="G156" s="249"/>
      <c r="H156" s="252">
        <v>13.555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83</v>
      </c>
      <c r="AY156" s="258" t="s">
        <v>215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254</v>
      </c>
      <c r="G157" s="249"/>
      <c r="H157" s="252">
        <v>0.432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83</v>
      </c>
      <c r="AY157" s="258" t="s">
        <v>215</v>
      </c>
    </row>
    <row r="158" s="15" customFormat="1">
      <c r="A158" s="15"/>
      <c r="B158" s="270"/>
      <c r="C158" s="271"/>
      <c r="D158" s="243" t="s">
        <v>226</v>
      </c>
      <c r="E158" s="272" t="s">
        <v>1</v>
      </c>
      <c r="F158" s="273" t="s">
        <v>255</v>
      </c>
      <c r="G158" s="271"/>
      <c r="H158" s="274">
        <v>31.521999999999998</v>
      </c>
      <c r="I158" s="275"/>
      <c r="J158" s="271"/>
      <c r="K158" s="271"/>
      <c r="L158" s="276"/>
      <c r="M158" s="277"/>
      <c r="N158" s="278"/>
      <c r="O158" s="278"/>
      <c r="P158" s="278"/>
      <c r="Q158" s="278"/>
      <c r="R158" s="278"/>
      <c r="S158" s="278"/>
      <c r="T158" s="27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80" t="s">
        <v>226</v>
      </c>
      <c r="AU158" s="280" t="s">
        <v>92</v>
      </c>
      <c r="AV158" s="15" t="s">
        <v>100</v>
      </c>
      <c r="AW158" s="15" t="s">
        <v>39</v>
      </c>
      <c r="AX158" s="15" t="s">
        <v>83</v>
      </c>
      <c r="AY158" s="280" t="s">
        <v>215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256</v>
      </c>
      <c r="G159" s="249"/>
      <c r="H159" s="252">
        <v>-3.5800000000000001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92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257</v>
      </c>
      <c r="G160" s="249"/>
      <c r="H160" s="252">
        <v>-11.083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92</v>
      </c>
      <c r="AV160" s="13" t="s">
        <v>92</v>
      </c>
      <c r="AW160" s="13" t="s">
        <v>39</v>
      </c>
      <c r="AX160" s="13" t="s">
        <v>83</v>
      </c>
      <c r="AY160" s="258" t="s">
        <v>215</v>
      </c>
    </row>
    <row r="161" s="15" customFormat="1">
      <c r="A161" s="15"/>
      <c r="B161" s="270"/>
      <c r="C161" s="271"/>
      <c r="D161" s="243" t="s">
        <v>226</v>
      </c>
      <c r="E161" s="272" t="s">
        <v>1</v>
      </c>
      <c r="F161" s="273" t="s">
        <v>258</v>
      </c>
      <c r="G161" s="271"/>
      <c r="H161" s="274">
        <v>-14.663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0" t="s">
        <v>226</v>
      </c>
      <c r="AU161" s="280" t="s">
        <v>92</v>
      </c>
      <c r="AV161" s="15" t="s">
        <v>100</v>
      </c>
      <c r="AW161" s="15" t="s">
        <v>39</v>
      </c>
      <c r="AX161" s="15" t="s">
        <v>83</v>
      </c>
      <c r="AY161" s="280" t="s">
        <v>215</v>
      </c>
    </row>
    <row r="162" s="14" customFormat="1">
      <c r="A162" s="14"/>
      <c r="B162" s="259"/>
      <c r="C162" s="260"/>
      <c r="D162" s="243" t="s">
        <v>226</v>
      </c>
      <c r="E162" s="261" t="s">
        <v>1</v>
      </c>
      <c r="F162" s="262" t="s">
        <v>229</v>
      </c>
      <c r="G162" s="260"/>
      <c r="H162" s="263">
        <v>16.859000000000002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9" t="s">
        <v>226</v>
      </c>
      <c r="AU162" s="269" t="s">
        <v>92</v>
      </c>
      <c r="AV162" s="14" t="s">
        <v>222</v>
      </c>
      <c r="AW162" s="14" t="s">
        <v>39</v>
      </c>
      <c r="AX162" s="14" t="s">
        <v>90</v>
      </c>
      <c r="AY162" s="269" t="s">
        <v>215</v>
      </c>
    </row>
    <row r="163" s="2" customFormat="1" ht="24.15" customHeight="1">
      <c r="A163" s="40"/>
      <c r="B163" s="41"/>
      <c r="C163" s="230" t="s">
        <v>259</v>
      </c>
      <c r="D163" s="230" t="s">
        <v>217</v>
      </c>
      <c r="E163" s="231" t="s">
        <v>260</v>
      </c>
      <c r="F163" s="232" t="s">
        <v>261</v>
      </c>
      <c r="G163" s="233" t="s">
        <v>232</v>
      </c>
      <c r="H163" s="234">
        <v>16.859000000000002</v>
      </c>
      <c r="I163" s="235"/>
      <c r="J163" s="236">
        <f>ROUND(I163*H163,2)</f>
        <v>0</v>
      </c>
      <c r="K163" s="232" t="s">
        <v>221</v>
      </c>
      <c r="L163" s="46"/>
      <c r="M163" s="237" t="s">
        <v>1</v>
      </c>
      <c r="N163" s="238" t="s">
        <v>48</v>
      </c>
      <c r="O163" s="93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1" t="s">
        <v>222</v>
      </c>
      <c r="AT163" s="241" t="s">
        <v>217</v>
      </c>
      <c r="AU163" s="241" t="s">
        <v>92</v>
      </c>
      <c r="AY163" s="18" t="s">
        <v>215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90</v>
      </c>
      <c r="BK163" s="242">
        <f>ROUND(I163*H163,2)</f>
        <v>0</v>
      </c>
      <c r="BL163" s="18" t="s">
        <v>222</v>
      </c>
      <c r="BM163" s="241" t="s">
        <v>262</v>
      </c>
    </row>
    <row r="164" s="2" customFormat="1">
      <c r="A164" s="40"/>
      <c r="B164" s="41"/>
      <c r="C164" s="42"/>
      <c r="D164" s="243" t="s">
        <v>224</v>
      </c>
      <c r="E164" s="42"/>
      <c r="F164" s="244" t="s">
        <v>263</v>
      </c>
      <c r="G164" s="42"/>
      <c r="H164" s="42"/>
      <c r="I164" s="245"/>
      <c r="J164" s="42"/>
      <c r="K164" s="42"/>
      <c r="L164" s="46"/>
      <c r="M164" s="246"/>
      <c r="N164" s="247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224</v>
      </c>
      <c r="AU164" s="18" t="s">
        <v>92</v>
      </c>
    </row>
    <row r="165" s="13" customFormat="1">
      <c r="A165" s="13"/>
      <c r="B165" s="248"/>
      <c r="C165" s="249"/>
      <c r="D165" s="243" t="s">
        <v>226</v>
      </c>
      <c r="E165" s="250" t="s">
        <v>1</v>
      </c>
      <c r="F165" s="251" t="s">
        <v>252</v>
      </c>
      <c r="G165" s="249"/>
      <c r="H165" s="252">
        <v>17.535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226</v>
      </c>
      <c r="AU165" s="258" t="s">
        <v>92</v>
      </c>
      <c r="AV165" s="13" t="s">
        <v>92</v>
      </c>
      <c r="AW165" s="13" t="s">
        <v>39</v>
      </c>
      <c r="AX165" s="13" t="s">
        <v>83</v>
      </c>
      <c r="AY165" s="258" t="s">
        <v>215</v>
      </c>
    </row>
    <row r="166" s="13" customFormat="1">
      <c r="A166" s="13"/>
      <c r="B166" s="248"/>
      <c r="C166" s="249"/>
      <c r="D166" s="243" t="s">
        <v>226</v>
      </c>
      <c r="E166" s="250" t="s">
        <v>1</v>
      </c>
      <c r="F166" s="251" t="s">
        <v>253</v>
      </c>
      <c r="G166" s="249"/>
      <c r="H166" s="252">
        <v>13.555</v>
      </c>
      <c r="I166" s="253"/>
      <c r="J166" s="249"/>
      <c r="K166" s="249"/>
      <c r="L166" s="254"/>
      <c r="M166" s="255"/>
      <c r="N166" s="256"/>
      <c r="O166" s="256"/>
      <c r="P166" s="256"/>
      <c r="Q166" s="256"/>
      <c r="R166" s="256"/>
      <c r="S166" s="256"/>
      <c r="T166" s="25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8" t="s">
        <v>226</v>
      </c>
      <c r="AU166" s="258" t="s">
        <v>92</v>
      </c>
      <c r="AV166" s="13" t="s">
        <v>92</v>
      </c>
      <c r="AW166" s="13" t="s">
        <v>39</v>
      </c>
      <c r="AX166" s="13" t="s">
        <v>83</v>
      </c>
      <c r="AY166" s="258" t="s">
        <v>215</v>
      </c>
    </row>
    <row r="167" s="13" customFormat="1">
      <c r="A167" s="13"/>
      <c r="B167" s="248"/>
      <c r="C167" s="249"/>
      <c r="D167" s="243" t="s">
        <v>226</v>
      </c>
      <c r="E167" s="250" t="s">
        <v>1</v>
      </c>
      <c r="F167" s="251" t="s">
        <v>254</v>
      </c>
      <c r="G167" s="249"/>
      <c r="H167" s="252">
        <v>0.432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226</v>
      </c>
      <c r="AU167" s="258" t="s">
        <v>92</v>
      </c>
      <c r="AV167" s="13" t="s">
        <v>92</v>
      </c>
      <c r="AW167" s="13" t="s">
        <v>39</v>
      </c>
      <c r="AX167" s="13" t="s">
        <v>83</v>
      </c>
      <c r="AY167" s="258" t="s">
        <v>215</v>
      </c>
    </row>
    <row r="168" s="15" customFormat="1">
      <c r="A168" s="15"/>
      <c r="B168" s="270"/>
      <c r="C168" s="271"/>
      <c r="D168" s="243" t="s">
        <v>226</v>
      </c>
      <c r="E168" s="272" t="s">
        <v>1</v>
      </c>
      <c r="F168" s="273" t="s">
        <v>255</v>
      </c>
      <c r="G168" s="271"/>
      <c r="H168" s="274">
        <v>31.521999999999998</v>
      </c>
      <c r="I168" s="275"/>
      <c r="J168" s="271"/>
      <c r="K168" s="271"/>
      <c r="L168" s="276"/>
      <c r="M168" s="277"/>
      <c r="N168" s="278"/>
      <c r="O168" s="278"/>
      <c r="P168" s="278"/>
      <c r="Q168" s="278"/>
      <c r="R168" s="278"/>
      <c r="S168" s="278"/>
      <c r="T168" s="279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0" t="s">
        <v>226</v>
      </c>
      <c r="AU168" s="280" t="s">
        <v>92</v>
      </c>
      <c r="AV168" s="15" t="s">
        <v>100</v>
      </c>
      <c r="AW168" s="15" t="s">
        <v>39</v>
      </c>
      <c r="AX168" s="15" t="s">
        <v>83</v>
      </c>
      <c r="AY168" s="280" t="s">
        <v>215</v>
      </c>
    </row>
    <row r="169" s="13" customFormat="1">
      <c r="A169" s="13"/>
      <c r="B169" s="248"/>
      <c r="C169" s="249"/>
      <c r="D169" s="243" t="s">
        <v>226</v>
      </c>
      <c r="E169" s="250" t="s">
        <v>1</v>
      </c>
      <c r="F169" s="251" t="s">
        <v>256</v>
      </c>
      <c r="G169" s="249"/>
      <c r="H169" s="252">
        <v>-3.5800000000000001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226</v>
      </c>
      <c r="AU169" s="258" t="s">
        <v>92</v>
      </c>
      <c r="AV169" s="13" t="s">
        <v>92</v>
      </c>
      <c r="AW169" s="13" t="s">
        <v>39</v>
      </c>
      <c r="AX169" s="13" t="s">
        <v>83</v>
      </c>
      <c r="AY169" s="258" t="s">
        <v>215</v>
      </c>
    </row>
    <row r="170" s="13" customFormat="1">
      <c r="A170" s="13"/>
      <c r="B170" s="248"/>
      <c r="C170" s="249"/>
      <c r="D170" s="243" t="s">
        <v>226</v>
      </c>
      <c r="E170" s="250" t="s">
        <v>1</v>
      </c>
      <c r="F170" s="251" t="s">
        <v>257</v>
      </c>
      <c r="G170" s="249"/>
      <c r="H170" s="252">
        <v>-11.083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226</v>
      </c>
      <c r="AU170" s="258" t="s">
        <v>92</v>
      </c>
      <c r="AV170" s="13" t="s">
        <v>92</v>
      </c>
      <c r="AW170" s="13" t="s">
        <v>39</v>
      </c>
      <c r="AX170" s="13" t="s">
        <v>83</v>
      </c>
      <c r="AY170" s="258" t="s">
        <v>215</v>
      </c>
    </row>
    <row r="171" s="15" customFormat="1">
      <c r="A171" s="15"/>
      <c r="B171" s="270"/>
      <c r="C171" s="271"/>
      <c r="D171" s="243" t="s">
        <v>226</v>
      </c>
      <c r="E171" s="272" t="s">
        <v>1</v>
      </c>
      <c r="F171" s="273" t="s">
        <v>258</v>
      </c>
      <c r="G171" s="271"/>
      <c r="H171" s="274">
        <v>-14.663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0" t="s">
        <v>226</v>
      </c>
      <c r="AU171" s="280" t="s">
        <v>92</v>
      </c>
      <c r="AV171" s="15" t="s">
        <v>100</v>
      </c>
      <c r="AW171" s="15" t="s">
        <v>39</v>
      </c>
      <c r="AX171" s="15" t="s">
        <v>83</v>
      </c>
      <c r="AY171" s="280" t="s">
        <v>215</v>
      </c>
    </row>
    <row r="172" s="14" customFormat="1">
      <c r="A172" s="14"/>
      <c r="B172" s="259"/>
      <c r="C172" s="260"/>
      <c r="D172" s="243" t="s">
        <v>226</v>
      </c>
      <c r="E172" s="261" t="s">
        <v>1</v>
      </c>
      <c r="F172" s="262" t="s">
        <v>229</v>
      </c>
      <c r="G172" s="260"/>
      <c r="H172" s="263">
        <v>16.859000000000002</v>
      </c>
      <c r="I172" s="264"/>
      <c r="J172" s="260"/>
      <c r="K172" s="260"/>
      <c r="L172" s="265"/>
      <c r="M172" s="266"/>
      <c r="N172" s="267"/>
      <c r="O172" s="267"/>
      <c r="P172" s="267"/>
      <c r="Q172" s="267"/>
      <c r="R172" s="267"/>
      <c r="S172" s="267"/>
      <c r="T172" s="26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9" t="s">
        <v>226</v>
      </c>
      <c r="AU172" s="269" t="s">
        <v>92</v>
      </c>
      <c r="AV172" s="14" t="s">
        <v>222</v>
      </c>
      <c r="AW172" s="14" t="s">
        <v>39</v>
      </c>
      <c r="AX172" s="14" t="s">
        <v>90</v>
      </c>
      <c r="AY172" s="269" t="s">
        <v>215</v>
      </c>
    </row>
    <row r="173" s="2" customFormat="1" ht="24.15" customHeight="1">
      <c r="A173" s="40"/>
      <c r="B173" s="41"/>
      <c r="C173" s="230" t="s">
        <v>264</v>
      </c>
      <c r="D173" s="230" t="s">
        <v>217</v>
      </c>
      <c r="E173" s="231" t="s">
        <v>265</v>
      </c>
      <c r="F173" s="232" t="s">
        <v>266</v>
      </c>
      <c r="G173" s="233" t="s">
        <v>220</v>
      </c>
      <c r="H173" s="234">
        <v>3</v>
      </c>
      <c r="I173" s="235"/>
      <c r="J173" s="236">
        <f>ROUND(I173*H173,2)</f>
        <v>0</v>
      </c>
      <c r="K173" s="232" t="s">
        <v>221</v>
      </c>
      <c r="L173" s="46"/>
      <c r="M173" s="237" t="s">
        <v>1</v>
      </c>
      <c r="N173" s="238" t="s">
        <v>48</v>
      </c>
      <c r="O173" s="93"/>
      <c r="P173" s="239">
        <f>O173*H173</f>
        <v>0</v>
      </c>
      <c r="Q173" s="239">
        <v>0</v>
      </c>
      <c r="R173" s="239">
        <f>Q173*H173</f>
        <v>0</v>
      </c>
      <c r="S173" s="239">
        <v>0</v>
      </c>
      <c r="T173" s="240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41" t="s">
        <v>222</v>
      </c>
      <c r="AT173" s="241" t="s">
        <v>217</v>
      </c>
      <c r="AU173" s="241" t="s">
        <v>92</v>
      </c>
      <c r="AY173" s="18" t="s">
        <v>215</v>
      </c>
      <c r="BE173" s="242">
        <f>IF(N173="základní",J173,0)</f>
        <v>0</v>
      </c>
      <c r="BF173" s="242">
        <f>IF(N173="snížená",J173,0)</f>
        <v>0</v>
      </c>
      <c r="BG173" s="242">
        <f>IF(N173="zákl. přenesená",J173,0)</f>
        <v>0</v>
      </c>
      <c r="BH173" s="242">
        <f>IF(N173="sníž. přenesená",J173,0)</f>
        <v>0</v>
      </c>
      <c r="BI173" s="242">
        <f>IF(N173="nulová",J173,0)</f>
        <v>0</v>
      </c>
      <c r="BJ173" s="18" t="s">
        <v>90</v>
      </c>
      <c r="BK173" s="242">
        <f>ROUND(I173*H173,2)</f>
        <v>0</v>
      </c>
      <c r="BL173" s="18" t="s">
        <v>222</v>
      </c>
      <c r="BM173" s="241" t="s">
        <v>267</v>
      </c>
    </row>
    <row r="174" s="2" customFormat="1">
      <c r="A174" s="40"/>
      <c r="B174" s="41"/>
      <c r="C174" s="42"/>
      <c r="D174" s="243" t="s">
        <v>224</v>
      </c>
      <c r="E174" s="42"/>
      <c r="F174" s="244" t="s">
        <v>268</v>
      </c>
      <c r="G174" s="42"/>
      <c r="H174" s="42"/>
      <c r="I174" s="245"/>
      <c r="J174" s="42"/>
      <c r="K174" s="42"/>
      <c r="L174" s="46"/>
      <c r="M174" s="246"/>
      <c r="N174" s="247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8" t="s">
        <v>224</v>
      </c>
      <c r="AU174" s="18" t="s">
        <v>92</v>
      </c>
    </row>
    <row r="175" s="13" customFormat="1">
      <c r="A175" s="13"/>
      <c r="B175" s="248"/>
      <c r="C175" s="249"/>
      <c r="D175" s="243" t="s">
        <v>226</v>
      </c>
      <c r="E175" s="250" t="s">
        <v>1</v>
      </c>
      <c r="F175" s="251" t="s">
        <v>269</v>
      </c>
      <c r="G175" s="249"/>
      <c r="H175" s="252">
        <v>3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226</v>
      </c>
      <c r="AU175" s="258" t="s">
        <v>92</v>
      </c>
      <c r="AV175" s="13" t="s">
        <v>92</v>
      </c>
      <c r="AW175" s="13" t="s">
        <v>39</v>
      </c>
      <c r="AX175" s="13" t="s">
        <v>90</v>
      </c>
      <c r="AY175" s="258" t="s">
        <v>215</v>
      </c>
    </row>
    <row r="176" s="2" customFormat="1" ht="24.15" customHeight="1">
      <c r="A176" s="40"/>
      <c r="B176" s="41"/>
      <c r="C176" s="230" t="s">
        <v>270</v>
      </c>
      <c r="D176" s="230" t="s">
        <v>217</v>
      </c>
      <c r="E176" s="231" t="s">
        <v>271</v>
      </c>
      <c r="F176" s="232" t="s">
        <v>272</v>
      </c>
      <c r="G176" s="233" t="s">
        <v>232</v>
      </c>
      <c r="H176" s="234">
        <v>3.5800000000000001</v>
      </c>
      <c r="I176" s="235"/>
      <c r="J176" s="236">
        <f>ROUND(I176*H176,2)</f>
        <v>0</v>
      </c>
      <c r="K176" s="232" t="s">
        <v>221</v>
      </c>
      <c r="L176" s="46"/>
      <c r="M176" s="237" t="s">
        <v>1</v>
      </c>
      <c r="N176" s="238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222</v>
      </c>
      <c r="AT176" s="241" t="s">
        <v>217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222</v>
      </c>
      <c r="BM176" s="241" t="s">
        <v>273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274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13" customFormat="1">
      <c r="A178" s="13"/>
      <c r="B178" s="248"/>
      <c r="C178" s="249"/>
      <c r="D178" s="243" t="s">
        <v>226</v>
      </c>
      <c r="E178" s="250" t="s">
        <v>1</v>
      </c>
      <c r="F178" s="251" t="s">
        <v>275</v>
      </c>
      <c r="G178" s="249"/>
      <c r="H178" s="252">
        <v>3.5800000000000001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226</v>
      </c>
      <c r="AU178" s="258" t="s">
        <v>92</v>
      </c>
      <c r="AV178" s="13" t="s">
        <v>92</v>
      </c>
      <c r="AW178" s="13" t="s">
        <v>39</v>
      </c>
      <c r="AX178" s="13" t="s">
        <v>90</v>
      </c>
      <c r="AY178" s="258" t="s">
        <v>215</v>
      </c>
    </row>
    <row r="179" s="2" customFormat="1" ht="24.15" customHeight="1">
      <c r="A179" s="40"/>
      <c r="B179" s="41"/>
      <c r="C179" s="230" t="s">
        <v>276</v>
      </c>
      <c r="D179" s="230" t="s">
        <v>217</v>
      </c>
      <c r="E179" s="231" t="s">
        <v>277</v>
      </c>
      <c r="F179" s="232" t="s">
        <v>278</v>
      </c>
      <c r="G179" s="233" t="s">
        <v>279</v>
      </c>
      <c r="H179" s="234">
        <v>30.346</v>
      </c>
      <c r="I179" s="235"/>
      <c r="J179" s="236">
        <f>ROUND(I179*H179,2)</f>
        <v>0</v>
      </c>
      <c r="K179" s="232" t="s">
        <v>221</v>
      </c>
      <c r="L179" s="46"/>
      <c r="M179" s="237" t="s">
        <v>1</v>
      </c>
      <c r="N179" s="238" t="s">
        <v>48</v>
      </c>
      <c r="O179" s="93"/>
      <c r="P179" s="239">
        <f>O179*H179</f>
        <v>0</v>
      </c>
      <c r="Q179" s="239">
        <v>0</v>
      </c>
      <c r="R179" s="239">
        <f>Q179*H179</f>
        <v>0</v>
      </c>
      <c r="S179" s="239">
        <v>0</v>
      </c>
      <c r="T179" s="24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41" t="s">
        <v>222</v>
      </c>
      <c r="AT179" s="241" t="s">
        <v>217</v>
      </c>
      <c r="AU179" s="241" t="s">
        <v>92</v>
      </c>
      <c r="AY179" s="18" t="s">
        <v>215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8" t="s">
        <v>90</v>
      </c>
      <c r="BK179" s="242">
        <f>ROUND(I179*H179,2)</f>
        <v>0</v>
      </c>
      <c r="BL179" s="18" t="s">
        <v>222</v>
      </c>
      <c r="BM179" s="241" t="s">
        <v>280</v>
      </c>
    </row>
    <row r="180" s="2" customFormat="1">
      <c r="A180" s="40"/>
      <c r="B180" s="41"/>
      <c r="C180" s="42"/>
      <c r="D180" s="243" t="s">
        <v>224</v>
      </c>
      <c r="E180" s="42"/>
      <c r="F180" s="244" t="s">
        <v>281</v>
      </c>
      <c r="G180" s="42"/>
      <c r="H180" s="42"/>
      <c r="I180" s="245"/>
      <c r="J180" s="42"/>
      <c r="K180" s="42"/>
      <c r="L180" s="46"/>
      <c r="M180" s="246"/>
      <c r="N180" s="247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8" t="s">
        <v>224</v>
      </c>
      <c r="AU180" s="18" t="s">
        <v>92</v>
      </c>
    </row>
    <row r="181" s="16" customFormat="1">
      <c r="A181" s="16"/>
      <c r="B181" s="281"/>
      <c r="C181" s="282"/>
      <c r="D181" s="243" t="s">
        <v>226</v>
      </c>
      <c r="E181" s="283" t="s">
        <v>1</v>
      </c>
      <c r="F181" s="284" t="s">
        <v>282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90" t="s">
        <v>226</v>
      </c>
      <c r="AU181" s="290" t="s">
        <v>92</v>
      </c>
      <c r="AV181" s="16" t="s">
        <v>90</v>
      </c>
      <c r="AW181" s="16" t="s">
        <v>39</v>
      </c>
      <c r="AX181" s="16" t="s">
        <v>83</v>
      </c>
      <c r="AY181" s="290" t="s">
        <v>215</v>
      </c>
    </row>
    <row r="182" s="13" customFormat="1">
      <c r="A182" s="13"/>
      <c r="B182" s="248"/>
      <c r="C182" s="249"/>
      <c r="D182" s="243" t="s">
        <v>226</v>
      </c>
      <c r="E182" s="250" t="s">
        <v>1</v>
      </c>
      <c r="F182" s="251" t="s">
        <v>283</v>
      </c>
      <c r="G182" s="249"/>
      <c r="H182" s="252">
        <v>30.346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226</v>
      </c>
      <c r="AU182" s="258" t="s">
        <v>92</v>
      </c>
      <c r="AV182" s="13" t="s">
        <v>92</v>
      </c>
      <c r="AW182" s="13" t="s">
        <v>39</v>
      </c>
      <c r="AX182" s="13" t="s">
        <v>90</v>
      </c>
      <c r="AY182" s="258" t="s">
        <v>215</v>
      </c>
    </row>
    <row r="183" s="2" customFormat="1" ht="16.5" customHeight="1">
      <c r="A183" s="40"/>
      <c r="B183" s="41"/>
      <c r="C183" s="230" t="s">
        <v>284</v>
      </c>
      <c r="D183" s="230" t="s">
        <v>217</v>
      </c>
      <c r="E183" s="231" t="s">
        <v>285</v>
      </c>
      <c r="F183" s="232" t="s">
        <v>286</v>
      </c>
      <c r="G183" s="233" t="s">
        <v>232</v>
      </c>
      <c r="H183" s="234">
        <v>16.859000000000002</v>
      </c>
      <c r="I183" s="235"/>
      <c r="J183" s="236">
        <f>ROUND(I183*H183,2)</f>
        <v>0</v>
      </c>
      <c r="K183" s="232" t="s">
        <v>221</v>
      </c>
      <c r="L183" s="46"/>
      <c r="M183" s="237" t="s">
        <v>1</v>
      </c>
      <c r="N183" s="238" t="s">
        <v>48</v>
      </c>
      <c r="O183" s="93"/>
      <c r="P183" s="239">
        <f>O183*H183</f>
        <v>0</v>
      </c>
      <c r="Q183" s="239">
        <v>0</v>
      </c>
      <c r="R183" s="239">
        <f>Q183*H183</f>
        <v>0</v>
      </c>
      <c r="S183" s="239">
        <v>0</v>
      </c>
      <c r="T183" s="24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1" t="s">
        <v>222</v>
      </c>
      <c r="AT183" s="241" t="s">
        <v>217</v>
      </c>
      <c r="AU183" s="241" t="s">
        <v>92</v>
      </c>
      <c r="AY183" s="18" t="s">
        <v>215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8" t="s">
        <v>90</v>
      </c>
      <c r="BK183" s="242">
        <f>ROUND(I183*H183,2)</f>
        <v>0</v>
      </c>
      <c r="BL183" s="18" t="s">
        <v>222</v>
      </c>
      <c r="BM183" s="241" t="s">
        <v>287</v>
      </c>
    </row>
    <row r="184" s="2" customFormat="1">
      <c r="A184" s="40"/>
      <c r="B184" s="41"/>
      <c r="C184" s="42"/>
      <c r="D184" s="243" t="s">
        <v>224</v>
      </c>
      <c r="E184" s="42"/>
      <c r="F184" s="244" t="s">
        <v>288</v>
      </c>
      <c r="G184" s="42"/>
      <c r="H184" s="42"/>
      <c r="I184" s="245"/>
      <c r="J184" s="42"/>
      <c r="K184" s="42"/>
      <c r="L184" s="46"/>
      <c r="M184" s="246"/>
      <c r="N184" s="247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8" t="s">
        <v>224</v>
      </c>
      <c r="AU184" s="18" t="s">
        <v>92</v>
      </c>
    </row>
    <row r="185" s="13" customFormat="1">
      <c r="A185" s="13"/>
      <c r="B185" s="248"/>
      <c r="C185" s="249"/>
      <c r="D185" s="243" t="s">
        <v>226</v>
      </c>
      <c r="E185" s="250" t="s">
        <v>1</v>
      </c>
      <c r="F185" s="251" t="s">
        <v>252</v>
      </c>
      <c r="G185" s="249"/>
      <c r="H185" s="252">
        <v>17.535</v>
      </c>
      <c r="I185" s="253"/>
      <c r="J185" s="249"/>
      <c r="K185" s="249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226</v>
      </c>
      <c r="AU185" s="258" t="s">
        <v>92</v>
      </c>
      <c r="AV185" s="13" t="s">
        <v>92</v>
      </c>
      <c r="AW185" s="13" t="s">
        <v>39</v>
      </c>
      <c r="AX185" s="13" t="s">
        <v>83</v>
      </c>
      <c r="AY185" s="258" t="s">
        <v>215</v>
      </c>
    </row>
    <row r="186" s="13" customFormat="1">
      <c r="A186" s="13"/>
      <c r="B186" s="248"/>
      <c r="C186" s="249"/>
      <c r="D186" s="243" t="s">
        <v>226</v>
      </c>
      <c r="E186" s="250" t="s">
        <v>1</v>
      </c>
      <c r="F186" s="251" t="s">
        <v>253</v>
      </c>
      <c r="G186" s="249"/>
      <c r="H186" s="252">
        <v>13.555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226</v>
      </c>
      <c r="AU186" s="258" t="s">
        <v>92</v>
      </c>
      <c r="AV186" s="13" t="s">
        <v>92</v>
      </c>
      <c r="AW186" s="13" t="s">
        <v>39</v>
      </c>
      <c r="AX186" s="13" t="s">
        <v>83</v>
      </c>
      <c r="AY186" s="258" t="s">
        <v>215</v>
      </c>
    </row>
    <row r="187" s="13" customFormat="1">
      <c r="A187" s="13"/>
      <c r="B187" s="248"/>
      <c r="C187" s="249"/>
      <c r="D187" s="243" t="s">
        <v>226</v>
      </c>
      <c r="E187" s="250" t="s">
        <v>1</v>
      </c>
      <c r="F187" s="251" t="s">
        <v>254</v>
      </c>
      <c r="G187" s="249"/>
      <c r="H187" s="252">
        <v>0.432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226</v>
      </c>
      <c r="AU187" s="258" t="s">
        <v>92</v>
      </c>
      <c r="AV187" s="13" t="s">
        <v>92</v>
      </c>
      <c r="AW187" s="13" t="s">
        <v>39</v>
      </c>
      <c r="AX187" s="13" t="s">
        <v>83</v>
      </c>
      <c r="AY187" s="258" t="s">
        <v>215</v>
      </c>
    </row>
    <row r="188" s="15" customFormat="1">
      <c r="A188" s="15"/>
      <c r="B188" s="270"/>
      <c r="C188" s="271"/>
      <c r="D188" s="243" t="s">
        <v>226</v>
      </c>
      <c r="E188" s="272" t="s">
        <v>1</v>
      </c>
      <c r="F188" s="273" t="s">
        <v>255</v>
      </c>
      <c r="G188" s="271"/>
      <c r="H188" s="274">
        <v>31.521999999999998</v>
      </c>
      <c r="I188" s="275"/>
      <c r="J188" s="271"/>
      <c r="K188" s="271"/>
      <c r="L188" s="276"/>
      <c r="M188" s="277"/>
      <c r="N188" s="278"/>
      <c r="O188" s="278"/>
      <c r="P188" s="278"/>
      <c r="Q188" s="278"/>
      <c r="R188" s="278"/>
      <c r="S188" s="278"/>
      <c r="T188" s="279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0" t="s">
        <v>226</v>
      </c>
      <c r="AU188" s="280" t="s">
        <v>92</v>
      </c>
      <c r="AV188" s="15" t="s">
        <v>100</v>
      </c>
      <c r="AW188" s="15" t="s">
        <v>39</v>
      </c>
      <c r="AX188" s="15" t="s">
        <v>83</v>
      </c>
      <c r="AY188" s="280" t="s">
        <v>215</v>
      </c>
    </row>
    <row r="189" s="13" customFormat="1">
      <c r="A189" s="13"/>
      <c r="B189" s="248"/>
      <c r="C189" s="249"/>
      <c r="D189" s="243" t="s">
        <v>226</v>
      </c>
      <c r="E189" s="250" t="s">
        <v>1</v>
      </c>
      <c r="F189" s="251" t="s">
        <v>256</v>
      </c>
      <c r="G189" s="249"/>
      <c r="H189" s="252">
        <v>-3.5800000000000001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226</v>
      </c>
      <c r="AU189" s="258" t="s">
        <v>92</v>
      </c>
      <c r="AV189" s="13" t="s">
        <v>92</v>
      </c>
      <c r="AW189" s="13" t="s">
        <v>39</v>
      </c>
      <c r="AX189" s="13" t="s">
        <v>83</v>
      </c>
      <c r="AY189" s="258" t="s">
        <v>215</v>
      </c>
    </row>
    <row r="190" s="13" customFormat="1">
      <c r="A190" s="13"/>
      <c r="B190" s="248"/>
      <c r="C190" s="249"/>
      <c r="D190" s="243" t="s">
        <v>226</v>
      </c>
      <c r="E190" s="250" t="s">
        <v>1</v>
      </c>
      <c r="F190" s="251" t="s">
        <v>257</v>
      </c>
      <c r="G190" s="249"/>
      <c r="H190" s="252">
        <v>-11.083</v>
      </c>
      <c r="I190" s="253"/>
      <c r="J190" s="249"/>
      <c r="K190" s="249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226</v>
      </c>
      <c r="AU190" s="258" t="s">
        <v>92</v>
      </c>
      <c r="AV190" s="13" t="s">
        <v>92</v>
      </c>
      <c r="AW190" s="13" t="s">
        <v>39</v>
      </c>
      <c r="AX190" s="13" t="s">
        <v>83</v>
      </c>
      <c r="AY190" s="258" t="s">
        <v>215</v>
      </c>
    </row>
    <row r="191" s="15" customFormat="1">
      <c r="A191" s="15"/>
      <c r="B191" s="270"/>
      <c r="C191" s="271"/>
      <c r="D191" s="243" t="s">
        <v>226</v>
      </c>
      <c r="E191" s="272" t="s">
        <v>1</v>
      </c>
      <c r="F191" s="273" t="s">
        <v>258</v>
      </c>
      <c r="G191" s="271"/>
      <c r="H191" s="274">
        <v>-14.663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80" t="s">
        <v>226</v>
      </c>
      <c r="AU191" s="280" t="s">
        <v>92</v>
      </c>
      <c r="AV191" s="15" t="s">
        <v>100</v>
      </c>
      <c r="AW191" s="15" t="s">
        <v>39</v>
      </c>
      <c r="AX191" s="15" t="s">
        <v>83</v>
      </c>
      <c r="AY191" s="280" t="s">
        <v>215</v>
      </c>
    </row>
    <row r="192" s="14" customFormat="1">
      <c r="A192" s="14"/>
      <c r="B192" s="259"/>
      <c r="C192" s="260"/>
      <c r="D192" s="243" t="s">
        <v>226</v>
      </c>
      <c r="E192" s="261" t="s">
        <v>1</v>
      </c>
      <c r="F192" s="262" t="s">
        <v>229</v>
      </c>
      <c r="G192" s="260"/>
      <c r="H192" s="263">
        <v>16.859000000000002</v>
      </c>
      <c r="I192" s="264"/>
      <c r="J192" s="260"/>
      <c r="K192" s="260"/>
      <c r="L192" s="265"/>
      <c r="M192" s="266"/>
      <c r="N192" s="267"/>
      <c r="O192" s="267"/>
      <c r="P192" s="267"/>
      <c r="Q192" s="267"/>
      <c r="R192" s="267"/>
      <c r="S192" s="267"/>
      <c r="T192" s="26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9" t="s">
        <v>226</v>
      </c>
      <c r="AU192" s="269" t="s">
        <v>92</v>
      </c>
      <c r="AV192" s="14" t="s">
        <v>222</v>
      </c>
      <c r="AW192" s="14" t="s">
        <v>39</v>
      </c>
      <c r="AX192" s="14" t="s">
        <v>90</v>
      </c>
      <c r="AY192" s="269" t="s">
        <v>215</v>
      </c>
    </row>
    <row r="193" s="2" customFormat="1" ht="24.15" customHeight="1">
      <c r="A193" s="40"/>
      <c r="B193" s="41"/>
      <c r="C193" s="230" t="s">
        <v>289</v>
      </c>
      <c r="D193" s="230" t="s">
        <v>217</v>
      </c>
      <c r="E193" s="231" t="s">
        <v>290</v>
      </c>
      <c r="F193" s="232" t="s">
        <v>291</v>
      </c>
      <c r="G193" s="233" t="s">
        <v>232</v>
      </c>
      <c r="H193" s="234">
        <v>11.083</v>
      </c>
      <c r="I193" s="235"/>
      <c r="J193" s="236">
        <f>ROUND(I193*H193,2)</f>
        <v>0</v>
      </c>
      <c r="K193" s="232" t="s">
        <v>221</v>
      </c>
      <c r="L193" s="46"/>
      <c r="M193" s="237" t="s">
        <v>1</v>
      </c>
      <c r="N193" s="238" t="s">
        <v>48</v>
      </c>
      <c r="O193" s="93"/>
      <c r="P193" s="239">
        <f>O193*H193</f>
        <v>0</v>
      </c>
      <c r="Q193" s="239">
        <v>0</v>
      </c>
      <c r="R193" s="239">
        <f>Q193*H193</f>
        <v>0</v>
      </c>
      <c r="S193" s="239">
        <v>0</v>
      </c>
      <c r="T193" s="240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41" t="s">
        <v>222</v>
      </c>
      <c r="AT193" s="241" t="s">
        <v>217</v>
      </c>
      <c r="AU193" s="241" t="s">
        <v>92</v>
      </c>
      <c r="AY193" s="18" t="s">
        <v>215</v>
      </c>
      <c r="BE193" s="242">
        <f>IF(N193="základní",J193,0)</f>
        <v>0</v>
      </c>
      <c r="BF193" s="242">
        <f>IF(N193="snížená",J193,0)</f>
        <v>0</v>
      </c>
      <c r="BG193" s="242">
        <f>IF(N193="zákl. přenesená",J193,0)</f>
        <v>0</v>
      </c>
      <c r="BH193" s="242">
        <f>IF(N193="sníž. přenesená",J193,0)</f>
        <v>0</v>
      </c>
      <c r="BI193" s="242">
        <f>IF(N193="nulová",J193,0)</f>
        <v>0</v>
      </c>
      <c r="BJ193" s="18" t="s">
        <v>90</v>
      </c>
      <c r="BK193" s="242">
        <f>ROUND(I193*H193,2)</f>
        <v>0</v>
      </c>
      <c r="BL193" s="18" t="s">
        <v>222</v>
      </c>
      <c r="BM193" s="241" t="s">
        <v>292</v>
      </c>
    </row>
    <row r="194" s="2" customFormat="1">
      <c r="A194" s="40"/>
      <c r="B194" s="41"/>
      <c r="C194" s="42"/>
      <c r="D194" s="243" t="s">
        <v>224</v>
      </c>
      <c r="E194" s="42"/>
      <c r="F194" s="244" t="s">
        <v>293</v>
      </c>
      <c r="G194" s="42"/>
      <c r="H194" s="42"/>
      <c r="I194" s="245"/>
      <c r="J194" s="42"/>
      <c r="K194" s="42"/>
      <c r="L194" s="46"/>
      <c r="M194" s="246"/>
      <c r="N194" s="247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8" t="s">
        <v>224</v>
      </c>
      <c r="AU194" s="18" t="s">
        <v>92</v>
      </c>
    </row>
    <row r="195" s="13" customFormat="1">
      <c r="A195" s="13"/>
      <c r="B195" s="248"/>
      <c r="C195" s="249"/>
      <c r="D195" s="243" t="s">
        <v>226</v>
      </c>
      <c r="E195" s="250" t="s">
        <v>1</v>
      </c>
      <c r="F195" s="251" t="s">
        <v>294</v>
      </c>
      <c r="G195" s="249"/>
      <c r="H195" s="252">
        <v>3.5630000000000002</v>
      </c>
      <c r="I195" s="253"/>
      <c r="J195" s="249"/>
      <c r="K195" s="249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226</v>
      </c>
      <c r="AU195" s="258" t="s">
        <v>92</v>
      </c>
      <c r="AV195" s="13" t="s">
        <v>92</v>
      </c>
      <c r="AW195" s="13" t="s">
        <v>39</v>
      </c>
      <c r="AX195" s="13" t="s">
        <v>83</v>
      </c>
      <c r="AY195" s="258" t="s">
        <v>215</v>
      </c>
    </row>
    <row r="196" s="13" customFormat="1">
      <c r="A196" s="13"/>
      <c r="B196" s="248"/>
      <c r="C196" s="249"/>
      <c r="D196" s="243" t="s">
        <v>226</v>
      </c>
      <c r="E196" s="250" t="s">
        <v>1</v>
      </c>
      <c r="F196" s="251" t="s">
        <v>295</v>
      </c>
      <c r="G196" s="249"/>
      <c r="H196" s="252">
        <v>5.1699999999999999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226</v>
      </c>
      <c r="AU196" s="258" t="s">
        <v>92</v>
      </c>
      <c r="AV196" s="13" t="s">
        <v>92</v>
      </c>
      <c r="AW196" s="13" t="s">
        <v>39</v>
      </c>
      <c r="AX196" s="13" t="s">
        <v>83</v>
      </c>
      <c r="AY196" s="258" t="s">
        <v>215</v>
      </c>
    </row>
    <row r="197" s="13" customFormat="1">
      <c r="A197" s="13"/>
      <c r="B197" s="248"/>
      <c r="C197" s="249"/>
      <c r="D197" s="243" t="s">
        <v>226</v>
      </c>
      <c r="E197" s="250" t="s">
        <v>1</v>
      </c>
      <c r="F197" s="251" t="s">
        <v>296</v>
      </c>
      <c r="G197" s="249"/>
      <c r="H197" s="252">
        <v>2.3500000000000001</v>
      </c>
      <c r="I197" s="253"/>
      <c r="J197" s="249"/>
      <c r="K197" s="249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226</v>
      </c>
      <c r="AU197" s="258" t="s">
        <v>92</v>
      </c>
      <c r="AV197" s="13" t="s">
        <v>92</v>
      </c>
      <c r="AW197" s="13" t="s">
        <v>39</v>
      </c>
      <c r="AX197" s="13" t="s">
        <v>83</v>
      </c>
      <c r="AY197" s="258" t="s">
        <v>215</v>
      </c>
    </row>
    <row r="198" s="14" customFormat="1">
      <c r="A198" s="14"/>
      <c r="B198" s="259"/>
      <c r="C198" s="260"/>
      <c r="D198" s="243" t="s">
        <v>226</v>
      </c>
      <c r="E198" s="261" t="s">
        <v>1</v>
      </c>
      <c r="F198" s="262" t="s">
        <v>229</v>
      </c>
      <c r="G198" s="260"/>
      <c r="H198" s="263">
        <v>11.083</v>
      </c>
      <c r="I198" s="264"/>
      <c r="J198" s="260"/>
      <c r="K198" s="260"/>
      <c r="L198" s="265"/>
      <c r="M198" s="266"/>
      <c r="N198" s="267"/>
      <c r="O198" s="267"/>
      <c r="P198" s="267"/>
      <c r="Q198" s="267"/>
      <c r="R198" s="267"/>
      <c r="S198" s="267"/>
      <c r="T198" s="26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9" t="s">
        <v>226</v>
      </c>
      <c r="AU198" s="269" t="s">
        <v>92</v>
      </c>
      <c r="AV198" s="14" t="s">
        <v>222</v>
      </c>
      <c r="AW198" s="14" t="s">
        <v>39</v>
      </c>
      <c r="AX198" s="14" t="s">
        <v>90</v>
      </c>
      <c r="AY198" s="269" t="s">
        <v>215</v>
      </c>
    </row>
    <row r="199" s="2" customFormat="1" ht="24.15" customHeight="1">
      <c r="A199" s="40"/>
      <c r="B199" s="41"/>
      <c r="C199" s="230" t="s">
        <v>8</v>
      </c>
      <c r="D199" s="230" t="s">
        <v>217</v>
      </c>
      <c r="E199" s="231" t="s">
        <v>297</v>
      </c>
      <c r="F199" s="232" t="s">
        <v>298</v>
      </c>
      <c r="G199" s="233" t="s">
        <v>220</v>
      </c>
      <c r="H199" s="234">
        <v>54.649999999999999</v>
      </c>
      <c r="I199" s="235"/>
      <c r="J199" s="236">
        <f>ROUND(I199*H199,2)</f>
        <v>0</v>
      </c>
      <c r="K199" s="232" t="s">
        <v>221</v>
      </c>
      <c r="L199" s="46"/>
      <c r="M199" s="237" t="s">
        <v>1</v>
      </c>
      <c r="N199" s="238" t="s">
        <v>48</v>
      </c>
      <c r="O199" s="93"/>
      <c r="P199" s="239">
        <f>O199*H199</f>
        <v>0</v>
      </c>
      <c r="Q199" s="239">
        <v>0</v>
      </c>
      <c r="R199" s="239">
        <f>Q199*H199</f>
        <v>0</v>
      </c>
      <c r="S199" s="239">
        <v>0</v>
      </c>
      <c r="T199" s="24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1" t="s">
        <v>222</v>
      </c>
      <c r="AT199" s="241" t="s">
        <v>217</v>
      </c>
      <c r="AU199" s="241" t="s">
        <v>92</v>
      </c>
      <c r="AY199" s="18" t="s">
        <v>215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8" t="s">
        <v>90</v>
      </c>
      <c r="BK199" s="242">
        <f>ROUND(I199*H199,2)</f>
        <v>0</v>
      </c>
      <c r="BL199" s="18" t="s">
        <v>222</v>
      </c>
      <c r="BM199" s="241" t="s">
        <v>299</v>
      </c>
    </row>
    <row r="200" s="2" customFormat="1">
      <c r="A200" s="40"/>
      <c r="B200" s="41"/>
      <c r="C200" s="42"/>
      <c r="D200" s="243" t="s">
        <v>224</v>
      </c>
      <c r="E200" s="42"/>
      <c r="F200" s="244" t="s">
        <v>300</v>
      </c>
      <c r="G200" s="42"/>
      <c r="H200" s="42"/>
      <c r="I200" s="245"/>
      <c r="J200" s="42"/>
      <c r="K200" s="42"/>
      <c r="L200" s="46"/>
      <c r="M200" s="246"/>
      <c r="N200" s="247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8" t="s">
        <v>224</v>
      </c>
      <c r="AU200" s="18" t="s">
        <v>92</v>
      </c>
    </row>
    <row r="201" s="13" customFormat="1">
      <c r="A201" s="13"/>
      <c r="B201" s="248"/>
      <c r="C201" s="249"/>
      <c r="D201" s="243" t="s">
        <v>226</v>
      </c>
      <c r="E201" s="250" t="s">
        <v>1</v>
      </c>
      <c r="F201" s="251" t="s">
        <v>301</v>
      </c>
      <c r="G201" s="249"/>
      <c r="H201" s="252">
        <v>54.649999999999999</v>
      </c>
      <c r="I201" s="253"/>
      <c r="J201" s="249"/>
      <c r="K201" s="249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226</v>
      </c>
      <c r="AU201" s="258" t="s">
        <v>92</v>
      </c>
      <c r="AV201" s="13" t="s">
        <v>92</v>
      </c>
      <c r="AW201" s="13" t="s">
        <v>39</v>
      </c>
      <c r="AX201" s="13" t="s">
        <v>90</v>
      </c>
      <c r="AY201" s="258" t="s">
        <v>215</v>
      </c>
    </row>
    <row r="202" s="12" customFormat="1" ht="22.8" customHeight="1">
      <c r="A202" s="12"/>
      <c r="B202" s="214"/>
      <c r="C202" s="215"/>
      <c r="D202" s="216" t="s">
        <v>82</v>
      </c>
      <c r="E202" s="228" t="s">
        <v>92</v>
      </c>
      <c r="F202" s="228" t="s">
        <v>302</v>
      </c>
      <c r="G202" s="215"/>
      <c r="H202" s="215"/>
      <c r="I202" s="218"/>
      <c r="J202" s="229">
        <f>BK202</f>
        <v>0</v>
      </c>
      <c r="K202" s="215"/>
      <c r="L202" s="220"/>
      <c r="M202" s="221"/>
      <c r="N202" s="222"/>
      <c r="O202" s="222"/>
      <c r="P202" s="223">
        <f>SUM(P203:P238)</f>
        <v>0</v>
      </c>
      <c r="Q202" s="222"/>
      <c r="R202" s="223">
        <f>SUM(R203:R238)</f>
        <v>8.3278733858400003</v>
      </c>
      <c r="S202" s="222"/>
      <c r="T202" s="224">
        <f>SUM(T203:T238)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5" t="s">
        <v>90</v>
      </c>
      <c r="AT202" s="226" t="s">
        <v>82</v>
      </c>
      <c r="AU202" s="226" t="s">
        <v>90</v>
      </c>
      <c r="AY202" s="225" t="s">
        <v>215</v>
      </c>
      <c r="BK202" s="227">
        <f>SUM(BK203:BK238)</f>
        <v>0</v>
      </c>
    </row>
    <row r="203" s="2" customFormat="1" ht="24.15" customHeight="1">
      <c r="A203" s="40"/>
      <c r="B203" s="41"/>
      <c r="C203" s="230" t="s">
        <v>303</v>
      </c>
      <c r="D203" s="230" t="s">
        <v>217</v>
      </c>
      <c r="E203" s="231" t="s">
        <v>304</v>
      </c>
      <c r="F203" s="232" t="s">
        <v>305</v>
      </c>
      <c r="G203" s="233" t="s">
        <v>220</v>
      </c>
      <c r="H203" s="234">
        <v>4.5499999999999998</v>
      </c>
      <c r="I203" s="235"/>
      <c r="J203" s="236">
        <f>ROUND(I203*H203,2)</f>
        <v>0</v>
      </c>
      <c r="K203" s="232" t="s">
        <v>221</v>
      </c>
      <c r="L203" s="46"/>
      <c r="M203" s="237" t="s">
        <v>1</v>
      </c>
      <c r="N203" s="238" t="s">
        <v>48</v>
      </c>
      <c r="O203" s="93"/>
      <c r="P203" s="239">
        <f>O203*H203</f>
        <v>0</v>
      </c>
      <c r="Q203" s="239">
        <v>9.8999999999999994E-05</v>
      </c>
      <c r="R203" s="239">
        <f>Q203*H203</f>
        <v>0.00045044999999999997</v>
      </c>
      <c r="S203" s="239">
        <v>0</v>
      </c>
      <c r="T203" s="24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41" t="s">
        <v>222</v>
      </c>
      <c r="AT203" s="241" t="s">
        <v>217</v>
      </c>
      <c r="AU203" s="241" t="s">
        <v>92</v>
      </c>
      <c r="AY203" s="18" t="s">
        <v>215</v>
      </c>
      <c r="BE203" s="242">
        <f>IF(N203="základní",J203,0)</f>
        <v>0</v>
      </c>
      <c r="BF203" s="242">
        <f>IF(N203="snížená",J203,0)</f>
        <v>0</v>
      </c>
      <c r="BG203" s="242">
        <f>IF(N203="zákl. přenesená",J203,0)</f>
        <v>0</v>
      </c>
      <c r="BH203" s="242">
        <f>IF(N203="sníž. přenesená",J203,0)</f>
        <v>0</v>
      </c>
      <c r="BI203" s="242">
        <f>IF(N203="nulová",J203,0)</f>
        <v>0</v>
      </c>
      <c r="BJ203" s="18" t="s">
        <v>90</v>
      </c>
      <c r="BK203" s="242">
        <f>ROUND(I203*H203,2)</f>
        <v>0</v>
      </c>
      <c r="BL203" s="18" t="s">
        <v>222</v>
      </c>
      <c r="BM203" s="241" t="s">
        <v>306</v>
      </c>
    </row>
    <row r="204" s="2" customFormat="1">
      <c r="A204" s="40"/>
      <c r="B204" s="41"/>
      <c r="C204" s="42"/>
      <c r="D204" s="243" t="s">
        <v>224</v>
      </c>
      <c r="E204" s="42"/>
      <c r="F204" s="244" t="s">
        <v>307</v>
      </c>
      <c r="G204" s="42"/>
      <c r="H204" s="42"/>
      <c r="I204" s="245"/>
      <c r="J204" s="42"/>
      <c r="K204" s="42"/>
      <c r="L204" s="46"/>
      <c r="M204" s="246"/>
      <c r="N204" s="247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8" t="s">
        <v>224</v>
      </c>
      <c r="AU204" s="18" t="s">
        <v>92</v>
      </c>
    </row>
    <row r="205" s="13" customFormat="1">
      <c r="A205" s="13"/>
      <c r="B205" s="248"/>
      <c r="C205" s="249"/>
      <c r="D205" s="243" t="s">
        <v>226</v>
      </c>
      <c r="E205" s="250" t="s">
        <v>1</v>
      </c>
      <c r="F205" s="251" t="s">
        <v>308</v>
      </c>
      <c r="G205" s="249"/>
      <c r="H205" s="252">
        <v>3.75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226</v>
      </c>
      <c r="AU205" s="258" t="s">
        <v>92</v>
      </c>
      <c r="AV205" s="13" t="s">
        <v>92</v>
      </c>
      <c r="AW205" s="13" t="s">
        <v>39</v>
      </c>
      <c r="AX205" s="13" t="s">
        <v>83</v>
      </c>
      <c r="AY205" s="258" t="s">
        <v>215</v>
      </c>
    </row>
    <row r="206" s="13" customFormat="1">
      <c r="A206" s="13"/>
      <c r="B206" s="248"/>
      <c r="C206" s="249"/>
      <c r="D206" s="243" t="s">
        <v>226</v>
      </c>
      <c r="E206" s="250" t="s">
        <v>1</v>
      </c>
      <c r="F206" s="251" t="s">
        <v>309</v>
      </c>
      <c r="G206" s="249"/>
      <c r="H206" s="252">
        <v>0.80000000000000004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226</v>
      </c>
      <c r="AU206" s="258" t="s">
        <v>92</v>
      </c>
      <c r="AV206" s="13" t="s">
        <v>92</v>
      </c>
      <c r="AW206" s="13" t="s">
        <v>39</v>
      </c>
      <c r="AX206" s="13" t="s">
        <v>83</v>
      </c>
      <c r="AY206" s="258" t="s">
        <v>215</v>
      </c>
    </row>
    <row r="207" s="14" customFormat="1">
      <c r="A207" s="14"/>
      <c r="B207" s="259"/>
      <c r="C207" s="260"/>
      <c r="D207" s="243" t="s">
        <v>226</v>
      </c>
      <c r="E207" s="261" t="s">
        <v>1</v>
      </c>
      <c r="F207" s="262" t="s">
        <v>229</v>
      </c>
      <c r="G207" s="260"/>
      <c r="H207" s="263">
        <v>4.5499999999999998</v>
      </c>
      <c r="I207" s="264"/>
      <c r="J207" s="260"/>
      <c r="K207" s="260"/>
      <c r="L207" s="265"/>
      <c r="M207" s="266"/>
      <c r="N207" s="267"/>
      <c r="O207" s="267"/>
      <c r="P207" s="267"/>
      <c r="Q207" s="267"/>
      <c r="R207" s="267"/>
      <c r="S207" s="267"/>
      <c r="T207" s="26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9" t="s">
        <v>226</v>
      </c>
      <c r="AU207" s="269" t="s">
        <v>92</v>
      </c>
      <c r="AV207" s="14" t="s">
        <v>222</v>
      </c>
      <c r="AW207" s="14" t="s">
        <v>39</v>
      </c>
      <c r="AX207" s="14" t="s">
        <v>90</v>
      </c>
      <c r="AY207" s="269" t="s">
        <v>215</v>
      </c>
    </row>
    <row r="208" s="2" customFormat="1" ht="24.15" customHeight="1">
      <c r="A208" s="40"/>
      <c r="B208" s="41"/>
      <c r="C208" s="291" t="s">
        <v>310</v>
      </c>
      <c r="D208" s="291" t="s">
        <v>311</v>
      </c>
      <c r="E208" s="292" t="s">
        <v>312</v>
      </c>
      <c r="F208" s="293" t="s">
        <v>313</v>
      </c>
      <c r="G208" s="294" t="s">
        <v>220</v>
      </c>
      <c r="H208" s="295">
        <v>5.3890000000000002</v>
      </c>
      <c r="I208" s="296"/>
      <c r="J208" s="297">
        <f>ROUND(I208*H208,2)</f>
        <v>0</v>
      </c>
      <c r="K208" s="293" t="s">
        <v>221</v>
      </c>
      <c r="L208" s="298"/>
      <c r="M208" s="299" t="s">
        <v>1</v>
      </c>
      <c r="N208" s="300" t="s">
        <v>48</v>
      </c>
      <c r="O208" s="93"/>
      <c r="P208" s="239">
        <f>O208*H208</f>
        <v>0</v>
      </c>
      <c r="Q208" s="239">
        <v>0.00020000000000000001</v>
      </c>
      <c r="R208" s="239">
        <f>Q208*H208</f>
        <v>0.0010778000000000001</v>
      </c>
      <c r="S208" s="239">
        <v>0</v>
      </c>
      <c r="T208" s="24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41" t="s">
        <v>270</v>
      </c>
      <c r="AT208" s="241" t="s">
        <v>311</v>
      </c>
      <c r="AU208" s="241" t="s">
        <v>92</v>
      </c>
      <c r="AY208" s="18" t="s">
        <v>215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8" t="s">
        <v>90</v>
      </c>
      <c r="BK208" s="242">
        <f>ROUND(I208*H208,2)</f>
        <v>0</v>
      </c>
      <c r="BL208" s="18" t="s">
        <v>222</v>
      </c>
      <c r="BM208" s="241" t="s">
        <v>314</v>
      </c>
    </row>
    <row r="209" s="2" customFormat="1">
      <c r="A209" s="40"/>
      <c r="B209" s="41"/>
      <c r="C209" s="42"/>
      <c r="D209" s="243" t="s">
        <v>224</v>
      </c>
      <c r="E209" s="42"/>
      <c r="F209" s="244" t="s">
        <v>313</v>
      </c>
      <c r="G209" s="42"/>
      <c r="H209" s="42"/>
      <c r="I209" s="245"/>
      <c r="J209" s="42"/>
      <c r="K209" s="42"/>
      <c r="L209" s="46"/>
      <c r="M209" s="246"/>
      <c r="N209" s="247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8" t="s">
        <v>224</v>
      </c>
      <c r="AU209" s="18" t="s">
        <v>92</v>
      </c>
    </row>
    <row r="210" s="13" customFormat="1">
      <c r="A210" s="13"/>
      <c r="B210" s="248"/>
      <c r="C210" s="249"/>
      <c r="D210" s="243" t="s">
        <v>226</v>
      </c>
      <c r="E210" s="249"/>
      <c r="F210" s="251" t="s">
        <v>315</v>
      </c>
      <c r="G210" s="249"/>
      <c r="H210" s="252">
        <v>5.3890000000000002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226</v>
      </c>
      <c r="AU210" s="258" t="s">
        <v>92</v>
      </c>
      <c r="AV210" s="13" t="s">
        <v>92</v>
      </c>
      <c r="AW210" s="13" t="s">
        <v>4</v>
      </c>
      <c r="AX210" s="13" t="s">
        <v>90</v>
      </c>
      <c r="AY210" s="258" t="s">
        <v>215</v>
      </c>
    </row>
    <row r="211" s="2" customFormat="1" ht="37.8" customHeight="1">
      <c r="A211" s="40"/>
      <c r="B211" s="41"/>
      <c r="C211" s="230" t="s">
        <v>316</v>
      </c>
      <c r="D211" s="230" t="s">
        <v>217</v>
      </c>
      <c r="E211" s="231" t="s">
        <v>317</v>
      </c>
      <c r="F211" s="232" t="s">
        <v>318</v>
      </c>
      <c r="G211" s="233" t="s">
        <v>232</v>
      </c>
      <c r="H211" s="234">
        <v>0.378</v>
      </c>
      <c r="I211" s="235"/>
      <c r="J211" s="236">
        <f>ROUND(I211*H211,2)</f>
        <v>0</v>
      </c>
      <c r="K211" s="232" t="s">
        <v>221</v>
      </c>
      <c r="L211" s="46"/>
      <c r="M211" s="237" t="s">
        <v>1</v>
      </c>
      <c r="N211" s="238" t="s">
        <v>48</v>
      </c>
      <c r="O211" s="93"/>
      <c r="P211" s="239">
        <f>O211*H211</f>
        <v>0</v>
      </c>
      <c r="Q211" s="239">
        <v>2.30267</v>
      </c>
      <c r="R211" s="239">
        <f>Q211*H211</f>
        <v>0.87040925999999996</v>
      </c>
      <c r="S211" s="239">
        <v>0</v>
      </c>
      <c r="T211" s="24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1" t="s">
        <v>222</v>
      </c>
      <c r="AT211" s="241" t="s">
        <v>217</v>
      </c>
      <c r="AU211" s="241" t="s">
        <v>92</v>
      </c>
      <c r="AY211" s="18" t="s">
        <v>215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8" t="s">
        <v>90</v>
      </c>
      <c r="BK211" s="242">
        <f>ROUND(I211*H211,2)</f>
        <v>0</v>
      </c>
      <c r="BL211" s="18" t="s">
        <v>222</v>
      </c>
      <c r="BM211" s="241" t="s">
        <v>319</v>
      </c>
    </row>
    <row r="212" s="2" customFormat="1">
      <c r="A212" s="40"/>
      <c r="B212" s="41"/>
      <c r="C212" s="42"/>
      <c r="D212" s="243" t="s">
        <v>224</v>
      </c>
      <c r="E212" s="42"/>
      <c r="F212" s="244" t="s">
        <v>320</v>
      </c>
      <c r="G212" s="42"/>
      <c r="H212" s="42"/>
      <c r="I212" s="245"/>
      <c r="J212" s="42"/>
      <c r="K212" s="42"/>
      <c r="L212" s="46"/>
      <c r="M212" s="246"/>
      <c r="N212" s="247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224</v>
      </c>
      <c r="AU212" s="18" t="s">
        <v>92</v>
      </c>
    </row>
    <row r="213" s="13" customFormat="1">
      <c r="A213" s="13"/>
      <c r="B213" s="248"/>
      <c r="C213" s="249"/>
      <c r="D213" s="243" t="s">
        <v>226</v>
      </c>
      <c r="E213" s="250" t="s">
        <v>1</v>
      </c>
      <c r="F213" s="251" t="s">
        <v>321</v>
      </c>
      <c r="G213" s="249"/>
      <c r="H213" s="252">
        <v>0.378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226</v>
      </c>
      <c r="AU213" s="258" t="s">
        <v>92</v>
      </c>
      <c r="AV213" s="13" t="s">
        <v>92</v>
      </c>
      <c r="AW213" s="13" t="s">
        <v>39</v>
      </c>
      <c r="AX213" s="13" t="s">
        <v>90</v>
      </c>
      <c r="AY213" s="258" t="s">
        <v>215</v>
      </c>
    </row>
    <row r="214" s="2" customFormat="1" ht="37.8" customHeight="1">
      <c r="A214" s="40"/>
      <c r="B214" s="41"/>
      <c r="C214" s="230" t="s">
        <v>322</v>
      </c>
      <c r="D214" s="230" t="s">
        <v>217</v>
      </c>
      <c r="E214" s="231" t="s">
        <v>323</v>
      </c>
      <c r="F214" s="232" t="s">
        <v>324</v>
      </c>
      <c r="G214" s="233" t="s">
        <v>325</v>
      </c>
      <c r="H214" s="234">
        <v>6</v>
      </c>
      <c r="I214" s="235"/>
      <c r="J214" s="236">
        <f>ROUND(I214*H214,2)</f>
        <v>0</v>
      </c>
      <c r="K214" s="232" t="s">
        <v>221</v>
      </c>
      <c r="L214" s="46"/>
      <c r="M214" s="237" t="s">
        <v>1</v>
      </c>
      <c r="N214" s="238" t="s">
        <v>48</v>
      </c>
      <c r="O214" s="93"/>
      <c r="P214" s="239">
        <f>O214*H214</f>
        <v>0</v>
      </c>
      <c r="Q214" s="239">
        <v>0</v>
      </c>
      <c r="R214" s="239">
        <f>Q214*H214</f>
        <v>0</v>
      </c>
      <c r="S214" s="239">
        <v>0</v>
      </c>
      <c r="T214" s="24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1" t="s">
        <v>222</v>
      </c>
      <c r="AT214" s="241" t="s">
        <v>217</v>
      </c>
      <c r="AU214" s="241" t="s">
        <v>92</v>
      </c>
      <c r="AY214" s="18" t="s">
        <v>215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8" t="s">
        <v>90</v>
      </c>
      <c r="BK214" s="242">
        <f>ROUND(I214*H214,2)</f>
        <v>0</v>
      </c>
      <c r="BL214" s="18" t="s">
        <v>222</v>
      </c>
      <c r="BM214" s="241" t="s">
        <v>326</v>
      </c>
    </row>
    <row r="215" s="2" customFormat="1">
      <c r="A215" s="40"/>
      <c r="B215" s="41"/>
      <c r="C215" s="42"/>
      <c r="D215" s="243" t="s">
        <v>224</v>
      </c>
      <c r="E215" s="42"/>
      <c r="F215" s="244" t="s">
        <v>327</v>
      </c>
      <c r="G215" s="42"/>
      <c r="H215" s="42"/>
      <c r="I215" s="245"/>
      <c r="J215" s="42"/>
      <c r="K215" s="42"/>
      <c r="L215" s="46"/>
      <c r="M215" s="246"/>
      <c r="N215" s="247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8" t="s">
        <v>224</v>
      </c>
      <c r="AU215" s="18" t="s">
        <v>92</v>
      </c>
    </row>
    <row r="216" s="13" customFormat="1">
      <c r="A216" s="13"/>
      <c r="B216" s="248"/>
      <c r="C216" s="249"/>
      <c r="D216" s="243" t="s">
        <v>226</v>
      </c>
      <c r="E216" s="250" t="s">
        <v>1</v>
      </c>
      <c r="F216" s="251" t="s">
        <v>328</v>
      </c>
      <c r="G216" s="249"/>
      <c r="H216" s="252">
        <v>5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226</v>
      </c>
      <c r="AU216" s="258" t="s">
        <v>92</v>
      </c>
      <c r="AV216" s="13" t="s">
        <v>92</v>
      </c>
      <c r="AW216" s="13" t="s">
        <v>39</v>
      </c>
      <c r="AX216" s="13" t="s">
        <v>83</v>
      </c>
      <c r="AY216" s="258" t="s">
        <v>215</v>
      </c>
    </row>
    <row r="217" s="13" customFormat="1">
      <c r="A217" s="13"/>
      <c r="B217" s="248"/>
      <c r="C217" s="249"/>
      <c r="D217" s="243" t="s">
        <v>226</v>
      </c>
      <c r="E217" s="250" t="s">
        <v>1</v>
      </c>
      <c r="F217" s="251" t="s">
        <v>329</v>
      </c>
      <c r="G217" s="249"/>
      <c r="H217" s="252">
        <v>1</v>
      </c>
      <c r="I217" s="253"/>
      <c r="J217" s="249"/>
      <c r="K217" s="249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226</v>
      </c>
      <c r="AU217" s="258" t="s">
        <v>92</v>
      </c>
      <c r="AV217" s="13" t="s">
        <v>92</v>
      </c>
      <c r="AW217" s="13" t="s">
        <v>39</v>
      </c>
      <c r="AX217" s="13" t="s">
        <v>83</v>
      </c>
      <c r="AY217" s="258" t="s">
        <v>215</v>
      </c>
    </row>
    <row r="218" s="15" customFormat="1">
      <c r="A218" s="15"/>
      <c r="B218" s="270"/>
      <c r="C218" s="271"/>
      <c r="D218" s="243" t="s">
        <v>226</v>
      </c>
      <c r="E218" s="272" t="s">
        <v>1</v>
      </c>
      <c r="F218" s="273" t="s">
        <v>330</v>
      </c>
      <c r="G218" s="271"/>
      <c r="H218" s="274">
        <v>6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0" t="s">
        <v>226</v>
      </c>
      <c r="AU218" s="280" t="s">
        <v>92</v>
      </c>
      <c r="AV218" s="15" t="s">
        <v>100</v>
      </c>
      <c r="AW218" s="15" t="s">
        <v>39</v>
      </c>
      <c r="AX218" s="15" t="s">
        <v>90</v>
      </c>
      <c r="AY218" s="280" t="s">
        <v>215</v>
      </c>
    </row>
    <row r="219" s="2" customFormat="1" ht="24.15" customHeight="1">
      <c r="A219" s="40"/>
      <c r="B219" s="41"/>
      <c r="C219" s="291" t="s">
        <v>331</v>
      </c>
      <c r="D219" s="291" t="s">
        <v>311</v>
      </c>
      <c r="E219" s="292" t="s">
        <v>332</v>
      </c>
      <c r="F219" s="293" t="s">
        <v>333</v>
      </c>
      <c r="G219" s="294" t="s">
        <v>334</v>
      </c>
      <c r="H219" s="295">
        <v>2.8460000000000001</v>
      </c>
      <c r="I219" s="296"/>
      <c r="J219" s="297">
        <f>ROUND(I219*H219,2)</f>
        <v>0</v>
      </c>
      <c r="K219" s="293" t="s">
        <v>221</v>
      </c>
      <c r="L219" s="298"/>
      <c r="M219" s="299" t="s">
        <v>1</v>
      </c>
      <c r="N219" s="300" t="s">
        <v>48</v>
      </c>
      <c r="O219" s="93"/>
      <c r="P219" s="239">
        <f>O219*H219</f>
        <v>0</v>
      </c>
      <c r="Q219" s="239">
        <v>0.00068999999999999997</v>
      </c>
      <c r="R219" s="239">
        <f>Q219*H219</f>
        <v>0.0019637399999999998</v>
      </c>
      <c r="S219" s="239">
        <v>0</v>
      </c>
      <c r="T219" s="240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41" t="s">
        <v>270</v>
      </c>
      <c r="AT219" s="241" t="s">
        <v>311</v>
      </c>
      <c r="AU219" s="241" t="s">
        <v>92</v>
      </c>
      <c r="AY219" s="18" t="s">
        <v>215</v>
      </c>
      <c r="BE219" s="242">
        <f>IF(N219="základní",J219,0)</f>
        <v>0</v>
      </c>
      <c r="BF219" s="242">
        <f>IF(N219="snížená",J219,0)</f>
        <v>0</v>
      </c>
      <c r="BG219" s="242">
        <f>IF(N219="zákl. přenesená",J219,0)</f>
        <v>0</v>
      </c>
      <c r="BH219" s="242">
        <f>IF(N219="sníž. přenesená",J219,0)</f>
        <v>0</v>
      </c>
      <c r="BI219" s="242">
        <f>IF(N219="nulová",J219,0)</f>
        <v>0</v>
      </c>
      <c r="BJ219" s="18" t="s">
        <v>90</v>
      </c>
      <c r="BK219" s="242">
        <f>ROUND(I219*H219,2)</f>
        <v>0</v>
      </c>
      <c r="BL219" s="18" t="s">
        <v>222</v>
      </c>
      <c r="BM219" s="241" t="s">
        <v>335</v>
      </c>
    </row>
    <row r="220" s="2" customFormat="1">
      <c r="A220" s="40"/>
      <c r="B220" s="41"/>
      <c r="C220" s="42"/>
      <c r="D220" s="243" t="s">
        <v>224</v>
      </c>
      <c r="E220" s="42"/>
      <c r="F220" s="244" t="s">
        <v>333</v>
      </c>
      <c r="G220" s="42"/>
      <c r="H220" s="42"/>
      <c r="I220" s="245"/>
      <c r="J220" s="42"/>
      <c r="K220" s="42"/>
      <c r="L220" s="46"/>
      <c r="M220" s="246"/>
      <c r="N220" s="247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8" t="s">
        <v>224</v>
      </c>
      <c r="AU220" s="18" t="s">
        <v>92</v>
      </c>
    </row>
    <row r="221" s="13" customFormat="1">
      <c r="A221" s="13"/>
      <c r="B221" s="248"/>
      <c r="C221" s="249"/>
      <c r="D221" s="243" t="s">
        <v>226</v>
      </c>
      <c r="E221" s="250" t="s">
        <v>1</v>
      </c>
      <c r="F221" s="251" t="s">
        <v>336</v>
      </c>
      <c r="G221" s="249"/>
      <c r="H221" s="252">
        <v>1.5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226</v>
      </c>
      <c r="AU221" s="258" t="s">
        <v>92</v>
      </c>
      <c r="AV221" s="13" t="s">
        <v>92</v>
      </c>
      <c r="AW221" s="13" t="s">
        <v>39</v>
      </c>
      <c r="AX221" s="13" t="s">
        <v>83</v>
      </c>
      <c r="AY221" s="258" t="s">
        <v>215</v>
      </c>
    </row>
    <row r="222" s="13" customFormat="1">
      <c r="A222" s="13"/>
      <c r="B222" s="248"/>
      <c r="C222" s="249"/>
      <c r="D222" s="243" t="s">
        <v>226</v>
      </c>
      <c r="E222" s="250" t="s">
        <v>1</v>
      </c>
      <c r="F222" s="251" t="s">
        <v>337</v>
      </c>
      <c r="G222" s="249"/>
      <c r="H222" s="252">
        <v>1.21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226</v>
      </c>
      <c r="AU222" s="258" t="s">
        <v>92</v>
      </c>
      <c r="AV222" s="13" t="s">
        <v>92</v>
      </c>
      <c r="AW222" s="13" t="s">
        <v>39</v>
      </c>
      <c r="AX222" s="13" t="s">
        <v>83</v>
      </c>
      <c r="AY222" s="258" t="s">
        <v>215</v>
      </c>
    </row>
    <row r="223" s="14" customFormat="1">
      <c r="A223" s="14"/>
      <c r="B223" s="259"/>
      <c r="C223" s="260"/>
      <c r="D223" s="243" t="s">
        <v>226</v>
      </c>
      <c r="E223" s="261" t="s">
        <v>1</v>
      </c>
      <c r="F223" s="262" t="s">
        <v>229</v>
      </c>
      <c r="G223" s="260"/>
      <c r="H223" s="263">
        <v>2.71</v>
      </c>
      <c r="I223" s="264"/>
      <c r="J223" s="260"/>
      <c r="K223" s="260"/>
      <c r="L223" s="265"/>
      <c r="M223" s="266"/>
      <c r="N223" s="267"/>
      <c r="O223" s="267"/>
      <c r="P223" s="267"/>
      <c r="Q223" s="267"/>
      <c r="R223" s="267"/>
      <c r="S223" s="267"/>
      <c r="T223" s="26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9" t="s">
        <v>226</v>
      </c>
      <c r="AU223" s="269" t="s">
        <v>92</v>
      </c>
      <c r="AV223" s="14" t="s">
        <v>222</v>
      </c>
      <c r="AW223" s="14" t="s">
        <v>39</v>
      </c>
      <c r="AX223" s="14" t="s">
        <v>90</v>
      </c>
      <c r="AY223" s="269" t="s">
        <v>215</v>
      </c>
    </row>
    <row r="224" s="13" customFormat="1">
      <c r="A224" s="13"/>
      <c r="B224" s="248"/>
      <c r="C224" s="249"/>
      <c r="D224" s="243" t="s">
        <v>226</v>
      </c>
      <c r="E224" s="249"/>
      <c r="F224" s="251" t="s">
        <v>338</v>
      </c>
      <c r="G224" s="249"/>
      <c r="H224" s="252">
        <v>2.8460000000000001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226</v>
      </c>
      <c r="AU224" s="258" t="s">
        <v>92</v>
      </c>
      <c r="AV224" s="13" t="s">
        <v>92</v>
      </c>
      <c r="AW224" s="13" t="s">
        <v>4</v>
      </c>
      <c r="AX224" s="13" t="s">
        <v>90</v>
      </c>
      <c r="AY224" s="258" t="s">
        <v>215</v>
      </c>
    </row>
    <row r="225" s="2" customFormat="1" ht="24.15" customHeight="1">
      <c r="A225" s="40"/>
      <c r="B225" s="41"/>
      <c r="C225" s="291" t="s">
        <v>339</v>
      </c>
      <c r="D225" s="291" t="s">
        <v>311</v>
      </c>
      <c r="E225" s="292" t="s">
        <v>340</v>
      </c>
      <c r="F225" s="293" t="s">
        <v>341</v>
      </c>
      <c r="G225" s="294" t="s">
        <v>334</v>
      </c>
      <c r="H225" s="295">
        <v>12.254</v>
      </c>
      <c r="I225" s="296"/>
      <c r="J225" s="297">
        <f>ROUND(I225*H225,2)</f>
        <v>0</v>
      </c>
      <c r="K225" s="293" t="s">
        <v>221</v>
      </c>
      <c r="L225" s="298"/>
      <c r="M225" s="299" t="s">
        <v>1</v>
      </c>
      <c r="N225" s="300" t="s">
        <v>48</v>
      </c>
      <c r="O225" s="93"/>
      <c r="P225" s="239">
        <f>O225*H225</f>
        <v>0</v>
      </c>
      <c r="Q225" s="239">
        <v>0.00092000000000000003</v>
      </c>
      <c r="R225" s="239">
        <f>Q225*H225</f>
        <v>0.01127368</v>
      </c>
      <c r="S225" s="239">
        <v>0</v>
      </c>
      <c r="T225" s="240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1" t="s">
        <v>270</v>
      </c>
      <c r="AT225" s="241" t="s">
        <v>311</v>
      </c>
      <c r="AU225" s="241" t="s">
        <v>92</v>
      </c>
      <c r="AY225" s="18" t="s">
        <v>215</v>
      </c>
      <c r="BE225" s="242">
        <f>IF(N225="základní",J225,0)</f>
        <v>0</v>
      </c>
      <c r="BF225" s="242">
        <f>IF(N225="snížená",J225,0)</f>
        <v>0</v>
      </c>
      <c r="BG225" s="242">
        <f>IF(N225="zákl. přenesená",J225,0)</f>
        <v>0</v>
      </c>
      <c r="BH225" s="242">
        <f>IF(N225="sníž. přenesená",J225,0)</f>
        <v>0</v>
      </c>
      <c r="BI225" s="242">
        <f>IF(N225="nulová",J225,0)</f>
        <v>0</v>
      </c>
      <c r="BJ225" s="18" t="s">
        <v>90</v>
      </c>
      <c r="BK225" s="242">
        <f>ROUND(I225*H225,2)</f>
        <v>0</v>
      </c>
      <c r="BL225" s="18" t="s">
        <v>222</v>
      </c>
      <c r="BM225" s="241" t="s">
        <v>342</v>
      </c>
    </row>
    <row r="226" s="2" customFormat="1">
      <c r="A226" s="40"/>
      <c r="B226" s="41"/>
      <c r="C226" s="42"/>
      <c r="D226" s="243" t="s">
        <v>224</v>
      </c>
      <c r="E226" s="42"/>
      <c r="F226" s="244" t="s">
        <v>341</v>
      </c>
      <c r="G226" s="42"/>
      <c r="H226" s="42"/>
      <c r="I226" s="245"/>
      <c r="J226" s="42"/>
      <c r="K226" s="42"/>
      <c r="L226" s="46"/>
      <c r="M226" s="246"/>
      <c r="N226" s="247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8" t="s">
        <v>224</v>
      </c>
      <c r="AU226" s="18" t="s">
        <v>92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343</v>
      </c>
      <c r="G227" s="249"/>
      <c r="H227" s="252">
        <v>0.29999999999999999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92</v>
      </c>
      <c r="AV227" s="13" t="s">
        <v>92</v>
      </c>
      <c r="AW227" s="13" t="s">
        <v>39</v>
      </c>
      <c r="AX227" s="13" t="s">
        <v>83</v>
      </c>
      <c r="AY227" s="258" t="s">
        <v>215</v>
      </c>
    </row>
    <row r="228" s="13" customFormat="1">
      <c r="A228" s="13"/>
      <c r="B228" s="248"/>
      <c r="C228" s="249"/>
      <c r="D228" s="243" t="s">
        <v>226</v>
      </c>
      <c r="E228" s="250" t="s">
        <v>1</v>
      </c>
      <c r="F228" s="251" t="s">
        <v>344</v>
      </c>
      <c r="G228" s="249"/>
      <c r="H228" s="252">
        <v>11.369999999999999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226</v>
      </c>
      <c r="AU228" s="258" t="s">
        <v>92</v>
      </c>
      <c r="AV228" s="13" t="s">
        <v>92</v>
      </c>
      <c r="AW228" s="13" t="s">
        <v>39</v>
      </c>
      <c r="AX228" s="13" t="s">
        <v>83</v>
      </c>
      <c r="AY228" s="258" t="s">
        <v>215</v>
      </c>
    </row>
    <row r="229" s="14" customFormat="1">
      <c r="A229" s="14"/>
      <c r="B229" s="259"/>
      <c r="C229" s="260"/>
      <c r="D229" s="243" t="s">
        <v>226</v>
      </c>
      <c r="E229" s="261" t="s">
        <v>1</v>
      </c>
      <c r="F229" s="262" t="s">
        <v>229</v>
      </c>
      <c r="G229" s="260"/>
      <c r="H229" s="263">
        <v>11.67</v>
      </c>
      <c r="I229" s="264"/>
      <c r="J229" s="260"/>
      <c r="K229" s="260"/>
      <c r="L229" s="265"/>
      <c r="M229" s="266"/>
      <c r="N229" s="267"/>
      <c r="O229" s="267"/>
      <c r="P229" s="267"/>
      <c r="Q229" s="267"/>
      <c r="R229" s="267"/>
      <c r="S229" s="267"/>
      <c r="T229" s="26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9" t="s">
        <v>226</v>
      </c>
      <c r="AU229" s="269" t="s">
        <v>92</v>
      </c>
      <c r="AV229" s="14" t="s">
        <v>222</v>
      </c>
      <c r="AW229" s="14" t="s">
        <v>39</v>
      </c>
      <c r="AX229" s="14" t="s">
        <v>90</v>
      </c>
      <c r="AY229" s="269" t="s">
        <v>215</v>
      </c>
    </row>
    <row r="230" s="13" customFormat="1">
      <c r="A230" s="13"/>
      <c r="B230" s="248"/>
      <c r="C230" s="249"/>
      <c r="D230" s="243" t="s">
        <v>226</v>
      </c>
      <c r="E230" s="249"/>
      <c r="F230" s="251" t="s">
        <v>345</v>
      </c>
      <c r="G230" s="249"/>
      <c r="H230" s="252">
        <v>12.254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226</v>
      </c>
      <c r="AU230" s="258" t="s">
        <v>92</v>
      </c>
      <c r="AV230" s="13" t="s">
        <v>92</v>
      </c>
      <c r="AW230" s="13" t="s">
        <v>4</v>
      </c>
      <c r="AX230" s="13" t="s">
        <v>90</v>
      </c>
      <c r="AY230" s="258" t="s">
        <v>215</v>
      </c>
    </row>
    <row r="231" s="2" customFormat="1" ht="33" customHeight="1">
      <c r="A231" s="40"/>
      <c r="B231" s="41"/>
      <c r="C231" s="230" t="s">
        <v>346</v>
      </c>
      <c r="D231" s="230" t="s">
        <v>217</v>
      </c>
      <c r="E231" s="231" t="s">
        <v>347</v>
      </c>
      <c r="F231" s="232" t="s">
        <v>348</v>
      </c>
      <c r="G231" s="233" t="s">
        <v>220</v>
      </c>
      <c r="H231" s="234">
        <v>10</v>
      </c>
      <c r="I231" s="235"/>
      <c r="J231" s="236">
        <f>ROUND(I231*H231,2)</f>
        <v>0</v>
      </c>
      <c r="K231" s="232" t="s">
        <v>221</v>
      </c>
      <c r="L231" s="46"/>
      <c r="M231" s="237" t="s">
        <v>1</v>
      </c>
      <c r="N231" s="238" t="s">
        <v>48</v>
      </c>
      <c r="O231" s="93"/>
      <c r="P231" s="239">
        <f>O231*H231</f>
        <v>0</v>
      </c>
      <c r="Q231" s="239">
        <v>0.73558274000000001</v>
      </c>
      <c r="R231" s="239">
        <f>Q231*H231</f>
        <v>7.3558273999999999</v>
      </c>
      <c r="S231" s="239">
        <v>0</v>
      </c>
      <c r="T231" s="24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41" t="s">
        <v>222</v>
      </c>
      <c r="AT231" s="241" t="s">
        <v>217</v>
      </c>
      <c r="AU231" s="241" t="s">
        <v>92</v>
      </c>
      <c r="AY231" s="18" t="s">
        <v>215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8" t="s">
        <v>90</v>
      </c>
      <c r="BK231" s="242">
        <f>ROUND(I231*H231,2)</f>
        <v>0</v>
      </c>
      <c r="BL231" s="18" t="s">
        <v>222</v>
      </c>
      <c r="BM231" s="241" t="s">
        <v>349</v>
      </c>
    </row>
    <row r="232" s="2" customFormat="1">
      <c r="A232" s="40"/>
      <c r="B232" s="41"/>
      <c r="C232" s="42"/>
      <c r="D232" s="243" t="s">
        <v>224</v>
      </c>
      <c r="E232" s="42"/>
      <c r="F232" s="244" t="s">
        <v>350</v>
      </c>
      <c r="G232" s="42"/>
      <c r="H232" s="42"/>
      <c r="I232" s="245"/>
      <c r="J232" s="42"/>
      <c r="K232" s="42"/>
      <c r="L232" s="46"/>
      <c r="M232" s="246"/>
      <c r="N232" s="247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8" t="s">
        <v>224</v>
      </c>
      <c r="AU232" s="18" t="s">
        <v>92</v>
      </c>
    </row>
    <row r="233" s="13" customFormat="1">
      <c r="A233" s="13"/>
      <c r="B233" s="248"/>
      <c r="C233" s="249"/>
      <c r="D233" s="243" t="s">
        <v>226</v>
      </c>
      <c r="E233" s="250" t="s">
        <v>1</v>
      </c>
      <c r="F233" s="251" t="s">
        <v>351</v>
      </c>
      <c r="G233" s="249"/>
      <c r="H233" s="252">
        <v>10</v>
      </c>
      <c r="I233" s="253"/>
      <c r="J233" s="249"/>
      <c r="K233" s="249"/>
      <c r="L233" s="254"/>
      <c r="M233" s="255"/>
      <c r="N233" s="256"/>
      <c r="O233" s="256"/>
      <c r="P233" s="256"/>
      <c r="Q233" s="256"/>
      <c r="R233" s="256"/>
      <c r="S233" s="256"/>
      <c r="T233" s="25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8" t="s">
        <v>226</v>
      </c>
      <c r="AU233" s="258" t="s">
        <v>92</v>
      </c>
      <c r="AV233" s="13" t="s">
        <v>92</v>
      </c>
      <c r="AW233" s="13" t="s">
        <v>39</v>
      </c>
      <c r="AX233" s="13" t="s">
        <v>90</v>
      </c>
      <c r="AY233" s="258" t="s">
        <v>215</v>
      </c>
    </row>
    <row r="234" s="2" customFormat="1" ht="24.15" customHeight="1">
      <c r="A234" s="40"/>
      <c r="B234" s="41"/>
      <c r="C234" s="230" t="s">
        <v>352</v>
      </c>
      <c r="D234" s="230" t="s">
        <v>217</v>
      </c>
      <c r="E234" s="231" t="s">
        <v>353</v>
      </c>
      <c r="F234" s="232" t="s">
        <v>354</v>
      </c>
      <c r="G234" s="233" t="s">
        <v>279</v>
      </c>
      <c r="H234" s="234">
        <v>0.082000000000000003</v>
      </c>
      <c r="I234" s="235"/>
      <c r="J234" s="236">
        <f>ROUND(I234*H234,2)</f>
        <v>0</v>
      </c>
      <c r="K234" s="232" t="s">
        <v>221</v>
      </c>
      <c r="L234" s="46"/>
      <c r="M234" s="237" t="s">
        <v>1</v>
      </c>
      <c r="N234" s="238" t="s">
        <v>48</v>
      </c>
      <c r="O234" s="93"/>
      <c r="P234" s="239">
        <f>O234*H234</f>
        <v>0</v>
      </c>
      <c r="Q234" s="239">
        <v>1.05940312</v>
      </c>
      <c r="R234" s="239">
        <f>Q234*H234</f>
        <v>0.086871055840000003</v>
      </c>
      <c r="S234" s="239">
        <v>0</v>
      </c>
      <c r="T234" s="240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41" t="s">
        <v>222</v>
      </c>
      <c r="AT234" s="241" t="s">
        <v>217</v>
      </c>
      <c r="AU234" s="241" t="s">
        <v>92</v>
      </c>
      <c r="AY234" s="18" t="s">
        <v>215</v>
      </c>
      <c r="BE234" s="242">
        <f>IF(N234="základní",J234,0)</f>
        <v>0</v>
      </c>
      <c r="BF234" s="242">
        <f>IF(N234="snížená",J234,0)</f>
        <v>0</v>
      </c>
      <c r="BG234" s="242">
        <f>IF(N234="zákl. přenesená",J234,0)</f>
        <v>0</v>
      </c>
      <c r="BH234" s="242">
        <f>IF(N234="sníž. přenesená",J234,0)</f>
        <v>0</v>
      </c>
      <c r="BI234" s="242">
        <f>IF(N234="nulová",J234,0)</f>
        <v>0</v>
      </c>
      <c r="BJ234" s="18" t="s">
        <v>90</v>
      </c>
      <c r="BK234" s="242">
        <f>ROUND(I234*H234,2)</f>
        <v>0</v>
      </c>
      <c r="BL234" s="18" t="s">
        <v>222</v>
      </c>
      <c r="BM234" s="241" t="s">
        <v>355</v>
      </c>
    </row>
    <row r="235" s="2" customFormat="1">
      <c r="A235" s="40"/>
      <c r="B235" s="41"/>
      <c r="C235" s="42"/>
      <c r="D235" s="243" t="s">
        <v>224</v>
      </c>
      <c r="E235" s="42"/>
      <c r="F235" s="244" t="s">
        <v>356</v>
      </c>
      <c r="G235" s="42"/>
      <c r="H235" s="42"/>
      <c r="I235" s="245"/>
      <c r="J235" s="42"/>
      <c r="K235" s="42"/>
      <c r="L235" s="46"/>
      <c r="M235" s="246"/>
      <c r="N235" s="247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8" t="s">
        <v>224</v>
      </c>
      <c r="AU235" s="18" t="s">
        <v>92</v>
      </c>
    </row>
    <row r="236" s="16" customFormat="1">
      <c r="A236" s="16"/>
      <c r="B236" s="281"/>
      <c r="C236" s="282"/>
      <c r="D236" s="243" t="s">
        <v>226</v>
      </c>
      <c r="E236" s="283" t="s">
        <v>1</v>
      </c>
      <c r="F236" s="284" t="s">
        <v>357</v>
      </c>
      <c r="G236" s="282"/>
      <c r="H236" s="283" t="s">
        <v>1</v>
      </c>
      <c r="I236" s="285"/>
      <c r="J236" s="282"/>
      <c r="K236" s="282"/>
      <c r="L236" s="286"/>
      <c r="M236" s="287"/>
      <c r="N236" s="288"/>
      <c r="O236" s="288"/>
      <c r="P236" s="288"/>
      <c r="Q236" s="288"/>
      <c r="R236" s="288"/>
      <c r="S236" s="288"/>
      <c r="T236" s="289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90" t="s">
        <v>226</v>
      </c>
      <c r="AU236" s="290" t="s">
        <v>92</v>
      </c>
      <c r="AV236" s="16" t="s">
        <v>90</v>
      </c>
      <c r="AW236" s="16" t="s">
        <v>39</v>
      </c>
      <c r="AX236" s="16" t="s">
        <v>83</v>
      </c>
      <c r="AY236" s="290" t="s">
        <v>215</v>
      </c>
    </row>
    <row r="237" s="13" customFormat="1">
      <c r="A237" s="13"/>
      <c r="B237" s="248"/>
      <c r="C237" s="249"/>
      <c r="D237" s="243" t="s">
        <v>226</v>
      </c>
      <c r="E237" s="250" t="s">
        <v>1</v>
      </c>
      <c r="F237" s="251" t="s">
        <v>358</v>
      </c>
      <c r="G237" s="249"/>
      <c r="H237" s="252">
        <v>0.082000000000000003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92</v>
      </c>
      <c r="AV237" s="13" t="s">
        <v>92</v>
      </c>
      <c r="AW237" s="13" t="s">
        <v>39</v>
      </c>
      <c r="AX237" s="13" t="s">
        <v>83</v>
      </c>
      <c r="AY237" s="258" t="s">
        <v>215</v>
      </c>
    </row>
    <row r="238" s="15" customFormat="1">
      <c r="A238" s="15"/>
      <c r="B238" s="270"/>
      <c r="C238" s="271"/>
      <c r="D238" s="243" t="s">
        <v>226</v>
      </c>
      <c r="E238" s="272" t="s">
        <v>1</v>
      </c>
      <c r="F238" s="273" t="s">
        <v>330</v>
      </c>
      <c r="G238" s="271"/>
      <c r="H238" s="274">
        <v>0.082000000000000003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0" t="s">
        <v>226</v>
      </c>
      <c r="AU238" s="280" t="s">
        <v>92</v>
      </c>
      <c r="AV238" s="15" t="s">
        <v>100</v>
      </c>
      <c r="AW238" s="15" t="s">
        <v>39</v>
      </c>
      <c r="AX238" s="15" t="s">
        <v>90</v>
      </c>
      <c r="AY238" s="280" t="s">
        <v>215</v>
      </c>
    </row>
    <row r="239" s="12" customFormat="1" ht="22.8" customHeight="1">
      <c r="A239" s="12"/>
      <c r="B239" s="214"/>
      <c r="C239" s="215"/>
      <c r="D239" s="216" t="s">
        <v>82</v>
      </c>
      <c r="E239" s="228" t="s">
        <v>222</v>
      </c>
      <c r="F239" s="228" t="s">
        <v>359</v>
      </c>
      <c r="G239" s="215"/>
      <c r="H239" s="215"/>
      <c r="I239" s="218"/>
      <c r="J239" s="229">
        <f>BK239</f>
        <v>0</v>
      </c>
      <c r="K239" s="215"/>
      <c r="L239" s="220"/>
      <c r="M239" s="221"/>
      <c r="N239" s="222"/>
      <c r="O239" s="222"/>
      <c r="P239" s="223">
        <f>SUM(P240:P248)</f>
        <v>0</v>
      </c>
      <c r="Q239" s="222"/>
      <c r="R239" s="223">
        <f>SUM(R240:R248)</f>
        <v>0.38646874999999992</v>
      </c>
      <c r="S239" s="222"/>
      <c r="T239" s="224">
        <f>SUM(T240:T248)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5" t="s">
        <v>90</v>
      </c>
      <c r="AT239" s="226" t="s">
        <v>82</v>
      </c>
      <c r="AU239" s="226" t="s">
        <v>90</v>
      </c>
      <c r="AY239" s="225" t="s">
        <v>215</v>
      </c>
      <c r="BK239" s="227">
        <f>SUM(BK240:BK248)</f>
        <v>0</v>
      </c>
    </row>
    <row r="240" s="2" customFormat="1" ht="16.5" customHeight="1">
      <c r="A240" s="40"/>
      <c r="B240" s="41"/>
      <c r="C240" s="230" t="s">
        <v>7</v>
      </c>
      <c r="D240" s="230" t="s">
        <v>217</v>
      </c>
      <c r="E240" s="231" t="s">
        <v>360</v>
      </c>
      <c r="F240" s="232" t="s">
        <v>361</v>
      </c>
      <c r="G240" s="233" t="s">
        <v>232</v>
      </c>
      <c r="H240" s="234">
        <v>0.14999999999999999</v>
      </c>
      <c r="I240" s="235"/>
      <c r="J240" s="236">
        <f>ROUND(I240*H240,2)</f>
        <v>0</v>
      </c>
      <c r="K240" s="232" t="s">
        <v>221</v>
      </c>
      <c r="L240" s="46"/>
      <c r="M240" s="237" t="s">
        <v>1</v>
      </c>
      <c r="N240" s="238" t="s">
        <v>48</v>
      </c>
      <c r="O240" s="93"/>
      <c r="P240" s="239">
        <f>O240*H240</f>
        <v>0</v>
      </c>
      <c r="Q240" s="239">
        <v>2.5019749999999998</v>
      </c>
      <c r="R240" s="239">
        <f>Q240*H240</f>
        <v>0.37529624999999994</v>
      </c>
      <c r="S240" s="239">
        <v>0</v>
      </c>
      <c r="T240" s="24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1" t="s">
        <v>222</v>
      </c>
      <c r="AT240" s="241" t="s">
        <v>217</v>
      </c>
      <c r="AU240" s="241" t="s">
        <v>92</v>
      </c>
      <c r="AY240" s="18" t="s">
        <v>215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90</v>
      </c>
      <c r="BK240" s="242">
        <f>ROUND(I240*H240,2)</f>
        <v>0</v>
      </c>
      <c r="BL240" s="18" t="s">
        <v>222</v>
      </c>
      <c r="BM240" s="241" t="s">
        <v>362</v>
      </c>
    </row>
    <row r="241" s="2" customFormat="1">
      <c r="A241" s="40"/>
      <c r="B241" s="41"/>
      <c r="C241" s="42"/>
      <c r="D241" s="243" t="s">
        <v>224</v>
      </c>
      <c r="E241" s="42"/>
      <c r="F241" s="244" t="s">
        <v>363</v>
      </c>
      <c r="G241" s="42"/>
      <c r="H241" s="42"/>
      <c r="I241" s="245"/>
      <c r="J241" s="42"/>
      <c r="K241" s="42"/>
      <c r="L241" s="46"/>
      <c r="M241" s="246"/>
      <c r="N241" s="247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224</v>
      </c>
      <c r="AU241" s="18" t="s">
        <v>92</v>
      </c>
    </row>
    <row r="242" s="13" customFormat="1">
      <c r="A242" s="13"/>
      <c r="B242" s="248"/>
      <c r="C242" s="249"/>
      <c r="D242" s="243" t="s">
        <v>226</v>
      </c>
      <c r="E242" s="250" t="s">
        <v>1</v>
      </c>
      <c r="F242" s="251" t="s">
        <v>364</v>
      </c>
      <c r="G242" s="249"/>
      <c r="H242" s="252">
        <v>0.14999999999999999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226</v>
      </c>
      <c r="AU242" s="258" t="s">
        <v>92</v>
      </c>
      <c r="AV242" s="13" t="s">
        <v>92</v>
      </c>
      <c r="AW242" s="13" t="s">
        <v>39</v>
      </c>
      <c r="AX242" s="13" t="s">
        <v>90</v>
      </c>
      <c r="AY242" s="258" t="s">
        <v>215</v>
      </c>
    </row>
    <row r="243" s="2" customFormat="1" ht="16.5" customHeight="1">
      <c r="A243" s="40"/>
      <c r="B243" s="41"/>
      <c r="C243" s="230" t="s">
        <v>365</v>
      </c>
      <c r="D243" s="230" t="s">
        <v>217</v>
      </c>
      <c r="E243" s="231" t="s">
        <v>366</v>
      </c>
      <c r="F243" s="232" t="s">
        <v>367</v>
      </c>
      <c r="G243" s="233" t="s">
        <v>220</v>
      </c>
      <c r="H243" s="234">
        <v>1</v>
      </c>
      <c r="I243" s="235"/>
      <c r="J243" s="236">
        <f>ROUND(I243*H243,2)</f>
        <v>0</v>
      </c>
      <c r="K243" s="232" t="s">
        <v>221</v>
      </c>
      <c r="L243" s="46"/>
      <c r="M243" s="237" t="s">
        <v>1</v>
      </c>
      <c r="N243" s="238" t="s">
        <v>48</v>
      </c>
      <c r="O243" s="93"/>
      <c r="P243" s="239">
        <f>O243*H243</f>
        <v>0</v>
      </c>
      <c r="Q243" s="239">
        <v>0.0111725</v>
      </c>
      <c r="R243" s="239">
        <f>Q243*H243</f>
        <v>0.0111725</v>
      </c>
      <c r="S243" s="239">
        <v>0</v>
      </c>
      <c r="T243" s="24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41" t="s">
        <v>222</v>
      </c>
      <c r="AT243" s="241" t="s">
        <v>217</v>
      </c>
      <c r="AU243" s="241" t="s">
        <v>92</v>
      </c>
      <c r="AY243" s="18" t="s">
        <v>215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8" t="s">
        <v>90</v>
      </c>
      <c r="BK243" s="242">
        <f>ROUND(I243*H243,2)</f>
        <v>0</v>
      </c>
      <c r="BL243" s="18" t="s">
        <v>222</v>
      </c>
      <c r="BM243" s="241" t="s">
        <v>368</v>
      </c>
    </row>
    <row r="244" s="2" customFormat="1">
      <c r="A244" s="40"/>
      <c r="B244" s="41"/>
      <c r="C244" s="42"/>
      <c r="D244" s="243" t="s">
        <v>224</v>
      </c>
      <c r="E244" s="42"/>
      <c r="F244" s="244" t="s">
        <v>369</v>
      </c>
      <c r="G244" s="42"/>
      <c r="H244" s="42"/>
      <c r="I244" s="245"/>
      <c r="J244" s="42"/>
      <c r="K244" s="42"/>
      <c r="L244" s="46"/>
      <c r="M244" s="246"/>
      <c r="N244" s="247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8" t="s">
        <v>224</v>
      </c>
      <c r="AU244" s="18" t="s">
        <v>92</v>
      </c>
    </row>
    <row r="245" s="13" customFormat="1">
      <c r="A245" s="13"/>
      <c r="B245" s="248"/>
      <c r="C245" s="249"/>
      <c r="D245" s="243" t="s">
        <v>226</v>
      </c>
      <c r="E245" s="250" t="s">
        <v>1</v>
      </c>
      <c r="F245" s="251" t="s">
        <v>370</v>
      </c>
      <c r="G245" s="249"/>
      <c r="H245" s="252">
        <v>1</v>
      </c>
      <c r="I245" s="253"/>
      <c r="J245" s="249"/>
      <c r="K245" s="249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226</v>
      </c>
      <c r="AU245" s="258" t="s">
        <v>92</v>
      </c>
      <c r="AV245" s="13" t="s">
        <v>92</v>
      </c>
      <c r="AW245" s="13" t="s">
        <v>39</v>
      </c>
      <c r="AX245" s="13" t="s">
        <v>90</v>
      </c>
      <c r="AY245" s="258" t="s">
        <v>215</v>
      </c>
    </row>
    <row r="246" s="2" customFormat="1" ht="16.5" customHeight="1">
      <c r="A246" s="40"/>
      <c r="B246" s="41"/>
      <c r="C246" s="230" t="s">
        <v>371</v>
      </c>
      <c r="D246" s="230" t="s">
        <v>217</v>
      </c>
      <c r="E246" s="231" t="s">
        <v>372</v>
      </c>
      <c r="F246" s="232" t="s">
        <v>373</v>
      </c>
      <c r="G246" s="233" t="s">
        <v>220</v>
      </c>
      <c r="H246" s="234">
        <v>1</v>
      </c>
      <c r="I246" s="235"/>
      <c r="J246" s="236">
        <f>ROUND(I246*H246,2)</f>
        <v>0</v>
      </c>
      <c r="K246" s="232" t="s">
        <v>221</v>
      </c>
      <c r="L246" s="46"/>
      <c r="M246" s="237" t="s">
        <v>1</v>
      </c>
      <c r="N246" s="238" t="s">
        <v>48</v>
      </c>
      <c r="O246" s="93"/>
      <c r="P246" s="239">
        <f>O246*H246</f>
        <v>0</v>
      </c>
      <c r="Q246" s="239">
        <v>0</v>
      </c>
      <c r="R246" s="239">
        <f>Q246*H246</f>
        <v>0</v>
      </c>
      <c r="S246" s="239">
        <v>0</v>
      </c>
      <c r="T246" s="240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41" t="s">
        <v>222</v>
      </c>
      <c r="AT246" s="241" t="s">
        <v>217</v>
      </c>
      <c r="AU246" s="241" t="s">
        <v>92</v>
      </c>
      <c r="AY246" s="18" t="s">
        <v>215</v>
      </c>
      <c r="BE246" s="242">
        <f>IF(N246="základní",J246,0)</f>
        <v>0</v>
      </c>
      <c r="BF246" s="242">
        <f>IF(N246="snížená",J246,0)</f>
        <v>0</v>
      </c>
      <c r="BG246" s="242">
        <f>IF(N246="zákl. přenesená",J246,0)</f>
        <v>0</v>
      </c>
      <c r="BH246" s="242">
        <f>IF(N246="sníž. přenesená",J246,0)</f>
        <v>0</v>
      </c>
      <c r="BI246" s="242">
        <f>IF(N246="nulová",J246,0)</f>
        <v>0</v>
      </c>
      <c r="BJ246" s="18" t="s">
        <v>90</v>
      </c>
      <c r="BK246" s="242">
        <f>ROUND(I246*H246,2)</f>
        <v>0</v>
      </c>
      <c r="BL246" s="18" t="s">
        <v>222</v>
      </c>
      <c r="BM246" s="241" t="s">
        <v>374</v>
      </c>
    </row>
    <row r="247" s="2" customFormat="1">
      <c r="A247" s="40"/>
      <c r="B247" s="41"/>
      <c r="C247" s="42"/>
      <c r="D247" s="243" t="s">
        <v>224</v>
      </c>
      <c r="E247" s="42"/>
      <c r="F247" s="244" t="s">
        <v>375</v>
      </c>
      <c r="G247" s="42"/>
      <c r="H247" s="42"/>
      <c r="I247" s="245"/>
      <c r="J247" s="42"/>
      <c r="K247" s="42"/>
      <c r="L247" s="46"/>
      <c r="M247" s="246"/>
      <c r="N247" s="247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8" t="s">
        <v>224</v>
      </c>
      <c r="AU247" s="18" t="s">
        <v>92</v>
      </c>
    </row>
    <row r="248" s="13" customFormat="1">
      <c r="A248" s="13"/>
      <c r="B248" s="248"/>
      <c r="C248" s="249"/>
      <c r="D248" s="243" t="s">
        <v>226</v>
      </c>
      <c r="E248" s="250" t="s">
        <v>1</v>
      </c>
      <c r="F248" s="251" t="s">
        <v>370</v>
      </c>
      <c r="G248" s="249"/>
      <c r="H248" s="252">
        <v>1</v>
      </c>
      <c r="I248" s="253"/>
      <c r="J248" s="249"/>
      <c r="K248" s="249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226</v>
      </c>
      <c r="AU248" s="258" t="s">
        <v>92</v>
      </c>
      <c r="AV248" s="13" t="s">
        <v>92</v>
      </c>
      <c r="AW248" s="13" t="s">
        <v>39</v>
      </c>
      <c r="AX248" s="13" t="s">
        <v>90</v>
      </c>
      <c r="AY248" s="258" t="s">
        <v>215</v>
      </c>
    </row>
    <row r="249" s="12" customFormat="1" ht="22.8" customHeight="1">
      <c r="A249" s="12"/>
      <c r="B249" s="214"/>
      <c r="C249" s="215"/>
      <c r="D249" s="216" t="s">
        <v>82</v>
      </c>
      <c r="E249" s="228" t="s">
        <v>247</v>
      </c>
      <c r="F249" s="228" t="s">
        <v>376</v>
      </c>
      <c r="G249" s="215"/>
      <c r="H249" s="215"/>
      <c r="I249" s="218"/>
      <c r="J249" s="229">
        <f>BK249</f>
        <v>0</v>
      </c>
      <c r="K249" s="215"/>
      <c r="L249" s="220"/>
      <c r="M249" s="221"/>
      <c r="N249" s="222"/>
      <c r="O249" s="222"/>
      <c r="P249" s="223">
        <f>SUM(P250:P261)</f>
        <v>0</v>
      </c>
      <c r="Q249" s="222"/>
      <c r="R249" s="223">
        <f>SUM(R250:R261)</f>
        <v>4.2713999999999999</v>
      </c>
      <c r="S249" s="222"/>
      <c r="T249" s="224">
        <f>SUM(T250:T261)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5" t="s">
        <v>90</v>
      </c>
      <c r="AT249" s="226" t="s">
        <v>82</v>
      </c>
      <c r="AU249" s="226" t="s">
        <v>90</v>
      </c>
      <c r="AY249" s="225" t="s">
        <v>215</v>
      </c>
      <c r="BK249" s="227">
        <f>SUM(BK250:BK261)</f>
        <v>0</v>
      </c>
    </row>
    <row r="250" s="2" customFormat="1" ht="21.75" customHeight="1">
      <c r="A250" s="40"/>
      <c r="B250" s="41"/>
      <c r="C250" s="230" t="s">
        <v>377</v>
      </c>
      <c r="D250" s="230" t="s">
        <v>217</v>
      </c>
      <c r="E250" s="231" t="s">
        <v>378</v>
      </c>
      <c r="F250" s="232" t="s">
        <v>379</v>
      </c>
      <c r="G250" s="233" t="s">
        <v>220</v>
      </c>
      <c r="H250" s="234">
        <v>14</v>
      </c>
      <c r="I250" s="235"/>
      <c r="J250" s="236">
        <f>ROUND(I250*H250,2)</f>
        <v>0</v>
      </c>
      <c r="K250" s="232" t="s">
        <v>221</v>
      </c>
      <c r="L250" s="46"/>
      <c r="M250" s="237" t="s">
        <v>1</v>
      </c>
      <c r="N250" s="238" t="s">
        <v>48</v>
      </c>
      <c r="O250" s="93"/>
      <c r="P250" s="239">
        <f>O250*H250</f>
        <v>0</v>
      </c>
      <c r="Q250" s="239">
        <v>0</v>
      </c>
      <c r="R250" s="239">
        <f>Q250*H250</f>
        <v>0</v>
      </c>
      <c r="S250" s="239">
        <v>0</v>
      </c>
      <c r="T250" s="240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41" t="s">
        <v>222</v>
      </c>
      <c r="AT250" s="241" t="s">
        <v>217</v>
      </c>
      <c r="AU250" s="241" t="s">
        <v>92</v>
      </c>
      <c r="AY250" s="18" t="s">
        <v>215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8" t="s">
        <v>90</v>
      </c>
      <c r="BK250" s="242">
        <f>ROUND(I250*H250,2)</f>
        <v>0</v>
      </c>
      <c r="BL250" s="18" t="s">
        <v>222</v>
      </c>
      <c r="BM250" s="241" t="s">
        <v>380</v>
      </c>
    </row>
    <row r="251" s="2" customFormat="1">
      <c r="A251" s="40"/>
      <c r="B251" s="41"/>
      <c r="C251" s="42"/>
      <c r="D251" s="243" t="s">
        <v>224</v>
      </c>
      <c r="E251" s="42"/>
      <c r="F251" s="244" t="s">
        <v>381</v>
      </c>
      <c r="G251" s="42"/>
      <c r="H251" s="42"/>
      <c r="I251" s="245"/>
      <c r="J251" s="42"/>
      <c r="K251" s="42"/>
      <c r="L251" s="46"/>
      <c r="M251" s="246"/>
      <c r="N251" s="247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8" t="s">
        <v>224</v>
      </c>
      <c r="AU251" s="18" t="s">
        <v>92</v>
      </c>
    </row>
    <row r="252" s="13" customFormat="1">
      <c r="A252" s="13"/>
      <c r="B252" s="248"/>
      <c r="C252" s="249"/>
      <c r="D252" s="243" t="s">
        <v>226</v>
      </c>
      <c r="E252" s="250" t="s">
        <v>1</v>
      </c>
      <c r="F252" s="251" t="s">
        <v>382</v>
      </c>
      <c r="G252" s="249"/>
      <c r="H252" s="252">
        <v>14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226</v>
      </c>
      <c r="AU252" s="258" t="s">
        <v>92</v>
      </c>
      <c r="AV252" s="13" t="s">
        <v>92</v>
      </c>
      <c r="AW252" s="13" t="s">
        <v>39</v>
      </c>
      <c r="AX252" s="13" t="s">
        <v>90</v>
      </c>
      <c r="AY252" s="258" t="s">
        <v>215</v>
      </c>
    </row>
    <row r="253" s="2" customFormat="1" ht="21.75" customHeight="1">
      <c r="A253" s="40"/>
      <c r="B253" s="41"/>
      <c r="C253" s="230" t="s">
        <v>383</v>
      </c>
      <c r="D253" s="230" t="s">
        <v>217</v>
      </c>
      <c r="E253" s="231" t="s">
        <v>384</v>
      </c>
      <c r="F253" s="232" t="s">
        <v>385</v>
      </c>
      <c r="G253" s="233" t="s">
        <v>220</v>
      </c>
      <c r="H253" s="234">
        <v>12.5</v>
      </c>
      <c r="I253" s="235"/>
      <c r="J253" s="236">
        <f>ROUND(I253*H253,2)</f>
        <v>0</v>
      </c>
      <c r="K253" s="232" t="s">
        <v>221</v>
      </c>
      <c r="L253" s="46"/>
      <c r="M253" s="237" t="s">
        <v>1</v>
      </c>
      <c r="N253" s="238" t="s">
        <v>48</v>
      </c>
      <c r="O253" s="93"/>
      <c r="P253" s="239">
        <f>O253*H253</f>
        <v>0</v>
      </c>
      <c r="Q253" s="239">
        <v>0</v>
      </c>
      <c r="R253" s="239">
        <f>Q253*H253</f>
        <v>0</v>
      </c>
      <c r="S253" s="239">
        <v>0</v>
      </c>
      <c r="T253" s="240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41" t="s">
        <v>222</v>
      </c>
      <c r="AT253" s="241" t="s">
        <v>217</v>
      </c>
      <c r="AU253" s="241" t="s">
        <v>92</v>
      </c>
      <c r="AY253" s="18" t="s">
        <v>215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8" t="s">
        <v>90</v>
      </c>
      <c r="BK253" s="242">
        <f>ROUND(I253*H253,2)</f>
        <v>0</v>
      </c>
      <c r="BL253" s="18" t="s">
        <v>222</v>
      </c>
      <c r="BM253" s="241" t="s">
        <v>386</v>
      </c>
    </row>
    <row r="254" s="2" customFormat="1">
      <c r="A254" s="40"/>
      <c r="B254" s="41"/>
      <c r="C254" s="42"/>
      <c r="D254" s="243" t="s">
        <v>224</v>
      </c>
      <c r="E254" s="42"/>
      <c r="F254" s="244" t="s">
        <v>387</v>
      </c>
      <c r="G254" s="42"/>
      <c r="H254" s="42"/>
      <c r="I254" s="245"/>
      <c r="J254" s="42"/>
      <c r="K254" s="42"/>
      <c r="L254" s="46"/>
      <c r="M254" s="246"/>
      <c r="N254" s="247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8" t="s">
        <v>224</v>
      </c>
      <c r="AU254" s="18" t="s">
        <v>92</v>
      </c>
    </row>
    <row r="255" s="13" customFormat="1">
      <c r="A255" s="13"/>
      <c r="B255" s="248"/>
      <c r="C255" s="249"/>
      <c r="D255" s="243" t="s">
        <v>226</v>
      </c>
      <c r="E255" s="250" t="s">
        <v>1</v>
      </c>
      <c r="F255" s="251" t="s">
        <v>388</v>
      </c>
      <c r="G255" s="249"/>
      <c r="H255" s="252">
        <v>12.5</v>
      </c>
      <c r="I255" s="253"/>
      <c r="J255" s="249"/>
      <c r="K255" s="249"/>
      <c r="L255" s="254"/>
      <c r="M255" s="255"/>
      <c r="N255" s="256"/>
      <c r="O255" s="256"/>
      <c r="P255" s="256"/>
      <c r="Q255" s="256"/>
      <c r="R255" s="256"/>
      <c r="S255" s="256"/>
      <c r="T255" s="25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8" t="s">
        <v>226</v>
      </c>
      <c r="AU255" s="258" t="s">
        <v>92</v>
      </c>
      <c r="AV255" s="13" t="s">
        <v>92</v>
      </c>
      <c r="AW255" s="13" t="s">
        <v>39</v>
      </c>
      <c r="AX255" s="13" t="s">
        <v>90</v>
      </c>
      <c r="AY255" s="258" t="s">
        <v>215</v>
      </c>
    </row>
    <row r="256" s="2" customFormat="1" ht="24.15" customHeight="1">
      <c r="A256" s="40"/>
      <c r="B256" s="41"/>
      <c r="C256" s="230" t="s">
        <v>389</v>
      </c>
      <c r="D256" s="230" t="s">
        <v>217</v>
      </c>
      <c r="E256" s="231" t="s">
        <v>390</v>
      </c>
      <c r="F256" s="232" t="s">
        <v>391</v>
      </c>
      <c r="G256" s="233" t="s">
        <v>220</v>
      </c>
      <c r="H256" s="234">
        <v>14</v>
      </c>
      <c r="I256" s="235"/>
      <c r="J256" s="236">
        <f>ROUND(I256*H256,2)</f>
        <v>0</v>
      </c>
      <c r="K256" s="232" t="s">
        <v>221</v>
      </c>
      <c r="L256" s="46"/>
      <c r="M256" s="237" t="s">
        <v>1</v>
      </c>
      <c r="N256" s="238" t="s">
        <v>48</v>
      </c>
      <c r="O256" s="93"/>
      <c r="P256" s="239">
        <f>O256*H256</f>
        <v>0</v>
      </c>
      <c r="Q256" s="239">
        <v>0.088800000000000004</v>
      </c>
      <c r="R256" s="239">
        <f>Q256*H256</f>
        <v>1.2432000000000001</v>
      </c>
      <c r="S256" s="239">
        <v>0</v>
      </c>
      <c r="T256" s="240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41" t="s">
        <v>222</v>
      </c>
      <c r="AT256" s="241" t="s">
        <v>217</v>
      </c>
      <c r="AU256" s="241" t="s">
        <v>92</v>
      </c>
      <c r="AY256" s="18" t="s">
        <v>215</v>
      </c>
      <c r="BE256" s="242">
        <f>IF(N256="základní",J256,0)</f>
        <v>0</v>
      </c>
      <c r="BF256" s="242">
        <f>IF(N256="snížená",J256,0)</f>
        <v>0</v>
      </c>
      <c r="BG256" s="242">
        <f>IF(N256="zákl. přenesená",J256,0)</f>
        <v>0</v>
      </c>
      <c r="BH256" s="242">
        <f>IF(N256="sníž. přenesená",J256,0)</f>
        <v>0</v>
      </c>
      <c r="BI256" s="242">
        <f>IF(N256="nulová",J256,0)</f>
        <v>0</v>
      </c>
      <c r="BJ256" s="18" t="s">
        <v>90</v>
      </c>
      <c r="BK256" s="242">
        <f>ROUND(I256*H256,2)</f>
        <v>0</v>
      </c>
      <c r="BL256" s="18" t="s">
        <v>222</v>
      </c>
      <c r="BM256" s="241" t="s">
        <v>392</v>
      </c>
    </row>
    <row r="257" s="2" customFormat="1">
      <c r="A257" s="40"/>
      <c r="B257" s="41"/>
      <c r="C257" s="42"/>
      <c r="D257" s="243" t="s">
        <v>224</v>
      </c>
      <c r="E257" s="42"/>
      <c r="F257" s="244" t="s">
        <v>393</v>
      </c>
      <c r="G257" s="42"/>
      <c r="H257" s="42"/>
      <c r="I257" s="245"/>
      <c r="J257" s="42"/>
      <c r="K257" s="42"/>
      <c r="L257" s="46"/>
      <c r="M257" s="246"/>
      <c r="N257" s="247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8" t="s">
        <v>224</v>
      </c>
      <c r="AU257" s="18" t="s">
        <v>92</v>
      </c>
    </row>
    <row r="258" s="13" customFormat="1">
      <c r="A258" s="13"/>
      <c r="B258" s="248"/>
      <c r="C258" s="249"/>
      <c r="D258" s="243" t="s">
        <v>226</v>
      </c>
      <c r="E258" s="250" t="s">
        <v>1</v>
      </c>
      <c r="F258" s="251" t="s">
        <v>382</v>
      </c>
      <c r="G258" s="249"/>
      <c r="H258" s="252">
        <v>14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226</v>
      </c>
      <c r="AU258" s="258" t="s">
        <v>92</v>
      </c>
      <c r="AV258" s="13" t="s">
        <v>92</v>
      </c>
      <c r="AW258" s="13" t="s">
        <v>39</v>
      </c>
      <c r="AX258" s="13" t="s">
        <v>90</v>
      </c>
      <c r="AY258" s="258" t="s">
        <v>215</v>
      </c>
    </row>
    <row r="259" s="2" customFormat="1" ht="24.15" customHeight="1">
      <c r="A259" s="40"/>
      <c r="B259" s="41"/>
      <c r="C259" s="291" t="s">
        <v>394</v>
      </c>
      <c r="D259" s="291" t="s">
        <v>311</v>
      </c>
      <c r="E259" s="292" t="s">
        <v>395</v>
      </c>
      <c r="F259" s="293" t="s">
        <v>396</v>
      </c>
      <c r="G259" s="294" t="s">
        <v>220</v>
      </c>
      <c r="H259" s="295">
        <v>14.42</v>
      </c>
      <c r="I259" s="296"/>
      <c r="J259" s="297">
        <f>ROUND(I259*H259,2)</f>
        <v>0</v>
      </c>
      <c r="K259" s="293" t="s">
        <v>221</v>
      </c>
      <c r="L259" s="298"/>
      <c r="M259" s="299" t="s">
        <v>1</v>
      </c>
      <c r="N259" s="300" t="s">
        <v>48</v>
      </c>
      <c r="O259" s="93"/>
      <c r="P259" s="239">
        <f>O259*H259</f>
        <v>0</v>
      </c>
      <c r="Q259" s="239">
        <v>0.20999999999999999</v>
      </c>
      <c r="R259" s="239">
        <f>Q259*H259</f>
        <v>3.0282</v>
      </c>
      <c r="S259" s="239">
        <v>0</v>
      </c>
      <c r="T259" s="240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41" t="s">
        <v>270</v>
      </c>
      <c r="AT259" s="241" t="s">
        <v>311</v>
      </c>
      <c r="AU259" s="241" t="s">
        <v>92</v>
      </c>
      <c r="AY259" s="18" t="s">
        <v>215</v>
      </c>
      <c r="BE259" s="242">
        <f>IF(N259="základní",J259,0)</f>
        <v>0</v>
      </c>
      <c r="BF259" s="242">
        <f>IF(N259="snížená",J259,0)</f>
        <v>0</v>
      </c>
      <c r="BG259" s="242">
        <f>IF(N259="zákl. přenesená",J259,0)</f>
        <v>0</v>
      </c>
      <c r="BH259" s="242">
        <f>IF(N259="sníž. přenesená",J259,0)</f>
        <v>0</v>
      </c>
      <c r="BI259" s="242">
        <f>IF(N259="nulová",J259,0)</f>
        <v>0</v>
      </c>
      <c r="BJ259" s="18" t="s">
        <v>90</v>
      </c>
      <c r="BK259" s="242">
        <f>ROUND(I259*H259,2)</f>
        <v>0</v>
      </c>
      <c r="BL259" s="18" t="s">
        <v>222</v>
      </c>
      <c r="BM259" s="241" t="s">
        <v>397</v>
      </c>
    </row>
    <row r="260" s="2" customFormat="1">
      <c r="A260" s="40"/>
      <c r="B260" s="41"/>
      <c r="C260" s="42"/>
      <c r="D260" s="243" t="s">
        <v>224</v>
      </c>
      <c r="E260" s="42"/>
      <c r="F260" s="244" t="s">
        <v>396</v>
      </c>
      <c r="G260" s="42"/>
      <c r="H260" s="42"/>
      <c r="I260" s="245"/>
      <c r="J260" s="42"/>
      <c r="K260" s="42"/>
      <c r="L260" s="46"/>
      <c r="M260" s="246"/>
      <c r="N260" s="247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8" t="s">
        <v>224</v>
      </c>
      <c r="AU260" s="18" t="s">
        <v>92</v>
      </c>
    </row>
    <row r="261" s="13" customFormat="1">
      <c r="A261" s="13"/>
      <c r="B261" s="248"/>
      <c r="C261" s="249"/>
      <c r="D261" s="243" t="s">
        <v>226</v>
      </c>
      <c r="E261" s="249"/>
      <c r="F261" s="251" t="s">
        <v>398</v>
      </c>
      <c r="G261" s="249"/>
      <c r="H261" s="252">
        <v>14.42</v>
      </c>
      <c r="I261" s="253"/>
      <c r="J261" s="249"/>
      <c r="K261" s="249"/>
      <c r="L261" s="254"/>
      <c r="M261" s="255"/>
      <c r="N261" s="256"/>
      <c r="O261" s="256"/>
      <c r="P261" s="256"/>
      <c r="Q261" s="256"/>
      <c r="R261" s="256"/>
      <c r="S261" s="256"/>
      <c r="T261" s="25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8" t="s">
        <v>226</v>
      </c>
      <c r="AU261" s="258" t="s">
        <v>92</v>
      </c>
      <c r="AV261" s="13" t="s">
        <v>92</v>
      </c>
      <c r="AW261" s="13" t="s">
        <v>4</v>
      </c>
      <c r="AX261" s="13" t="s">
        <v>90</v>
      </c>
      <c r="AY261" s="258" t="s">
        <v>215</v>
      </c>
    </row>
    <row r="262" s="12" customFormat="1" ht="22.8" customHeight="1">
      <c r="A262" s="12"/>
      <c r="B262" s="214"/>
      <c r="C262" s="215"/>
      <c r="D262" s="216" t="s">
        <v>82</v>
      </c>
      <c r="E262" s="228" t="s">
        <v>276</v>
      </c>
      <c r="F262" s="228" t="s">
        <v>399</v>
      </c>
      <c r="G262" s="215"/>
      <c r="H262" s="215"/>
      <c r="I262" s="218"/>
      <c r="J262" s="229">
        <f>BK262</f>
        <v>0</v>
      </c>
      <c r="K262" s="215"/>
      <c r="L262" s="220"/>
      <c r="M262" s="221"/>
      <c r="N262" s="222"/>
      <c r="O262" s="222"/>
      <c r="P262" s="223">
        <f>SUM(P263:P265)</f>
        <v>0</v>
      </c>
      <c r="Q262" s="222"/>
      <c r="R262" s="223">
        <f>SUM(R263:R265)</f>
        <v>0.005875</v>
      </c>
      <c r="S262" s="222"/>
      <c r="T262" s="224">
        <f>SUM(T263:T265)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5" t="s">
        <v>90</v>
      </c>
      <c r="AT262" s="226" t="s">
        <v>82</v>
      </c>
      <c r="AU262" s="226" t="s">
        <v>90</v>
      </c>
      <c r="AY262" s="225" t="s">
        <v>215</v>
      </c>
      <c r="BK262" s="227">
        <f>SUM(BK263:BK265)</f>
        <v>0</v>
      </c>
    </row>
    <row r="263" s="2" customFormat="1" ht="24.15" customHeight="1">
      <c r="A263" s="40"/>
      <c r="B263" s="41"/>
      <c r="C263" s="230" t="s">
        <v>400</v>
      </c>
      <c r="D263" s="230" t="s">
        <v>217</v>
      </c>
      <c r="E263" s="231" t="s">
        <v>401</v>
      </c>
      <c r="F263" s="232" t="s">
        <v>402</v>
      </c>
      <c r="G263" s="233" t="s">
        <v>220</v>
      </c>
      <c r="H263" s="234">
        <v>12.5</v>
      </c>
      <c r="I263" s="235"/>
      <c r="J263" s="236">
        <f>ROUND(I263*H263,2)</f>
        <v>0</v>
      </c>
      <c r="K263" s="232" t="s">
        <v>221</v>
      </c>
      <c r="L263" s="46"/>
      <c r="M263" s="237" t="s">
        <v>1</v>
      </c>
      <c r="N263" s="238" t="s">
        <v>48</v>
      </c>
      <c r="O263" s="93"/>
      <c r="P263" s="239">
        <f>O263*H263</f>
        <v>0</v>
      </c>
      <c r="Q263" s="239">
        <v>0.00046999999999999999</v>
      </c>
      <c r="R263" s="239">
        <f>Q263*H263</f>
        <v>0.005875</v>
      </c>
      <c r="S263" s="239">
        <v>0</v>
      </c>
      <c r="T263" s="24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41" t="s">
        <v>222</v>
      </c>
      <c r="AT263" s="241" t="s">
        <v>217</v>
      </c>
      <c r="AU263" s="241" t="s">
        <v>92</v>
      </c>
      <c r="AY263" s="18" t="s">
        <v>215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8" t="s">
        <v>90</v>
      </c>
      <c r="BK263" s="242">
        <f>ROUND(I263*H263,2)</f>
        <v>0</v>
      </c>
      <c r="BL263" s="18" t="s">
        <v>222</v>
      </c>
      <c r="BM263" s="241" t="s">
        <v>403</v>
      </c>
    </row>
    <row r="264" s="2" customFormat="1">
      <c r="A264" s="40"/>
      <c r="B264" s="41"/>
      <c r="C264" s="42"/>
      <c r="D264" s="243" t="s">
        <v>224</v>
      </c>
      <c r="E264" s="42"/>
      <c r="F264" s="244" t="s">
        <v>404</v>
      </c>
      <c r="G264" s="42"/>
      <c r="H264" s="42"/>
      <c r="I264" s="245"/>
      <c r="J264" s="42"/>
      <c r="K264" s="42"/>
      <c r="L264" s="46"/>
      <c r="M264" s="246"/>
      <c r="N264" s="247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8" t="s">
        <v>224</v>
      </c>
      <c r="AU264" s="18" t="s">
        <v>92</v>
      </c>
    </row>
    <row r="265" s="13" customFormat="1">
      <c r="A265" s="13"/>
      <c r="B265" s="248"/>
      <c r="C265" s="249"/>
      <c r="D265" s="243" t="s">
        <v>226</v>
      </c>
      <c r="E265" s="250" t="s">
        <v>1</v>
      </c>
      <c r="F265" s="251" t="s">
        <v>388</v>
      </c>
      <c r="G265" s="249"/>
      <c r="H265" s="252">
        <v>12.5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226</v>
      </c>
      <c r="AU265" s="258" t="s">
        <v>92</v>
      </c>
      <c r="AV265" s="13" t="s">
        <v>92</v>
      </c>
      <c r="AW265" s="13" t="s">
        <v>39</v>
      </c>
      <c r="AX265" s="13" t="s">
        <v>90</v>
      </c>
      <c r="AY265" s="258" t="s">
        <v>215</v>
      </c>
    </row>
    <row r="266" s="12" customFormat="1" ht="22.8" customHeight="1">
      <c r="A266" s="12"/>
      <c r="B266" s="214"/>
      <c r="C266" s="215"/>
      <c r="D266" s="216" t="s">
        <v>82</v>
      </c>
      <c r="E266" s="228" t="s">
        <v>405</v>
      </c>
      <c r="F266" s="228" t="s">
        <v>406</v>
      </c>
      <c r="G266" s="215"/>
      <c r="H266" s="215"/>
      <c r="I266" s="218"/>
      <c r="J266" s="229">
        <f>BK266</f>
        <v>0</v>
      </c>
      <c r="K266" s="215"/>
      <c r="L266" s="220"/>
      <c r="M266" s="221"/>
      <c r="N266" s="222"/>
      <c r="O266" s="222"/>
      <c r="P266" s="223">
        <f>SUM(P267:P268)</f>
        <v>0</v>
      </c>
      <c r="Q266" s="222"/>
      <c r="R266" s="223">
        <f>SUM(R267:R268)</f>
        <v>0</v>
      </c>
      <c r="S266" s="222"/>
      <c r="T266" s="224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25" t="s">
        <v>90</v>
      </c>
      <c r="AT266" s="226" t="s">
        <v>82</v>
      </c>
      <c r="AU266" s="226" t="s">
        <v>90</v>
      </c>
      <c r="AY266" s="225" t="s">
        <v>215</v>
      </c>
      <c r="BK266" s="227">
        <f>SUM(BK267:BK268)</f>
        <v>0</v>
      </c>
    </row>
    <row r="267" s="2" customFormat="1" ht="24.15" customHeight="1">
      <c r="A267" s="40"/>
      <c r="B267" s="41"/>
      <c r="C267" s="230" t="s">
        <v>407</v>
      </c>
      <c r="D267" s="230" t="s">
        <v>217</v>
      </c>
      <c r="E267" s="231" t="s">
        <v>408</v>
      </c>
      <c r="F267" s="232" t="s">
        <v>409</v>
      </c>
      <c r="G267" s="233" t="s">
        <v>279</v>
      </c>
      <c r="H267" s="234">
        <v>12.992000000000001</v>
      </c>
      <c r="I267" s="235"/>
      <c r="J267" s="236">
        <f>ROUND(I267*H267,2)</f>
        <v>0</v>
      </c>
      <c r="K267" s="232" t="s">
        <v>221</v>
      </c>
      <c r="L267" s="46"/>
      <c r="M267" s="237" t="s">
        <v>1</v>
      </c>
      <c r="N267" s="238" t="s">
        <v>48</v>
      </c>
      <c r="O267" s="93"/>
      <c r="P267" s="239">
        <f>O267*H267</f>
        <v>0</v>
      </c>
      <c r="Q267" s="239">
        <v>0</v>
      </c>
      <c r="R267" s="239">
        <f>Q267*H267</f>
        <v>0</v>
      </c>
      <c r="S267" s="239">
        <v>0</v>
      </c>
      <c r="T267" s="240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41" t="s">
        <v>222</v>
      </c>
      <c r="AT267" s="241" t="s">
        <v>217</v>
      </c>
      <c r="AU267" s="241" t="s">
        <v>92</v>
      </c>
      <c r="AY267" s="18" t="s">
        <v>215</v>
      </c>
      <c r="BE267" s="242">
        <f>IF(N267="základní",J267,0)</f>
        <v>0</v>
      </c>
      <c r="BF267" s="242">
        <f>IF(N267="snížená",J267,0)</f>
        <v>0</v>
      </c>
      <c r="BG267" s="242">
        <f>IF(N267="zákl. přenesená",J267,0)</f>
        <v>0</v>
      </c>
      <c r="BH267" s="242">
        <f>IF(N267="sníž. přenesená",J267,0)</f>
        <v>0</v>
      </c>
      <c r="BI267" s="242">
        <f>IF(N267="nulová",J267,0)</f>
        <v>0</v>
      </c>
      <c r="BJ267" s="18" t="s">
        <v>90</v>
      </c>
      <c r="BK267" s="242">
        <f>ROUND(I267*H267,2)</f>
        <v>0</v>
      </c>
      <c r="BL267" s="18" t="s">
        <v>222</v>
      </c>
      <c r="BM267" s="241" t="s">
        <v>410</v>
      </c>
    </row>
    <row r="268" s="2" customFormat="1">
      <c r="A268" s="40"/>
      <c r="B268" s="41"/>
      <c r="C268" s="42"/>
      <c r="D268" s="243" t="s">
        <v>224</v>
      </c>
      <c r="E268" s="42"/>
      <c r="F268" s="244" t="s">
        <v>411</v>
      </c>
      <c r="G268" s="42"/>
      <c r="H268" s="42"/>
      <c r="I268" s="245"/>
      <c r="J268" s="42"/>
      <c r="K268" s="42"/>
      <c r="L268" s="46"/>
      <c r="M268" s="246"/>
      <c r="N268" s="247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8" t="s">
        <v>224</v>
      </c>
      <c r="AU268" s="18" t="s">
        <v>92</v>
      </c>
    </row>
    <row r="269" s="12" customFormat="1" ht="25.92" customHeight="1">
      <c r="A269" s="12"/>
      <c r="B269" s="214"/>
      <c r="C269" s="215"/>
      <c r="D269" s="216" t="s">
        <v>82</v>
      </c>
      <c r="E269" s="217" t="s">
        <v>311</v>
      </c>
      <c r="F269" s="217" t="s">
        <v>412</v>
      </c>
      <c r="G269" s="215"/>
      <c r="H269" s="215"/>
      <c r="I269" s="218"/>
      <c r="J269" s="219">
        <f>BK269</f>
        <v>0</v>
      </c>
      <c r="K269" s="215"/>
      <c r="L269" s="220"/>
      <c r="M269" s="221"/>
      <c r="N269" s="222"/>
      <c r="O269" s="222"/>
      <c r="P269" s="223">
        <f>P270+P303</f>
        <v>0</v>
      </c>
      <c r="Q269" s="222"/>
      <c r="R269" s="223">
        <f>R270+R303</f>
        <v>0.064524999999999999</v>
      </c>
      <c r="S269" s="222"/>
      <c r="T269" s="224">
        <f>T270+T303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5" t="s">
        <v>100</v>
      </c>
      <c r="AT269" s="226" t="s">
        <v>82</v>
      </c>
      <c r="AU269" s="226" t="s">
        <v>83</v>
      </c>
      <c r="AY269" s="225" t="s">
        <v>215</v>
      </c>
      <c r="BK269" s="227">
        <f>BK270+BK303</f>
        <v>0</v>
      </c>
    </row>
    <row r="270" s="12" customFormat="1" ht="22.8" customHeight="1">
      <c r="A270" s="12"/>
      <c r="B270" s="214"/>
      <c r="C270" s="215"/>
      <c r="D270" s="216" t="s">
        <v>82</v>
      </c>
      <c r="E270" s="228" t="s">
        <v>413</v>
      </c>
      <c r="F270" s="228" t="s">
        <v>414</v>
      </c>
      <c r="G270" s="215"/>
      <c r="H270" s="215"/>
      <c r="I270" s="218"/>
      <c r="J270" s="229">
        <f>BK270</f>
        <v>0</v>
      </c>
      <c r="K270" s="215"/>
      <c r="L270" s="220"/>
      <c r="M270" s="221"/>
      <c r="N270" s="222"/>
      <c r="O270" s="222"/>
      <c r="P270" s="223">
        <f>SUM(P271:P302)</f>
        <v>0</v>
      </c>
      <c r="Q270" s="222"/>
      <c r="R270" s="223">
        <f>SUM(R271:R302)</f>
        <v>0.064524999999999999</v>
      </c>
      <c r="S270" s="222"/>
      <c r="T270" s="224">
        <f>SUM(T271:T302)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5" t="s">
        <v>100</v>
      </c>
      <c r="AT270" s="226" t="s">
        <v>82</v>
      </c>
      <c r="AU270" s="226" t="s">
        <v>90</v>
      </c>
      <c r="AY270" s="225" t="s">
        <v>215</v>
      </c>
      <c r="BK270" s="227">
        <f>SUM(BK271:BK302)</f>
        <v>0</v>
      </c>
    </row>
    <row r="271" s="2" customFormat="1" ht="37.8" customHeight="1">
      <c r="A271" s="40"/>
      <c r="B271" s="41"/>
      <c r="C271" s="230" t="s">
        <v>415</v>
      </c>
      <c r="D271" s="230" t="s">
        <v>217</v>
      </c>
      <c r="E271" s="231" t="s">
        <v>416</v>
      </c>
      <c r="F271" s="232" t="s">
        <v>417</v>
      </c>
      <c r="G271" s="233" t="s">
        <v>334</v>
      </c>
      <c r="H271" s="234">
        <v>20</v>
      </c>
      <c r="I271" s="235"/>
      <c r="J271" s="236">
        <f>ROUND(I271*H271,2)</f>
        <v>0</v>
      </c>
      <c r="K271" s="232" t="s">
        <v>221</v>
      </c>
      <c r="L271" s="46"/>
      <c r="M271" s="237" t="s">
        <v>1</v>
      </c>
      <c r="N271" s="238" t="s">
        <v>48</v>
      </c>
      <c r="O271" s="93"/>
      <c r="P271" s="239">
        <f>O271*H271</f>
        <v>0</v>
      </c>
      <c r="Q271" s="239">
        <v>0</v>
      </c>
      <c r="R271" s="239">
        <f>Q271*H271</f>
        <v>0</v>
      </c>
      <c r="S271" s="239">
        <v>0</v>
      </c>
      <c r="T271" s="240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41" t="s">
        <v>418</v>
      </c>
      <c r="AT271" s="241" t="s">
        <v>217</v>
      </c>
      <c r="AU271" s="241" t="s">
        <v>92</v>
      </c>
      <c r="AY271" s="18" t="s">
        <v>215</v>
      </c>
      <c r="BE271" s="242">
        <f>IF(N271="základní",J271,0)</f>
        <v>0</v>
      </c>
      <c r="BF271" s="242">
        <f>IF(N271="snížená",J271,0)</f>
        <v>0</v>
      </c>
      <c r="BG271" s="242">
        <f>IF(N271="zákl. přenesená",J271,0)</f>
        <v>0</v>
      </c>
      <c r="BH271" s="242">
        <f>IF(N271="sníž. přenesená",J271,0)</f>
        <v>0</v>
      </c>
      <c r="BI271" s="242">
        <f>IF(N271="nulová",J271,0)</f>
        <v>0</v>
      </c>
      <c r="BJ271" s="18" t="s">
        <v>90</v>
      </c>
      <c r="BK271" s="242">
        <f>ROUND(I271*H271,2)</f>
        <v>0</v>
      </c>
      <c r="BL271" s="18" t="s">
        <v>418</v>
      </c>
      <c r="BM271" s="241" t="s">
        <v>419</v>
      </c>
    </row>
    <row r="272" s="2" customFormat="1">
      <c r="A272" s="40"/>
      <c r="B272" s="41"/>
      <c r="C272" s="42"/>
      <c r="D272" s="243" t="s">
        <v>224</v>
      </c>
      <c r="E272" s="42"/>
      <c r="F272" s="244" t="s">
        <v>420</v>
      </c>
      <c r="G272" s="42"/>
      <c r="H272" s="42"/>
      <c r="I272" s="245"/>
      <c r="J272" s="42"/>
      <c r="K272" s="42"/>
      <c r="L272" s="46"/>
      <c r="M272" s="246"/>
      <c r="N272" s="247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8" t="s">
        <v>224</v>
      </c>
      <c r="AU272" s="18" t="s">
        <v>92</v>
      </c>
    </row>
    <row r="273" s="13" customFormat="1">
      <c r="A273" s="13"/>
      <c r="B273" s="248"/>
      <c r="C273" s="249"/>
      <c r="D273" s="243" t="s">
        <v>226</v>
      </c>
      <c r="E273" s="250" t="s">
        <v>1</v>
      </c>
      <c r="F273" s="251" t="s">
        <v>421</v>
      </c>
      <c r="G273" s="249"/>
      <c r="H273" s="252">
        <v>20</v>
      </c>
      <c r="I273" s="253"/>
      <c r="J273" s="249"/>
      <c r="K273" s="249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226</v>
      </c>
      <c r="AU273" s="258" t="s">
        <v>92</v>
      </c>
      <c r="AV273" s="13" t="s">
        <v>92</v>
      </c>
      <c r="AW273" s="13" t="s">
        <v>39</v>
      </c>
      <c r="AX273" s="13" t="s">
        <v>90</v>
      </c>
      <c r="AY273" s="258" t="s">
        <v>215</v>
      </c>
    </row>
    <row r="274" s="2" customFormat="1" ht="16.5" customHeight="1">
      <c r="A274" s="40"/>
      <c r="B274" s="41"/>
      <c r="C274" s="291" t="s">
        <v>422</v>
      </c>
      <c r="D274" s="291" t="s">
        <v>311</v>
      </c>
      <c r="E274" s="292" t="s">
        <v>423</v>
      </c>
      <c r="F274" s="293" t="s">
        <v>424</v>
      </c>
      <c r="G274" s="294" t="s">
        <v>425</v>
      </c>
      <c r="H274" s="295">
        <v>19</v>
      </c>
      <c r="I274" s="296"/>
      <c r="J274" s="297">
        <f>ROUND(I274*H274,2)</f>
        <v>0</v>
      </c>
      <c r="K274" s="293" t="s">
        <v>221</v>
      </c>
      <c r="L274" s="298"/>
      <c r="M274" s="299" t="s">
        <v>1</v>
      </c>
      <c r="N274" s="300" t="s">
        <v>48</v>
      </c>
      <c r="O274" s="93"/>
      <c r="P274" s="239">
        <f>O274*H274</f>
        <v>0</v>
      </c>
      <c r="Q274" s="239">
        <v>0.001</v>
      </c>
      <c r="R274" s="239">
        <f>Q274*H274</f>
        <v>0.019</v>
      </c>
      <c r="S274" s="239">
        <v>0</v>
      </c>
      <c r="T274" s="240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1" t="s">
        <v>426</v>
      </c>
      <c r="AT274" s="241" t="s">
        <v>311</v>
      </c>
      <c r="AU274" s="241" t="s">
        <v>92</v>
      </c>
      <c r="AY274" s="18" t="s">
        <v>215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90</v>
      </c>
      <c r="BK274" s="242">
        <f>ROUND(I274*H274,2)</f>
        <v>0</v>
      </c>
      <c r="BL274" s="18" t="s">
        <v>426</v>
      </c>
      <c r="BM274" s="241" t="s">
        <v>427</v>
      </c>
    </row>
    <row r="275" s="2" customFormat="1">
      <c r="A275" s="40"/>
      <c r="B275" s="41"/>
      <c r="C275" s="42"/>
      <c r="D275" s="243" t="s">
        <v>224</v>
      </c>
      <c r="E275" s="42"/>
      <c r="F275" s="244" t="s">
        <v>424</v>
      </c>
      <c r="G275" s="42"/>
      <c r="H275" s="42"/>
      <c r="I275" s="245"/>
      <c r="J275" s="42"/>
      <c r="K275" s="42"/>
      <c r="L275" s="46"/>
      <c r="M275" s="246"/>
      <c r="N275" s="247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8" t="s">
        <v>224</v>
      </c>
      <c r="AU275" s="18" t="s">
        <v>92</v>
      </c>
    </row>
    <row r="276" s="13" customFormat="1">
      <c r="A276" s="13"/>
      <c r="B276" s="248"/>
      <c r="C276" s="249"/>
      <c r="D276" s="243" t="s">
        <v>226</v>
      </c>
      <c r="E276" s="249"/>
      <c r="F276" s="251" t="s">
        <v>428</v>
      </c>
      <c r="G276" s="249"/>
      <c r="H276" s="252">
        <v>19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226</v>
      </c>
      <c r="AU276" s="258" t="s">
        <v>92</v>
      </c>
      <c r="AV276" s="13" t="s">
        <v>92</v>
      </c>
      <c r="AW276" s="13" t="s">
        <v>4</v>
      </c>
      <c r="AX276" s="13" t="s">
        <v>90</v>
      </c>
      <c r="AY276" s="258" t="s">
        <v>215</v>
      </c>
    </row>
    <row r="277" s="2" customFormat="1" ht="37.8" customHeight="1">
      <c r="A277" s="40"/>
      <c r="B277" s="41"/>
      <c r="C277" s="230" t="s">
        <v>429</v>
      </c>
      <c r="D277" s="230" t="s">
        <v>217</v>
      </c>
      <c r="E277" s="231" t="s">
        <v>430</v>
      </c>
      <c r="F277" s="232" t="s">
        <v>431</v>
      </c>
      <c r="G277" s="233" t="s">
        <v>334</v>
      </c>
      <c r="H277" s="234">
        <v>3</v>
      </c>
      <c r="I277" s="235"/>
      <c r="J277" s="236">
        <f>ROUND(I277*H277,2)</f>
        <v>0</v>
      </c>
      <c r="K277" s="232" t="s">
        <v>221</v>
      </c>
      <c r="L277" s="46"/>
      <c r="M277" s="237" t="s">
        <v>1</v>
      </c>
      <c r="N277" s="238" t="s">
        <v>48</v>
      </c>
      <c r="O277" s="93"/>
      <c r="P277" s="239">
        <f>O277*H277</f>
        <v>0</v>
      </c>
      <c r="Q277" s="239">
        <v>0</v>
      </c>
      <c r="R277" s="239">
        <f>Q277*H277</f>
        <v>0</v>
      </c>
      <c r="S277" s="239">
        <v>0</v>
      </c>
      <c r="T277" s="240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41" t="s">
        <v>418</v>
      </c>
      <c r="AT277" s="241" t="s">
        <v>217</v>
      </c>
      <c r="AU277" s="241" t="s">
        <v>92</v>
      </c>
      <c r="AY277" s="18" t="s">
        <v>215</v>
      </c>
      <c r="BE277" s="242">
        <f>IF(N277="základní",J277,0)</f>
        <v>0</v>
      </c>
      <c r="BF277" s="242">
        <f>IF(N277="snížená",J277,0)</f>
        <v>0</v>
      </c>
      <c r="BG277" s="242">
        <f>IF(N277="zákl. přenesená",J277,0)</f>
        <v>0</v>
      </c>
      <c r="BH277" s="242">
        <f>IF(N277="sníž. přenesená",J277,0)</f>
        <v>0</v>
      </c>
      <c r="BI277" s="242">
        <f>IF(N277="nulová",J277,0)</f>
        <v>0</v>
      </c>
      <c r="BJ277" s="18" t="s">
        <v>90</v>
      </c>
      <c r="BK277" s="242">
        <f>ROUND(I277*H277,2)</f>
        <v>0</v>
      </c>
      <c r="BL277" s="18" t="s">
        <v>418</v>
      </c>
      <c r="BM277" s="241" t="s">
        <v>432</v>
      </c>
    </row>
    <row r="278" s="2" customFormat="1">
      <c r="A278" s="40"/>
      <c r="B278" s="41"/>
      <c r="C278" s="42"/>
      <c r="D278" s="243" t="s">
        <v>224</v>
      </c>
      <c r="E278" s="42"/>
      <c r="F278" s="244" t="s">
        <v>433</v>
      </c>
      <c r="G278" s="42"/>
      <c r="H278" s="42"/>
      <c r="I278" s="245"/>
      <c r="J278" s="42"/>
      <c r="K278" s="42"/>
      <c r="L278" s="46"/>
      <c r="M278" s="246"/>
      <c r="N278" s="247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8" t="s">
        <v>224</v>
      </c>
      <c r="AU278" s="18" t="s">
        <v>92</v>
      </c>
    </row>
    <row r="279" s="13" customFormat="1">
      <c r="A279" s="13"/>
      <c r="B279" s="248"/>
      <c r="C279" s="249"/>
      <c r="D279" s="243" t="s">
        <v>226</v>
      </c>
      <c r="E279" s="250" t="s">
        <v>1</v>
      </c>
      <c r="F279" s="251" t="s">
        <v>434</v>
      </c>
      <c r="G279" s="249"/>
      <c r="H279" s="252">
        <v>3</v>
      </c>
      <c r="I279" s="253"/>
      <c r="J279" s="249"/>
      <c r="K279" s="249"/>
      <c r="L279" s="254"/>
      <c r="M279" s="255"/>
      <c r="N279" s="256"/>
      <c r="O279" s="256"/>
      <c r="P279" s="256"/>
      <c r="Q279" s="256"/>
      <c r="R279" s="256"/>
      <c r="S279" s="256"/>
      <c r="T279" s="25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8" t="s">
        <v>226</v>
      </c>
      <c r="AU279" s="258" t="s">
        <v>92</v>
      </c>
      <c r="AV279" s="13" t="s">
        <v>92</v>
      </c>
      <c r="AW279" s="13" t="s">
        <v>39</v>
      </c>
      <c r="AX279" s="13" t="s">
        <v>90</v>
      </c>
      <c r="AY279" s="258" t="s">
        <v>215</v>
      </c>
    </row>
    <row r="280" s="2" customFormat="1" ht="16.5" customHeight="1">
      <c r="A280" s="40"/>
      <c r="B280" s="41"/>
      <c r="C280" s="291" t="s">
        <v>435</v>
      </c>
      <c r="D280" s="291" t="s">
        <v>311</v>
      </c>
      <c r="E280" s="292" t="s">
        <v>436</v>
      </c>
      <c r="F280" s="293" t="s">
        <v>437</v>
      </c>
      <c r="G280" s="294" t="s">
        <v>425</v>
      </c>
      <c r="H280" s="295">
        <v>2.085</v>
      </c>
      <c r="I280" s="296"/>
      <c r="J280" s="297">
        <f>ROUND(I280*H280,2)</f>
        <v>0</v>
      </c>
      <c r="K280" s="293" t="s">
        <v>221</v>
      </c>
      <c r="L280" s="298"/>
      <c r="M280" s="299" t="s">
        <v>1</v>
      </c>
      <c r="N280" s="300" t="s">
        <v>48</v>
      </c>
      <c r="O280" s="93"/>
      <c r="P280" s="239">
        <f>O280*H280</f>
        <v>0</v>
      </c>
      <c r="Q280" s="239">
        <v>0.001</v>
      </c>
      <c r="R280" s="239">
        <f>Q280*H280</f>
        <v>0.002085</v>
      </c>
      <c r="S280" s="239">
        <v>0</v>
      </c>
      <c r="T280" s="240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41" t="s">
        <v>426</v>
      </c>
      <c r="AT280" s="241" t="s">
        <v>311</v>
      </c>
      <c r="AU280" s="241" t="s">
        <v>92</v>
      </c>
      <c r="AY280" s="18" t="s">
        <v>215</v>
      </c>
      <c r="BE280" s="242">
        <f>IF(N280="základní",J280,0)</f>
        <v>0</v>
      </c>
      <c r="BF280" s="242">
        <f>IF(N280="snížená",J280,0)</f>
        <v>0</v>
      </c>
      <c r="BG280" s="242">
        <f>IF(N280="zákl. přenesená",J280,0)</f>
        <v>0</v>
      </c>
      <c r="BH280" s="242">
        <f>IF(N280="sníž. přenesená",J280,0)</f>
        <v>0</v>
      </c>
      <c r="BI280" s="242">
        <f>IF(N280="nulová",J280,0)</f>
        <v>0</v>
      </c>
      <c r="BJ280" s="18" t="s">
        <v>90</v>
      </c>
      <c r="BK280" s="242">
        <f>ROUND(I280*H280,2)</f>
        <v>0</v>
      </c>
      <c r="BL280" s="18" t="s">
        <v>426</v>
      </c>
      <c r="BM280" s="241" t="s">
        <v>438</v>
      </c>
    </row>
    <row r="281" s="2" customFormat="1">
      <c r="A281" s="40"/>
      <c r="B281" s="41"/>
      <c r="C281" s="42"/>
      <c r="D281" s="243" t="s">
        <v>224</v>
      </c>
      <c r="E281" s="42"/>
      <c r="F281" s="244" t="s">
        <v>437</v>
      </c>
      <c r="G281" s="42"/>
      <c r="H281" s="42"/>
      <c r="I281" s="245"/>
      <c r="J281" s="42"/>
      <c r="K281" s="42"/>
      <c r="L281" s="46"/>
      <c r="M281" s="246"/>
      <c r="N281" s="247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8" t="s">
        <v>224</v>
      </c>
      <c r="AU281" s="18" t="s">
        <v>92</v>
      </c>
    </row>
    <row r="282" s="13" customFormat="1">
      <c r="A282" s="13"/>
      <c r="B282" s="248"/>
      <c r="C282" s="249"/>
      <c r="D282" s="243" t="s">
        <v>226</v>
      </c>
      <c r="E282" s="249"/>
      <c r="F282" s="251" t="s">
        <v>439</v>
      </c>
      <c r="G282" s="249"/>
      <c r="H282" s="252">
        <v>2.085</v>
      </c>
      <c r="I282" s="253"/>
      <c r="J282" s="249"/>
      <c r="K282" s="249"/>
      <c r="L282" s="254"/>
      <c r="M282" s="255"/>
      <c r="N282" s="256"/>
      <c r="O282" s="256"/>
      <c r="P282" s="256"/>
      <c r="Q282" s="256"/>
      <c r="R282" s="256"/>
      <c r="S282" s="256"/>
      <c r="T282" s="25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8" t="s">
        <v>226</v>
      </c>
      <c r="AU282" s="258" t="s">
        <v>92</v>
      </c>
      <c r="AV282" s="13" t="s">
        <v>92</v>
      </c>
      <c r="AW282" s="13" t="s">
        <v>4</v>
      </c>
      <c r="AX282" s="13" t="s">
        <v>90</v>
      </c>
      <c r="AY282" s="258" t="s">
        <v>215</v>
      </c>
    </row>
    <row r="283" s="2" customFormat="1" ht="21.75" customHeight="1">
      <c r="A283" s="40"/>
      <c r="B283" s="41"/>
      <c r="C283" s="230" t="s">
        <v>440</v>
      </c>
      <c r="D283" s="230" t="s">
        <v>217</v>
      </c>
      <c r="E283" s="231" t="s">
        <v>441</v>
      </c>
      <c r="F283" s="232" t="s">
        <v>442</v>
      </c>
      <c r="G283" s="233" t="s">
        <v>325</v>
      </c>
      <c r="H283" s="234">
        <v>10</v>
      </c>
      <c r="I283" s="235"/>
      <c r="J283" s="236">
        <f>ROUND(I283*H283,2)</f>
        <v>0</v>
      </c>
      <c r="K283" s="232" t="s">
        <v>221</v>
      </c>
      <c r="L283" s="46"/>
      <c r="M283" s="237" t="s">
        <v>1</v>
      </c>
      <c r="N283" s="238" t="s">
        <v>48</v>
      </c>
      <c r="O283" s="93"/>
      <c r="P283" s="239">
        <f>O283*H283</f>
        <v>0</v>
      </c>
      <c r="Q283" s="239">
        <v>0</v>
      </c>
      <c r="R283" s="239">
        <f>Q283*H283</f>
        <v>0</v>
      </c>
      <c r="S283" s="239">
        <v>0</v>
      </c>
      <c r="T283" s="240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41" t="s">
        <v>418</v>
      </c>
      <c r="AT283" s="241" t="s">
        <v>217</v>
      </c>
      <c r="AU283" s="241" t="s">
        <v>92</v>
      </c>
      <c r="AY283" s="18" t="s">
        <v>215</v>
      </c>
      <c r="BE283" s="242">
        <f>IF(N283="základní",J283,0)</f>
        <v>0</v>
      </c>
      <c r="BF283" s="242">
        <f>IF(N283="snížená",J283,0)</f>
        <v>0</v>
      </c>
      <c r="BG283" s="242">
        <f>IF(N283="zákl. přenesená",J283,0)</f>
        <v>0</v>
      </c>
      <c r="BH283" s="242">
        <f>IF(N283="sníž. přenesená",J283,0)</f>
        <v>0</v>
      </c>
      <c r="BI283" s="242">
        <f>IF(N283="nulová",J283,0)</f>
        <v>0</v>
      </c>
      <c r="BJ283" s="18" t="s">
        <v>90</v>
      </c>
      <c r="BK283" s="242">
        <f>ROUND(I283*H283,2)</f>
        <v>0</v>
      </c>
      <c r="BL283" s="18" t="s">
        <v>418</v>
      </c>
      <c r="BM283" s="241" t="s">
        <v>443</v>
      </c>
    </row>
    <row r="284" s="2" customFormat="1">
      <c r="A284" s="40"/>
      <c r="B284" s="41"/>
      <c r="C284" s="42"/>
      <c r="D284" s="243" t="s">
        <v>224</v>
      </c>
      <c r="E284" s="42"/>
      <c r="F284" s="244" t="s">
        <v>444</v>
      </c>
      <c r="G284" s="42"/>
      <c r="H284" s="42"/>
      <c r="I284" s="245"/>
      <c r="J284" s="42"/>
      <c r="K284" s="42"/>
      <c r="L284" s="46"/>
      <c r="M284" s="246"/>
      <c r="N284" s="247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8" t="s">
        <v>224</v>
      </c>
      <c r="AU284" s="18" t="s">
        <v>92</v>
      </c>
    </row>
    <row r="285" s="13" customFormat="1">
      <c r="A285" s="13"/>
      <c r="B285" s="248"/>
      <c r="C285" s="249"/>
      <c r="D285" s="243" t="s">
        <v>226</v>
      </c>
      <c r="E285" s="250" t="s">
        <v>1</v>
      </c>
      <c r="F285" s="251" t="s">
        <v>445</v>
      </c>
      <c r="G285" s="249"/>
      <c r="H285" s="252">
        <v>4</v>
      </c>
      <c r="I285" s="253"/>
      <c r="J285" s="249"/>
      <c r="K285" s="249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226</v>
      </c>
      <c r="AU285" s="258" t="s">
        <v>92</v>
      </c>
      <c r="AV285" s="13" t="s">
        <v>92</v>
      </c>
      <c r="AW285" s="13" t="s">
        <v>39</v>
      </c>
      <c r="AX285" s="13" t="s">
        <v>83</v>
      </c>
      <c r="AY285" s="258" t="s">
        <v>215</v>
      </c>
    </row>
    <row r="286" s="13" customFormat="1">
      <c r="A286" s="13"/>
      <c r="B286" s="248"/>
      <c r="C286" s="249"/>
      <c r="D286" s="243" t="s">
        <v>226</v>
      </c>
      <c r="E286" s="250" t="s">
        <v>1</v>
      </c>
      <c r="F286" s="251" t="s">
        <v>446</v>
      </c>
      <c r="G286" s="249"/>
      <c r="H286" s="252">
        <v>2</v>
      </c>
      <c r="I286" s="253"/>
      <c r="J286" s="249"/>
      <c r="K286" s="249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226</v>
      </c>
      <c r="AU286" s="258" t="s">
        <v>92</v>
      </c>
      <c r="AV286" s="13" t="s">
        <v>92</v>
      </c>
      <c r="AW286" s="13" t="s">
        <v>39</v>
      </c>
      <c r="AX286" s="13" t="s">
        <v>83</v>
      </c>
      <c r="AY286" s="258" t="s">
        <v>215</v>
      </c>
    </row>
    <row r="287" s="13" customFormat="1">
      <c r="A287" s="13"/>
      <c r="B287" s="248"/>
      <c r="C287" s="249"/>
      <c r="D287" s="243" t="s">
        <v>226</v>
      </c>
      <c r="E287" s="250" t="s">
        <v>1</v>
      </c>
      <c r="F287" s="251" t="s">
        <v>447</v>
      </c>
      <c r="G287" s="249"/>
      <c r="H287" s="252">
        <v>4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226</v>
      </c>
      <c r="AU287" s="258" t="s">
        <v>92</v>
      </c>
      <c r="AV287" s="13" t="s">
        <v>92</v>
      </c>
      <c r="AW287" s="13" t="s">
        <v>39</v>
      </c>
      <c r="AX287" s="13" t="s">
        <v>83</v>
      </c>
      <c r="AY287" s="258" t="s">
        <v>215</v>
      </c>
    </row>
    <row r="288" s="14" customFormat="1">
      <c r="A288" s="14"/>
      <c r="B288" s="259"/>
      <c r="C288" s="260"/>
      <c r="D288" s="243" t="s">
        <v>226</v>
      </c>
      <c r="E288" s="261" t="s">
        <v>1</v>
      </c>
      <c r="F288" s="262" t="s">
        <v>229</v>
      </c>
      <c r="G288" s="260"/>
      <c r="H288" s="263">
        <v>10</v>
      </c>
      <c r="I288" s="264"/>
      <c r="J288" s="260"/>
      <c r="K288" s="260"/>
      <c r="L288" s="265"/>
      <c r="M288" s="266"/>
      <c r="N288" s="267"/>
      <c r="O288" s="267"/>
      <c r="P288" s="267"/>
      <c r="Q288" s="267"/>
      <c r="R288" s="267"/>
      <c r="S288" s="267"/>
      <c r="T288" s="26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9" t="s">
        <v>226</v>
      </c>
      <c r="AU288" s="269" t="s">
        <v>92</v>
      </c>
      <c r="AV288" s="14" t="s">
        <v>222</v>
      </c>
      <c r="AW288" s="14" t="s">
        <v>39</v>
      </c>
      <c r="AX288" s="14" t="s">
        <v>90</v>
      </c>
      <c r="AY288" s="269" t="s">
        <v>215</v>
      </c>
    </row>
    <row r="289" s="2" customFormat="1" ht="16.5" customHeight="1">
      <c r="A289" s="40"/>
      <c r="B289" s="41"/>
      <c r="C289" s="291" t="s">
        <v>448</v>
      </c>
      <c r="D289" s="291" t="s">
        <v>311</v>
      </c>
      <c r="E289" s="292" t="s">
        <v>449</v>
      </c>
      <c r="F289" s="293" t="s">
        <v>450</v>
      </c>
      <c r="G289" s="294" t="s">
        <v>325</v>
      </c>
      <c r="H289" s="295">
        <v>4</v>
      </c>
      <c r="I289" s="296"/>
      <c r="J289" s="297">
        <f>ROUND(I289*H289,2)</f>
        <v>0</v>
      </c>
      <c r="K289" s="293" t="s">
        <v>221</v>
      </c>
      <c r="L289" s="298"/>
      <c r="M289" s="299" t="s">
        <v>1</v>
      </c>
      <c r="N289" s="300" t="s">
        <v>48</v>
      </c>
      <c r="O289" s="93"/>
      <c r="P289" s="239">
        <f>O289*H289</f>
        <v>0</v>
      </c>
      <c r="Q289" s="239">
        <v>0.00044999999999999999</v>
      </c>
      <c r="R289" s="239">
        <f>Q289*H289</f>
        <v>0.0018</v>
      </c>
      <c r="S289" s="239">
        <v>0</v>
      </c>
      <c r="T289" s="240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41" t="s">
        <v>426</v>
      </c>
      <c r="AT289" s="241" t="s">
        <v>311</v>
      </c>
      <c r="AU289" s="241" t="s">
        <v>92</v>
      </c>
      <c r="AY289" s="18" t="s">
        <v>215</v>
      </c>
      <c r="BE289" s="242">
        <f>IF(N289="základní",J289,0)</f>
        <v>0</v>
      </c>
      <c r="BF289" s="242">
        <f>IF(N289="snížená",J289,0)</f>
        <v>0</v>
      </c>
      <c r="BG289" s="242">
        <f>IF(N289="zákl. přenesená",J289,0)</f>
        <v>0</v>
      </c>
      <c r="BH289" s="242">
        <f>IF(N289="sníž. přenesená",J289,0)</f>
        <v>0</v>
      </c>
      <c r="BI289" s="242">
        <f>IF(N289="nulová",J289,0)</f>
        <v>0</v>
      </c>
      <c r="BJ289" s="18" t="s">
        <v>90</v>
      </c>
      <c r="BK289" s="242">
        <f>ROUND(I289*H289,2)</f>
        <v>0</v>
      </c>
      <c r="BL289" s="18" t="s">
        <v>426</v>
      </c>
      <c r="BM289" s="241" t="s">
        <v>451</v>
      </c>
    </row>
    <row r="290" s="2" customFormat="1">
      <c r="A290" s="40"/>
      <c r="B290" s="41"/>
      <c r="C290" s="42"/>
      <c r="D290" s="243" t="s">
        <v>224</v>
      </c>
      <c r="E290" s="42"/>
      <c r="F290" s="244" t="s">
        <v>450</v>
      </c>
      <c r="G290" s="42"/>
      <c r="H290" s="42"/>
      <c r="I290" s="245"/>
      <c r="J290" s="42"/>
      <c r="K290" s="42"/>
      <c r="L290" s="46"/>
      <c r="M290" s="246"/>
      <c r="N290" s="247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8" t="s">
        <v>224</v>
      </c>
      <c r="AU290" s="18" t="s">
        <v>92</v>
      </c>
    </row>
    <row r="291" s="13" customFormat="1">
      <c r="A291" s="13"/>
      <c r="B291" s="248"/>
      <c r="C291" s="249"/>
      <c r="D291" s="243" t="s">
        <v>226</v>
      </c>
      <c r="E291" s="250" t="s">
        <v>1</v>
      </c>
      <c r="F291" s="251" t="s">
        <v>445</v>
      </c>
      <c r="G291" s="249"/>
      <c r="H291" s="252">
        <v>4</v>
      </c>
      <c r="I291" s="253"/>
      <c r="J291" s="249"/>
      <c r="K291" s="249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226</v>
      </c>
      <c r="AU291" s="258" t="s">
        <v>92</v>
      </c>
      <c r="AV291" s="13" t="s">
        <v>92</v>
      </c>
      <c r="AW291" s="13" t="s">
        <v>39</v>
      </c>
      <c r="AX291" s="13" t="s">
        <v>90</v>
      </c>
      <c r="AY291" s="258" t="s">
        <v>215</v>
      </c>
    </row>
    <row r="292" s="2" customFormat="1" ht="24.15" customHeight="1">
      <c r="A292" s="40"/>
      <c r="B292" s="41"/>
      <c r="C292" s="291" t="s">
        <v>452</v>
      </c>
      <c r="D292" s="291" t="s">
        <v>311</v>
      </c>
      <c r="E292" s="292" t="s">
        <v>453</v>
      </c>
      <c r="F292" s="293" t="s">
        <v>454</v>
      </c>
      <c r="G292" s="294" t="s">
        <v>325</v>
      </c>
      <c r="H292" s="295">
        <v>2</v>
      </c>
      <c r="I292" s="296"/>
      <c r="J292" s="297">
        <f>ROUND(I292*H292,2)</f>
        <v>0</v>
      </c>
      <c r="K292" s="293" t="s">
        <v>221</v>
      </c>
      <c r="L292" s="298"/>
      <c r="M292" s="299" t="s">
        <v>1</v>
      </c>
      <c r="N292" s="300" t="s">
        <v>48</v>
      </c>
      <c r="O292" s="93"/>
      <c r="P292" s="239">
        <f>O292*H292</f>
        <v>0</v>
      </c>
      <c r="Q292" s="239">
        <v>0.00025999999999999998</v>
      </c>
      <c r="R292" s="239">
        <f>Q292*H292</f>
        <v>0.00051999999999999995</v>
      </c>
      <c r="S292" s="239">
        <v>0</v>
      </c>
      <c r="T292" s="240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41" t="s">
        <v>426</v>
      </c>
      <c r="AT292" s="241" t="s">
        <v>311</v>
      </c>
      <c r="AU292" s="241" t="s">
        <v>92</v>
      </c>
      <c r="AY292" s="18" t="s">
        <v>215</v>
      </c>
      <c r="BE292" s="242">
        <f>IF(N292="základní",J292,0)</f>
        <v>0</v>
      </c>
      <c r="BF292" s="242">
        <f>IF(N292="snížená",J292,0)</f>
        <v>0</v>
      </c>
      <c r="BG292" s="242">
        <f>IF(N292="zákl. přenesená",J292,0)</f>
        <v>0</v>
      </c>
      <c r="BH292" s="242">
        <f>IF(N292="sníž. přenesená",J292,0)</f>
        <v>0</v>
      </c>
      <c r="BI292" s="242">
        <f>IF(N292="nulová",J292,0)</f>
        <v>0</v>
      </c>
      <c r="BJ292" s="18" t="s">
        <v>90</v>
      </c>
      <c r="BK292" s="242">
        <f>ROUND(I292*H292,2)</f>
        <v>0</v>
      </c>
      <c r="BL292" s="18" t="s">
        <v>426</v>
      </c>
      <c r="BM292" s="241" t="s">
        <v>455</v>
      </c>
    </row>
    <row r="293" s="2" customFormat="1">
      <c r="A293" s="40"/>
      <c r="B293" s="41"/>
      <c r="C293" s="42"/>
      <c r="D293" s="243" t="s">
        <v>224</v>
      </c>
      <c r="E293" s="42"/>
      <c r="F293" s="244" t="s">
        <v>454</v>
      </c>
      <c r="G293" s="42"/>
      <c r="H293" s="42"/>
      <c r="I293" s="245"/>
      <c r="J293" s="42"/>
      <c r="K293" s="42"/>
      <c r="L293" s="46"/>
      <c r="M293" s="246"/>
      <c r="N293" s="247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8" t="s">
        <v>224</v>
      </c>
      <c r="AU293" s="18" t="s">
        <v>92</v>
      </c>
    </row>
    <row r="294" s="13" customFormat="1">
      <c r="A294" s="13"/>
      <c r="B294" s="248"/>
      <c r="C294" s="249"/>
      <c r="D294" s="243" t="s">
        <v>226</v>
      </c>
      <c r="E294" s="250" t="s">
        <v>1</v>
      </c>
      <c r="F294" s="251" t="s">
        <v>446</v>
      </c>
      <c r="G294" s="249"/>
      <c r="H294" s="252">
        <v>2</v>
      </c>
      <c r="I294" s="253"/>
      <c r="J294" s="249"/>
      <c r="K294" s="249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226</v>
      </c>
      <c r="AU294" s="258" t="s">
        <v>92</v>
      </c>
      <c r="AV294" s="13" t="s">
        <v>92</v>
      </c>
      <c r="AW294" s="13" t="s">
        <v>39</v>
      </c>
      <c r="AX294" s="13" t="s">
        <v>90</v>
      </c>
      <c r="AY294" s="258" t="s">
        <v>215</v>
      </c>
    </row>
    <row r="295" s="2" customFormat="1" ht="24.15" customHeight="1">
      <c r="A295" s="40"/>
      <c r="B295" s="41"/>
      <c r="C295" s="291" t="s">
        <v>456</v>
      </c>
      <c r="D295" s="291" t="s">
        <v>311</v>
      </c>
      <c r="E295" s="292" t="s">
        <v>457</v>
      </c>
      <c r="F295" s="293" t="s">
        <v>458</v>
      </c>
      <c r="G295" s="294" t="s">
        <v>325</v>
      </c>
      <c r="H295" s="295">
        <v>4</v>
      </c>
      <c r="I295" s="296"/>
      <c r="J295" s="297">
        <f>ROUND(I295*H295,2)</f>
        <v>0</v>
      </c>
      <c r="K295" s="293" t="s">
        <v>221</v>
      </c>
      <c r="L295" s="298"/>
      <c r="M295" s="299" t="s">
        <v>1</v>
      </c>
      <c r="N295" s="300" t="s">
        <v>48</v>
      </c>
      <c r="O295" s="93"/>
      <c r="P295" s="239">
        <f>O295*H295</f>
        <v>0</v>
      </c>
      <c r="Q295" s="239">
        <v>0.00069999999999999999</v>
      </c>
      <c r="R295" s="239">
        <f>Q295*H295</f>
        <v>0.0028</v>
      </c>
      <c r="S295" s="239">
        <v>0</v>
      </c>
      <c r="T295" s="240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41" t="s">
        <v>426</v>
      </c>
      <c r="AT295" s="241" t="s">
        <v>311</v>
      </c>
      <c r="AU295" s="241" t="s">
        <v>92</v>
      </c>
      <c r="AY295" s="18" t="s">
        <v>215</v>
      </c>
      <c r="BE295" s="242">
        <f>IF(N295="základní",J295,0)</f>
        <v>0</v>
      </c>
      <c r="BF295" s="242">
        <f>IF(N295="snížená",J295,0)</f>
        <v>0</v>
      </c>
      <c r="BG295" s="242">
        <f>IF(N295="zákl. přenesená",J295,0)</f>
        <v>0</v>
      </c>
      <c r="BH295" s="242">
        <f>IF(N295="sníž. přenesená",J295,0)</f>
        <v>0</v>
      </c>
      <c r="BI295" s="242">
        <f>IF(N295="nulová",J295,0)</f>
        <v>0</v>
      </c>
      <c r="BJ295" s="18" t="s">
        <v>90</v>
      </c>
      <c r="BK295" s="242">
        <f>ROUND(I295*H295,2)</f>
        <v>0</v>
      </c>
      <c r="BL295" s="18" t="s">
        <v>426</v>
      </c>
      <c r="BM295" s="241" t="s">
        <v>459</v>
      </c>
    </row>
    <row r="296" s="2" customFormat="1">
      <c r="A296" s="40"/>
      <c r="B296" s="41"/>
      <c r="C296" s="42"/>
      <c r="D296" s="243" t="s">
        <v>224</v>
      </c>
      <c r="E296" s="42"/>
      <c r="F296" s="244" t="s">
        <v>458</v>
      </c>
      <c r="G296" s="42"/>
      <c r="H296" s="42"/>
      <c r="I296" s="245"/>
      <c r="J296" s="42"/>
      <c r="K296" s="42"/>
      <c r="L296" s="46"/>
      <c r="M296" s="246"/>
      <c r="N296" s="247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8" t="s">
        <v>224</v>
      </c>
      <c r="AU296" s="18" t="s">
        <v>92</v>
      </c>
    </row>
    <row r="297" s="13" customFormat="1">
      <c r="A297" s="13"/>
      <c r="B297" s="248"/>
      <c r="C297" s="249"/>
      <c r="D297" s="243" t="s">
        <v>226</v>
      </c>
      <c r="E297" s="250" t="s">
        <v>1</v>
      </c>
      <c r="F297" s="251" t="s">
        <v>447</v>
      </c>
      <c r="G297" s="249"/>
      <c r="H297" s="252">
        <v>4</v>
      </c>
      <c r="I297" s="253"/>
      <c r="J297" s="249"/>
      <c r="K297" s="249"/>
      <c r="L297" s="254"/>
      <c r="M297" s="255"/>
      <c r="N297" s="256"/>
      <c r="O297" s="256"/>
      <c r="P297" s="256"/>
      <c r="Q297" s="256"/>
      <c r="R297" s="256"/>
      <c r="S297" s="256"/>
      <c r="T297" s="25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8" t="s">
        <v>226</v>
      </c>
      <c r="AU297" s="258" t="s">
        <v>92</v>
      </c>
      <c r="AV297" s="13" t="s">
        <v>92</v>
      </c>
      <c r="AW297" s="13" t="s">
        <v>39</v>
      </c>
      <c r="AX297" s="13" t="s">
        <v>90</v>
      </c>
      <c r="AY297" s="258" t="s">
        <v>215</v>
      </c>
    </row>
    <row r="298" s="2" customFormat="1" ht="24.15" customHeight="1">
      <c r="A298" s="40"/>
      <c r="B298" s="41"/>
      <c r="C298" s="230" t="s">
        <v>460</v>
      </c>
      <c r="D298" s="230" t="s">
        <v>217</v>
      </c>
      <c r="E298" s="231" t="s">
        <v>461</v>
      </c>
      <c r="F298" s="232" t="s">
        <v>462</v>
      </c>
      <c r="G298" s="233" t="s">
        <v>325</v>
      </c>
      <c r="H298" s="234">
        <v>4</v>
      </c>
      <c r="I298" s="235"/>
      <c r="J298" s="236">
        <f>ROUND(I298*H298,2)</f>
        <v>0</v>
      </c>
      <c r="K298" s="232" t="s">
        <v>221</v>
      </c>
      <c r="L298" s="46"/>
      <c r="M298" s="237" t="s">
        <v>1</v>
      </c>
      <c r="N298" s="238" t="s">
        <v>48</v>
      </c>
      <c r="O298" s="93"/>
      <c r="P298" s="239">
        <f>O298*H298</f>
        <v>0</v>
      </c>
      <c r="Q298" s="239">
        <v>0</v>
      </c>
      <c r="R298" s="239">
        <f>Q298*H298</f>
        <v>0</v>
      </c>
      <c r="S298" s="239">
        <v>0</v>
      </c>
      <c r="T298" s="240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41" t="s">
        <v>418</v>
      </c>
      <c r="AT298" s="241" t="s">
        <v>217</v>
      </c>
      <c r="AU298" s="241" t="s">
        <v>92</v>
      </c>
      <c r="AY298" s="18" t="s">
        <v>215</v>
      </c>
      <c r="BE298" s="242">
        <f>IF(N298="základní",J298,0)</f>
        <v>0</v>
      </c>
      <c r="BF298" s="242">
        <f>IF(N298="snížená",J298,0)</f>
        <v>0</v>
      </c>
      <c r="BG298" s="242">
        <f>IF(N298="zákl. přenesená",J298,0)</f>
        <v>0</v>
      </c>
      <c r="BH298" s="242">
        <f>IF(N298="sníž. přenesená",J298,0)</f>
        <v>0</v>
      </c>
      <c r="BI298" s="242">
        <f>IF(N298="nulová",J298,0)</f>
        <v>0</v>
      </c>
      <c r="BJ298" s="18" t="s">
        <v>90</v>
      </c>
      <c r="BK298" s="242">
        <f>ROUND(I298*H298,2)</f>
        <v>0</v>
      </c>
      <c r="BL298" s="18" t="s">
        <v>418</v>
      </c>
      <c r="BM298" s="241" t="s">
        <v>463</v>
      </c>
    </row>
    <row r="299" s="2" customFormat="1">
      <c r="A299" s="40"/>
      <c r="B299" s="41"/>
      <c r="C299" s="42"/>
      <c r="D299" s="243" t="s">
        <v>224</v>
      </c>
      <c r="E299" s="42"/>
      <c r="F299" s="244" t="s">
        <v>464</v>
      </c>
      <c r="G299" s="42"/>
      <c r="H299" s="42"/>
      <c r="I299" s="245"/>
      <c r="J299" s="42"/>
      <c r="K299" s="42"/>
      <c r="L299" s="46"/>
      <c r="M299" s="246"/>
      <c r="N299" s="247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8" t="s">
        <v>224</v>
      </c>
      <c r="AU299" s="18" t="s">
        <v>92</v>
      </c>
    </row>
    <row r="300" s="13" customFormat="1">
      <c r="A300" s="13"/>
      <c r="B300" s="248"/>
      <c r="C300" s="249"/>
      <c r="D300" s="243" t="s">
        <v>226</v>
      </c>
      <c r="E300" s="250" t="s">
        <v>1</v>
      </c>
      <c r="F300" s="251" t="s">
        <v>445</v>
      </c>
      <c r="G300" s="249"/>
      <c r="H300" s="252">
        <v>4</v>
      </c>
      <c r="I300" s="253"/>
      <c r="J300" s="249"/>
      <c r="K300" s="249"/>
      <c r="L300" s="254"/>
      <c r="M300" s="255"/>
      <c r="N300" s="256"/>
      <c r="O300" s="256"/>
      <c r="P300" s="256"/>
      <c r="Q300" s="256"/>
      <c r="R300" s="256"/>
      <c r="S300" s="256"/>
      <c r="T300" s="25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8" t="s">
        <v>226</v>
      </c>
      <c r="AU300" s="258" t="s">
        <v>92</v>
      </c>
      <c r="AV300" s="13" t="s">
        <v>92</v>
      </c>
      <c r="AW300" s="13" t="s">
        <v>39</v>
      </c>
      <c r="AX300" s="13" t="s">
        <v>90</v>
      </c>
      <c r="AY300" s="258" t="s">
        <v>215</v>
      </c>
    </row>
    <row r="301" s="2" customFormat="1" ht="16.5" customHeight="1">
      <c r="A301" s="40"/>
      <c r="B301" s="41"/>
      <c r="C301" s="291" t="s">
        <v>465</v>
      </c>
      <c r="D301" s="291" t="s">
        <v>311</v>
      </c>
      <c r="E301" s="292" t="s">
        <v>466</v>
      </c>
      <c r="F301" s="293" t="s">
        <v>467</v>
      </c>
      <c r="G301" s="294" t="s">
        <v>325</v>
      </c>
      <c r="H301" s="295">
        <v>4</v>
      </c>
      <c r="I301" s="296"/>
      <c r="J301" s="297">
        <f>ROUND(I301*H301,2)</f>
        <v>0</v>
      </c>
      <c r="K301" s="293" t="s">
        <v>221</v>
      </c>
      <c r="L301" s="298"/>
      <c r="M301" s="299" t="s">
        <v>1</v>
      </c>
      <c r="N301" s="300" t="s">
        <v>48</v>
      </c>
      <c r="O301" s="93"/>
      <c r="P301" s="239">
        <f>O301*H301</f>
        <v>0</v>
      </c>
      <c r="Q301" s="239">
        <v>0.00958</v>
      </c>
      <c r="R301" s="239">
        <f>Q301*H301</f>
        <v>0.03832</v>
      </c>
      <c r="S301" s="239">
        <v>0</v>
      </c>
      <c r="T301" s="240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41" t="s">
        <v>426</v>
      </c>
      <c r="AT301" s="241" t="s">
        <v>311</v>
      </c>
      <c r="AU301" s="241" t="s">
        <v>92</v>
      </c>
      <c r="AY301" s="18" t="s">
        <v>215</v>
      </c>
      <c r="BE301" s="242">
        <f>IF(N301="základní",J301,0)</f>
        <v>0</v>
      </c>
      <c r="BF301" s="242">
        <f>IF(N301="snížená",J301,0)</f>
        <v>0</v>
      </c>
      <c r="BG301" s="242">
        <f>IF(N301="zákl. přenesená",J301,0)</f>
        <v>0</v>
      </c>
      <c r="BH301" s="242">
        <f>IF(N301="sníž. přenesená",J301,0)</f>
        <v>0</v>
      </c>
      <c r="BI301" s="242">
        <f>IF(N301="nulová",J301,0)</f>
        <v>0</v>
      </c>
      <c r="BJ301" s="18" t="s">
        <v>90</v>
      </c>
      <c r="BK301" s="242">
        <f>ROUND(I301*H301,2)</f>
        <v>0</v>
      </c>
      <c r="BL301" s="18" t="s">
        <v>426</v>
      </c>
      <c r="BM301" s="241" t="s">
        <v>468</v>
      </c>
    </row>
    <row r="302" s="2" customFormat="1">
      <c r="A302" s="40"/>
      <c r="B302" s="41"/>
      <c r="C302" s="42"/>
      <c r="D302" s="243" t="s">
        <v>224</v>
      </c>
      <c r="E302" s="42"/>
      <c r="F302" s="244" t="s">
        <v>467</v>
      </c>
      <c r="G302" s="42"/>
      <c r="H302" s="42"/>
      <c r="I302" s="245"/>
      <c r="J302" s="42"/>
      <c r="K302" s="42"/>
      <c r="L302" s="46"/>
      <c r="M302" s="246"/>
      <c r="N302" s="247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8" t="s">
        <v>224</v>
      </c>
      <c r="AU302" s="18" t="s">
        <v>92</v>
      </c>
    </row>
    <row r="303" s="12" customFormat="1" ht="22.8" customHeight="1">
      <c r="A303" s="12"/>
      <c r="B303" s="214"/>
      <c r="C303" s="215"/>
      <c r="D303" s="216" t="s">
        <v>82</v>
      </c>
      <c r="E303" s="228" t="s">
        <v>469</v>
      </c>
      <c r="F303" s="228" t="s">
        <v>470</v>
      </c>
      <c r="G303" s="215"/>
      <c r="H303" s="215"/>
      <c r="I303" s="218"/>
      <c r="J303" s="229">
        <f>BK303</f>
        <v>0</v>
      </c>
      <c r="K303" s="215"/>
      <c r="L303" s="220"/>
      <c r="M303" s="221"/>
      <c r="N303" s="222"/>
      <c r="O303" s="222"/>
      <c r="P303" s="223">
        <f>SUM(P304:P315)</f>
        <v>0</v>
      </c>
      <c r="Q303" s="222"/>
      <c r="R303" s="223">
        <f>SUM(R304:R315)</f>
        <v>0</v>
      </c>
      <c r="S303" s="222"/>
      <c r="T303" s="224">
        <f>SUM(T304:T315)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25" t="s">
        <v>100</v>
      </c>
      <c r="AT303" s="226" t="s">
        <v>82</v>
      </c>
      <c r="AU303" s="226" t="s">
        <v>90</v>
      </c>
      <c r="AY303" s="225" t="s">
        <v>215</v>
      </c>
      <c r="BK303" s="227">
        <f>SUM(BK304:BK315)</f>
        <v>0</v>
      </c>
    </row>
    <row r="304" s="2" customFormat="1" ht="24.15" customHeight="1">
      <c r="A304" s="40"/>
      <c r="B304" s="41"/>
      <c r="C304" s="230" t="s">
        <v>471</v>
      </c>
      <c r="D304" s="230" t="s">
        <v>217</v>
      </c>
      <c r="E304" s="231" t="s">
        <v>472</v>
      </c>
      <c r="F304" s="232" t="s">
        <v>473</v>
      </c>
      <c r="G304" s="233" t="s">
        <v>334</v>
      </c>
      <c r="H304" s="234">
        <v>1.21</v>
      </c>
      <c r="I304" s="235"/>
      <c r="J304" s="236">
        <f>ROUND(I304*H304,2)</f>
        <v>0</v>
      </c>
      <c r="K304" s="232" t="s">
        <v>221</v>
      </c>
      <c r="L304" s="46"/>
      <c r="M304" s="237" t="s">
        <v>1</v>
      </c>
      <c r="N304" s="238" t="s">
        <v>48</v>
      </c>
      <c r="O304" s="93"/>
      <c r="P304" s="239">
        <f>O304*H304</f>
        <v>0</v>
      </c>
      <c r="Q304" s="239">
        <v>0</v>
      </c>
      <c r="R304" s="239">
        <f>Q304*H304</f>
        <v>0</v>
      </c>
      <c r="S304" s="239">
        <v>0</v>
      </c>
      <c r="T304" s="240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41" t="s">
        <v>418</v>
      </c>
      <c r="AT304" s="241" t="s">
        <v>217</v>
      </c>
      <c r="AU304" s="241" t="s">
        <v>92</v>
      </c>
      <c r="AY304" s="18" t="s">
        <v>215</v>
      </c>
      <c r="BE304" s="242">
        <f>IF(N304="základní",J304,0)</f>
        <v>0</v>
      </c>
      <c r="BF304" s="242">
        <f>IF(N304="snížená",J304,0)</f>
        <v>0</v>
      </c>
      <c r="BG304" s="242">
        <f>IF(N304="zákl. přenesená",J304,0)</f>
        <v>0</v>
      </c>
      <c r="BH304" s="242">
        <f>IF(N304="sníž. přenesená",J304,0)</f>
        <v>0</v>
      </c>
      <c r="BI304" s="242">
        <f>IF(N304="nulová",J304,0)</f>
        <v>0</v>
      </c>
      <c r="BJ304" s="18" t="s">
        <v>90</v>
      </c>
      <c r="BK304" s="242">
        <f>ROUND(I304*H304,2)</f>
        <v>0</v>
      </c>
      <c r="BL304" s="18" t="s">
        <v>418</v>
      </c>
      <c r="BM304" s="241" t="s">
        <v>474</v>
      </c>
    </row>
    <row r="305" s="2" customFormat="1">
      <c r="A305" s="40"/>
      <c r="B305" s="41"/>
      <c r="C305" s="42"/>
      <c r="D305" s="243" t="s">
        <v>224</v>
      </c>
      <c r="E305" s="42"/>
      <c r="F305" s="244" t="s">
        <v>475</v>
      </c>
      <c r="G305" s="42"/>
      <c r="H305" s="42"/>
      <c r="I305" s="245"/>
      <c r="J305" s="42"/>
      <c r="K305" s="42"/>
      <c r="L305" s="46"/>
      <c r="M305" s="246"/>
      <c r="N305" s="247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8" t="s">
        <v>224</v>
      </c>
      <c r="AU305" s="18" t="s">
        <v>92</v>
      </c>
    </row>
    <row r="306" s="13" customFormat="1">
      <c r="A306" s="13"/>
      <c r="B306" s="248"/>
      <c r="C306" s="249"/>
      <c r="D306" s="243" t="s">
        <v>226</v>
      </c>
      <c r="E306" s="250" t="s">
        <v>1</v>
      </c>
      <c r="F306" s="251" t="s">
        <v>476</v>
      </c>
      <c r="G306" s="249"/>
      <c r="H306" s="252">
        <v>1.21</v>
      </c>
      <c r="I306" s="253"/>
      <c r="J306" s="249"/>
      <c r="K306" s="249"/>
      <c r="L306" s="254"/>
      <c r="M306" s="255"/>
      <c r="N306" s="256"/>
      <c r="O306" s="256"/>
      <c r="P306" s="256"/>
      <c r="Q306" s="256"/>
      <c r="R306" s="256"/>
      <c r="S306" s="256"/>
      <c r="T306" s="257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8" t="s">
        <v>226</v>
      </c>
      <c r="AU306" s="258" t="s">
        <v>92</v>
      </c>
      <c r="AV306" s="13" t="s">
        <v>92</v>
      </c>
      <c r="AW306" s="13" t="s">
        <v>39</v>
      </c>
      <c r="AX306" s="13" t="s">
        <v>83</v>
      </c>
      <c r="AY306" s="258" t="s">
        <v>215</v>
      </c>
    </row>
    <row r="307" s="15" customFormat="1">
      <c r="A307" s="15"/>
      <c r="B307" s="270"/>
      <c r="C307" s="271"/>
      <c r="D307" s="243" t="s">
        <v>226</v>
      </c>
      <c r="E307" s="272" t="s">
        <v>1</v>
      </c>
      <c r="F307" s="273" t="s">
        <v>330</v>
      </c>
      <c r="G307" s="271"/>
      <c r="H307" s="274">
        <v>1.21</v>
      </c>
      <c r="I307" s="275"/>
      <c r="J307" s="271"/>
      <c r="K307" s="271"/>
      <c r="L307" s="276"/>
      <c r="M307" s="277"/>
      <c r="N307" s="278"/>
      <c r="O307" s="278"/>
      <c r="P307" s="278"/>
      <c r="Q307" s="278"/>
      <c r="R307" s="278"/>
      <c r="S307" s="278"/>
      <c r="T307" s="279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80" t="s">
        <v>226</v>
      </c>
      <c r="AU307" s="280" t="s">
        <v>92</v>
      </c>
      <c r="AV307" s="15" t="s">
        <v>100</v>
      </c>
      <c r="AW307" s="15" t="s">
        <v>39</v>
      </c>
      <c r="AX307" s="15" t="s">
        <v>90</v>
      </c>
      <c r="AY307" s="280" t="s">
        <v>215</v>
      </c>
    </row>
    <row r="308" s="2" customFormat="1" ht="24.15" customHeight="1">
      <c r="A308" s="40"/>
      <c r="B308" s="41"/>
      <c r="C308" s="230" t="s">
        <v>477</v>
      </c>
      <c r="D308" s="230" t="s">
        <v>217</v>
      </c>
      <c r="E308" s="231" t="s">
        <v>478</v>
      </c>
      <c r="F308" s="232" t="s">
        <v>479</v>
      </c>
      <c r="G308" s="233" t="s">
        <v>334</v>
      </c>
      <c r="H308" s="234">
        <v>11.369999999999999</v>
      </c>
      <c r="I308" s="235"/>
      <c r="J308" s="236">
        <f>ROUND(I308*H308,2)</f>
        <v>0</v>
      </c>
      <c r="K308" s="232" t="s">
        <v>221</v>
      </c>
      <c r="L308" s="46"/>
      <c r="M308" s="237" t="s">
        <v>1</v>
      </c>
      <c r="N308" s="238" t="s">
        <v>48</v>
      </c>
      <c r="O308" s="93"/>
      <c r="P308" s="239">
        <f>O308*H308</f>
        <v>0</v>
      </c>
      <c r="Q308" s="239">
        <v>0</v>
      </c>
      <c r="R308" s="239">
        <f>Q308*H308</f>
        <v>0</v>
      </c>
      <c r="S308" s="239">
        <v>0</v>
      </c>
      <c r="T308" s="240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41" t="s">
        <v>418</v>
      </c>
      <c r="AT308" s="241" t="s">
        <v>217</v>
      </c>
      <c r="AU308" s="241" t="s">
        <v>92</v>
      </c>
      <c r="AY308" s="18" t="s">
        <v>215</v>
      </c>
      <c r="BE308" s="242">
        <f>IF(N308="základní",J308,0)</f>
        <v>0</v>
      </c>
      <c r="BF308" s="242">
        <f>IF(N308="snížená",J308,0)</f>
        <v>0</v>
      </c>
      <c r="BG308" s="242">
        <f>IF(N308="zákl. přenesená",J308,0)</f>
        <v>0</v>
      </c>
      <c r="BH308" s="242">
        <f>IF(N308="sníž. přenesená",J308,0)</f>
        <v>0</v>
      </c>
      <c r="BI308" s="242">
        <f>IF(N308="nulová",J308,0)</f>
        <v>0</v>
      </c>
      <c r="BJ308" s="18" t="s">
        <v>90</v>
      </c>
      <c r="BK308" s="242">
        <f>ROUND(I308*H308,2)</f>
        <v>0</v>
      </c>
      <c r="BL308" s="18" t="s">
        <v>418</v>
      </c>
      <c r="BM308" s="241" t="s">
        <v>480</v>
      </c>
    </row>
    <row r="309" s="2" customFormat="1">
      <c r="A309" s="40"/>
      <c r="B309" s="41"/>
      <c r="C309" s="42"/>
      <c r="D309" s="243" t="s">
        <v>224</v>
      </c>
      <c r="E309" s="42"/>
      <c r="F309" s="244" t="s">
        <v>481</v>
      </c>
      <c r="G309" s="42"/>
      <c r="H309" s="42"/>
      <c r="I309" s="245"/>
      <c r="J309" s="42"/>
      <c r="K309" s="42"/>
      <c r="L309" s="46"/>
      <c r="M309" s="246"/>
      <c r="N309" s="247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8" t="s">
        <v>224</v>
      </c>
      <c r="AU309" s="18" t="s">
        <v>92</v>
      </c>
    </row>
    <row r="310" s="13" customFormat="1">
      <c r="A310" s="13"/>
      <c r="B310" s="248"/>
      <c r="C310" s="249"/>
      <c r="D310" s="243" t="s">
        <v>226</v>
      </c>
      <c r="E310" s="250" t="s">
        <v>1</v>
      </c>
      <c r="F310" s="251" t="s">
        <v>482</v>
      </c>
      <c r="G310" s="249"/>
      <c r="H310" s="252">
        <v>1.54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8" t="s">
        <v>226</v>
      </c>
      <c r="AU310" s="258" t="s">
        <v>92</v>
      </c>
      <c r="AV310" s="13" t="s">
        <v>92</v>
      </c>
      <c r="AW310" s="13" t="s">
        <v>39</v>
      </c>
      <c r="AX310" s="13" t="s">
        <v>83</v>
      </c>
      <c r="AY310" s="258" t="s">
        <v>215</v>
      </c>
    </row>
    <row r="311" s="13" customFormat="1">
      <c r="A311" s="13"/>
      <c r="B311" s="248"/>
      <c r="C311" s="249"/>
      <c r="D311" s="243" t="s">
        <v>226</v>
      </c>
      <c r="E311" s="250" t="s">
        <v>1</v>
      </c>
      <c r="F311" s="251" t="s">
        <v>483</v>
      </c>
      <c r="G311" s="249"/>
      <c r="H311" s="252">
        <v>1.9199999999999999</v>
      </c>
      <c r="I311" s="253"/>
      <c r="J311" s="249"/>
      <c r="K311" s="249"/>
      <c r="L311" s="254"/>
      <c r="M311" s="255"/>
      <c r="N311" s="256"/>
      <c r="O311" s="256"/>
      <c r="P311" s="256"/>
      <c r="Q311" s="256"/>
      <c r="R311" s="256"/>
      <c r="S311" s="256"/>
      <c r="T311" s="25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58" t="s">
        <v>226</v>
      </c>
      <c r="AU311" s="258" t="s">
        <v>92</v>
      </c>
      <c r="AV311" s="13" t="s">
        <v>92</v>
      </c>
      <c r="AW311" s="13" t="s">
        <v>39</v>
      </c>
      <c r="AX311" s="13" t="s">
        <v>83</v>
      </c>
      <c r="AY311" s="258" t="s">
        <v>215</v>
      </c>
    </row>
    <row r="312" s="13" customFormat="1">
      <c r="A312" s="13"/>
      <c r="B312" s="248"/>
      <c r="C312" s="249"/>
      <c r="D312" s="243" t="s">
        <v>226</v>
      </c>
      <c r="E312" s="250" t="s">
        <v>1</v>
      </c>
      <c r="F312" s="251" t="s">
        <v>484</v>
      </c>
      <c r="G312" s="249"/>
      <c r="H312" s="252">
        <v>2.46</v>
      </c>
      <c r="I312" s="253"/>
      <c r="J312" s="249"/>
      <c r="K312" s="249"/>
      <c r="L312" s="254"/>
      <c r="M312" s="255"/>
      <c r="N312" s="256"/>
      <c r="O312" s="256"/>
      <c r="P312" s="256"/>
      <c r="Q312" s="256"/>
      <c r="R312" s="256"/>
      <c r="S312" s="256"/>
      <c r="T312" s="257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8" t="s">
        <v>226</v>
      </c>
      <c r="AU312" s="258" t="s">
        <v>92</v>
      </c>
      <c r="AV312" s="13" t="s">
        <v>92</v>
      </c>
      <c r="AW312" s="13" t="s">
        <v>39</v>
      </c>
      <c r="AX312" s="13" t="s">
        <v>83</v>
      </c>
      <c r="AY312" s="258" t="s">
        <v>215</v>
      </c>
    </row>
    <row r="313" s="13" customFormat="1">
      <c r="A313" s="13"/>
      <c r="B313" s="248"/>
      <c r="C313" s="249"/>
      <c r="D313" s="243" t="s">
        <v>226</v>
      </c>
      <c r="E313" s="250" t="s">
        <v>1</v>
      </c>
      <c r="F313" s="251" t="s">
        <v>485</v>
      </c>
      <c r="G313" s="249"/>
      <c r="H313" s="252">
        <v>2.6200000000000001</v>
      </c>
      <c r="I313" s="253"/>
      <c r="J313" s="249"/>
      <c r="K313" s="249"/>
      <c r="L313" s="254"/>
      <c r="M313" s="255"/>
      <c r="N313" s="256"/>
      <c r="O313" s="256"/>
      <c r="P313" s="256"/>
      <c r="Q313" s="256"/>
      <c r="R313" s="256"/>
      <c r="S313" s="256"/>
      <c r="T313" s="25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8" t="s">
        <v>226</v>
      </c>
      <c r="AU313" s="258" t="s">
        <v>92</v>
      </c>
      <c r="AV313" s="13" t="s">
        <v>92</v>
      </c>
      <c r="AW313" s="13" t="s">
        <v>39</v>
      </c>
      <c r="AX313" s="13" t="s">
        <v>83</v>
      </c>
      <c r="AY313" s="258" t="s">
        <v>215</v>
      </c>
    </row>
    <row r="314" s="13" customFormat="1">
      <c r="A314" s="13"/>
      <c r="B314" s="248"/>
      <c r="C314" s="249"/>
      <c r="D314" s="243" t="s">
        <v>226</v>
      </c>
      <c r="E314" s="250" t="s">
        <v>1</v>
      </c>
      <c r="F314" s="251" t="s">
        <v>486</v>
      </c>
      <c r="G314" s="249"/>
      <c r="H314" s="252">
        <v>2.8300000000000001</v>
      </c>
      <c r="I314" s="253"/>
      <c r="J314" s="249"/>
      <c r="K314" s="249"/>
      <c r="L314" s="254"/>
      <c r="M314" s="255"/>
      <c r="N314" s="256"/>
      <c r="O314" s="256"/>
      <c r="P314" s="256"/>
      <c r="Q314" s="256"/>
      <c r="R314" s="256"/>
      <c r="S314" s="256"/>
      <c r="T314" s="25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8" t="s">
        <v>226</v>
      </c>
      <c r="AU314" s="258" t="s">
        <v>92</v>
      </c>
      <c r="AV314" s="13" t="s">
        <v>92</v>
      </c>
      <c r="AW314" s="13" t="s">
        <v>39</v>
      </c>
      <c r="AX314" s="13" t="s">
        <v>83</v>
      </c>
      <c r="AY314" s="258" t="s">
        <v>215</v>
      </c>
    </row>
    <row r="315" s="15" customFormat="1">
      <c r="A315" s="15"/>
      <c r="B315" s="270"/>
      <c r="C315" s="271"/>
      <c r="D315" s="243" t="s">
        <v>226</v>
      </c>
      <c r="E315" s="272" t="s">
        <v>1</v>
      </c>
      <c r="F315" s="273" t="s">
        <v>330</v>
      </c>
      <c r="G315" s="271"/>
      <c r="H315" s="274">
        <v>11.369999999999999</v>
      </c>
      <c r="I315" s="275"/>
      <c r="J315" s="271"/>
      <c r="K315" s="271"/>
      <c r="L315" s="276"/>
      <c r="M315" s="301"/>
      <c r="N315" s="302"/>
      <c r="O315" s="302"/>
      <c r="P315" s="302"/>
      <c r="Q315" s="302"/>
      <c r="R315" s="302"/>
      <c r="S315" s="302"/>
      <c r="T315" s="303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80" t="s">
        <v>226</v>
      </c>
      <c r="AU315" s="280" t="s">
        <v>92</v>
      </c>
      <c r="AV315" s="15" t="s">
        <v>100</v>
      </c>
      <c r="AW315" s="15" t="s">
        <v>39</v>
      </c>
      <c r="AX315" s="15" t="s">
        <v>90</v>
      </c>
      <c r="AY315" s="280" t="s">
        <v>215</v>
      </c>
    </row>
    <row r="316" s="2" customFormat="1" ht="6.96" customHeight="1">
      <c r="A316" s="40"/>
      <c r="B316" s="68"/>
      <c r="C316" s="69"/>
      <c r="D316" s="69"/>
      <c r="E316" s="69"/>
      <c r="F316" s="69"/>
      <c r="G316" s="69"/>
      <c r="H316" s="69"/>
      <c r="I316" s="69"/>
      <c r="J316" s="69"/>
      <c r="K316" s="69"/>
      <c r="L316" s="46"/>
      <c r="M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</row>
  </sheetData>
  <sheetProtection sheet="1" autoFilter="0" formatColumns="0" formatRows="0" objects="1" scenarios="1" spinCount="100000" saltValue="MzQO8j/Fqd4/iKW1F7C98WItIXvNX1VK5abewwt0IXipAXB3m49FMPyNmMnpGJBgBnpAlZSWTWR8TVVXjlid0g==" hashValue="u30J5vo2KInrYVIh8AsB5tD3P/3r+spCZlj134SZTe893itZVvPahyYCOKYhlOaHDgkz206ZMkH2LBeDdcbePg==" algorithmName="SHA-512" password="CC35"/>
  <autoFilter ref="C133:K31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 s="1" customFormat="1" ht="12" customHeight="1">
      <c r="B8" s="21"/>
      <c r="D8" s="153" t="s">
        <v>178</v>
      </c>
      <c r="L8" s="21"/>
    </row>
    <row r="9" s="2" customFormat="1" ht="16.5" customHeight="1">
      <c r="A9" s="40"/>
      <c r="B9" s="46"/>
      <c r="C9" s="40"/>
      <c r="D9" s="40"/>
      <c r="E9" s="154" t="s">
        <v>1896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53" t="s">
        <v>180</v>
      </c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6" t="s">
        <v>2019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53" t="s">
        <v>18</v>
      </c>
      <c r="E13" s="40"/>
      <c r="F13" s="143" t="s">
        <v>1</v>
      </c>
      <c r="G13" s="40"/>
      <c r="H13" s="40"/>
      <c r="I13" s="153" t="s">
        <v>20</v>
      </c>
      <c r="J13" s="143" t="s">
        <v>1</v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22</v>
      </c>
      <c r="E14" s="40"/>
      <c r="F14" s="143" t="s">
        <v>23</v>
      </c>
      <c r="G14" s="40"/>
      <c r="H14" s="40"/>
      <c r="I14" s="153" t="s">
        <v>24</v>
      </c>
      <c r="J14" s="157" t="str">
        <f>'Rekapitulace zakázky'!AN8</f>
        <v>13. 8. 2026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30</v>
      </c>
      <c r="E16" s="40"/>
      <c r="F16" s="40"/>
      <c r="G16" s="40"/>
      <c r="H16" s="40"/>
      <c r="I16" s="153" t="s">
        <v>31</v>
      </c>
      <c r="J16" s="143" t="s">
        <v>519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43" t="s">
        <v>520</v>
      </c>
      <c r="F17" s="40"/>
      <c r="G17" s="40"/>
      <c r="H17" s="40"/>
      <c r="I17" s="153" t="s">
        <v>33</v>
      </c>
      <c r="J17" s="143" t="s">
        <v>1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53" t="s">
        <v>34</v>
      </c>
      <c r="E19" s="40"/>
      <c r="F19" s="40"/>
      <c r="G19" s="40"/>
      <c r="H19" s="40"/>
      <c r="I19" s="153" t="s">
        <v>31</v>
      </c>
      <c r="J19" s="34" t="str">
        <f>'Rekapitulace zakázky'!AN13</f>
        <v>Vyplň údaj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4" t="str">
        <f>'Rekapitulace zakázky'!E14</f>
        <v>Vyplň údaj</v>
      </c>
      <c r="F20" s="143"/>
      <c r="G20" s="143"/>
      <c r="H20" s="143"/>
      <c r="I20" s="153" t="s">
        <v>33</v>
      </c>
      <c r="J20" s="34" t="str">
        <f>'Rekapitulace zakázky'!AN14</f>
        <v>Vyplň údaj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53" t="s">
        <v>36</v>
      </c>
      <c r="E22" s="40"/>
      <c r="F22" s="40"/>
      <c r="G22" s="40"/>
      <c r="H22" s="40"/>
      <c r="I22" s="153" t="s">
        <v>31</v>
      </c>
      <c r="J22" s="143" t="s">
        <v>37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43" t="s">
        <v>38</v>
      </c>
      <c r="F23" s="40"/>
      <c r="G23" s="40"/>
      <c r="H23" s="40"/>
      <c r="I23" s="153" t="s">
        <v>33</v>
      </c>
      <c r="J23" s="143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53" t="s">
        <v>40</v>
      </c>
      <c r="E25" s="40"/>
      <c r="F25" s="40"/>
      <c r="G25" s="40"/>
      <c r="H25" s="40"/>
      <c r="I25" s="153" t="s">
        <v>31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43" t="s">
        <v>521</v>
      </c>
      <c r="F26" s="40"/>
      <c r="G26" s="40"/>
      <c r="H26" s="40"/>
      <c r="I26" s="153" t="s">
        <v>33</v>
      </c>
      <c r="J26" s="143" t="s">
        <v>1</v>
      </c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53" t="s">
        <v>41</v>
      </c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07.25" customHeight="1">
      <c r="A29" s="158"/>
      <c r="B29" s="159"/>
      <c r="C29" s="158"/>
      <c r="D29" s="158"/>
      <c r="E29" s="160" t="s">
        <v>42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2"/>
      <c r="E31" s="162"/>
      <c r="F31" s="162"/>
      <c r="G31" s="162"/>
      <c r="H31" s="162"/>
      <c r="I31" s="162"/>
      <c r="J31" s="162"/>
      <c r="K31" s="16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63" t="s">
        <v>43</v>
      </c>
      <c r="E32" s="40"/>
      <c r="F32" s="40"/>
      <c r="G32" s="40"/>
      <c r="H32" s="40"/>
      <c r="I32" s="40"/>
      <c r="J32" s="164">
        <f>ROUND(J124, 2)</f>
        <v>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5" t="s">
        <v>45</v>
      </c>
      <c r="G34" s="40"/>
      <c r="H34" s="40"/>
      <c r="I34" s="165" t="s">
        <v>44</v>
      </c>
      <c r="J34" s="165" t="s">
        <v>46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5" t="s">
        <v>47</v>
      </c>
      <c r="E35" s="153" t="s">
        <v>48</v>
      </c>
      <c r="F35" s="166">
        <f>ROUND((SUM(BE124:BE184)),  2)</f>
        <v>0</v>
      </c>
      <c r="G35" s="40"/>
      <c r="H35" s="40"/>
      <c r="I35" s="167">
        <v>0.20999999999999999</v>
      </c>
      <c r="J35" s="166">
        <f>ROUND(((SUM(BE124:BE184))*I35),  2)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53" t="s">
        <v>49</v>
      </c>
      <c r="F36" s="166">
        <f>ROUND((SUM(BF124:BF184)),  2)</f>
        <v>0</v>
      </c>
      <c r="G36" s="40"/>
      <c r="H36" s="40"/>
      <c r="I36" s="167">
        <v>0.12</v>
      </c>
      <c r="J36" s="166">
        <f>ROUND(((SUM(BF124:BF184))*I36),  2)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50</v>
      </c>
      <c r="F37" s="166">
        <f>ROUND((SUM(BG124:BG184)),  2)</f>
        <v>0</v>
      </c>
      <c r="G37" s="40"/>
      <c r="H37" s="40"/>
      <c r="I37" s="167">
        <v>0.20999999999999999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53" t="s">
        <v>51</v>
      </c>
      <c r="F38" s="166">
        <f>ROUND((SUM(BH124:BH184)),  2)</f>
        <v>0</v>
      </c>
      <c r="G38" s="40"/>
      <c r="H38" s="40"/>
      <c r="I38" s="167">
        <v>0.12</v>
      </c>
      <c r="J38" s="166">
        <f>0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52</v>
      </c>
      <c r="F39" s="166">
        <f>ROUND((SUM(BI124:BI184)),  2)</f>
        <v>0</v>
      </c>
      <c r="G39" s="40"/>
      <c r="H39" s="40"/>
      <c r="I39" s="167">
        <v>0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8"/>
      <c r="D41" s="169" t="s">
        <v>53</v>
      </c>
      <c r="E41" s="170"/>
      <c r="F41" s="170"/>
      <c r="G41" s="171" t="s">
        <v>54</v>
      </c>
      <c r="H41" s="172" t="s">
        <v>55</v>
      </c>
      <c r="I41" s="170"/>
      <c r="J41" s="173">
        <f>SUM(J32:J39)</f>
        <v>0</v>
      </c>
      <c r="K41" s="174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0"/>
      <c r="B87" s="41"/>
      <c r="C87" s="42"/>
      <c r="D87" s="42"/>
      <c r="E87" s="186" t="s">
        <v>1896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3" t="s">
        <v>180</v>
      </c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8" t="str">
        <f>E11</f>
        <v>PS 580-11-01.02 - TK (ÚRS)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3" t="s">
        <v>22</v>
      </c>
      <c r="D91" s="42"/>
      <c r="E91" s="42"/>
      <c r="F91" s="28" t="str">
        <f>F14</f>
        <v>traťový úsek Lázně Bělohrad - Stará Paka</v>
      </c>
      <c r="G91" s="42"/>
      <c r="H91" s="42"/>
      <c r="I91" s="33" t="s">
        <v>24</v>
      </c>
      <c r="J91" s="81" t="str">
        <f>IF(J14="","",J14)</f>
        <v>13. 8. 2026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3" t="s">
        <v>30</v>
      </c>
      <c r="D93" s="42"/>
      <c r="E93" s="42"/>
      <c r="F93" s="28" t="str">
        <f>E17</f>
        <v>Správa Železnic, s.o.</v>
      </c>
      <c r="G93" s="42"/>
      <c r="H93" s="42"/>
      <c r="I93" s="33" t="s">
        <v>36</v>
      </c>
      <c r="J93" s="38" t="str">
        <f>E23</f>
        <v>PRODIN a.s.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3" t="s">
        <v>34</v>
      </c>
      <c r="D94" s="42"/>
      <c r="E94" s="42"/>
      <c r="F94" s="28" t="str">
        <f>IF(E20="","",E20)</f>
        <v>Vyplň údaj</v>
      </c>
      <c r="G94" s="42"/>
      <c r="H94" s="42"/>
      <c r="I94" s="33" t="s">
        <v>40</v>
      </c>
      <c r="J94" s="38" t="str">
        <f>E26</f>
        <v>Michal Kadlec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9.28" customHeight="1">
      <c r="A96" s="40"/>
      <c r="B96" s="41"/>
      <c r="C96" s="188" t="s">
        <v>186</v>
      </c>
      <c r="D96" s="189"/>
      <c r="E96" s="189"/>
      <c r="F96" s="189"/>
      <c r="G96" s="189"/>
      <c r="H96" s="189"/>
      <c r="I96" s="189"/>
      <c r="J96" s="190" t="s">
        <v>187</v>
      </c>
      <c r="K96" s="189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2.8" customHeight="1">
      <c r="A98" s="40"/>
      <c r="B98" s="41"/>
      <c r="C98" s="191" t="s">
        <v>188</v>
      </c>
      <c r="D98" s="42"/>
      <c r="E98" s="42"/>
      <c r="F98" s="42"/>
      <c r="G98" s="42"/>
      <c r="H98" s="42"/>
      <c r="I98" s="42"/>
      <c r="J98" s="112">
        <f>J124</f>
        <v>0</v>
      </c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U98" s="18" t="s">
        <v>189</v>
      </c>
    </row>
    <row r="99" s="9" customFormat="1" ht="24.96" customHeight="1">
      <c r="A99" s="9"/>
      <c r="B99" s="192"/>
      <c r="C99" s="193"/>
      <c r="D99" s="194" t="s">
        <v>190</v>
      </c>
      <c r="E99" s="195"/>
      <c r="F99" s="195"/>
      <c r="G99" s="195"/>
      <c r="H99" s="195"/>
      <c r="I99" s="195"/>
      <c r="J99" s="196">
        <f>J125</f>
        <v>0</v>
      </c>
      <c r="K99" s="193"/>
      <c r="L99" s="19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8"/>
      <c r="C100" s="134"/>
      <c r="D100" s="199" t="s">
        <v>191</v>
      </c>
      <c r="E100" s="200"/>
      <c r="F100" s="200"/>
      <c r="G100" s="200"/>
      <c r="H100" s="200"/>
      <c r="I100" s="200"/>
      <c r="J100" s="201">
        <f>J126</f>
        <v>0</v>
      </c>
      <c r="K100" s="134"/>
      <c r="L100" s="20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2"/>
      <c r="C101" s="193"/>
      <c r="D101" s="194" t="s">
        <v>197</v>
      </c>
      <c r="E101" s="195"/>
      <c r="F101" s="195"/>
      <c r="G101" s="195"/>
      <c r="H101" s="195"/>
      <c r="I101" s="195"/>
      <c r="J101" s="196">
        <f>J144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199</v>
      </c>
      <c r="E102" s="200"/>
      <c r="F102" s="200"/>
      <c r="G102" s="200"/>
      <c r="H102" s="200"/>
      <c r="I102" s="200"/>
      <c r="J102" s="201">
        <f>J145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8" s="2" customFormat="1" ht="6.96" customHeight="1">
      <c r="A108" s="40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24.96" customHeight="1">
      <c r="A109" s="40"/>
      <c r="B109" s="41"/>
      <c r="C109" s="24" t="s">
        <v>200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3" t="s">
        <v>16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186" t="str">
        <f>E7</f>
        <v>Prostá rekonstrukce trati v úseku Lázně Bělohrad - Nová Paka_Z2</v>
      </c>
      <c r="F112" s="33"/>
      <c r="G112" s="33"/>
      <c r="H112" s="33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1" customFormat="1" ht="12" customHeight="1">
      <c r="B113" s="22"/>
      <c r="C113" s="33" t="s">
        <v>178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40"/>
      <c r="B114" s="41"/>
      <c r="C114" s="42"/>
      <c r="D114" s="42"/>
      <c r="E114" s="186" t="s">
        <v>1896</v>
      </c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3" t="s">
        <v>180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6.5" customHeight="1">
      <c r="A116" s="40"/>
      <c r="B116" s="41"/>
      <c r="C116" s="42"/>
      <c r="D116" s="42"/>
      <c r="E116" s="78" t="str">
        <f>E11</f>
        <v>PS 580-11-01.02 - TK (ÚRS)</v>
      </c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6.96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3" t="s">
        <v>22</v>
      </c>
      <c r="D118" s="42"/>
      <c r="E118" s="42"/>
      <c r="F118" s="28" t="str">
        <f>F14</f>
        <v>traťový úsek Lázně Bělohrad - Stará Paka</v>
      </c>
      <c r="G118" s="42"/>
      <c r="H118" s="42"/>
      <c r="I118" s="33" t="s">
        <v>24</v>
      </c>
      <c r="J118" s="81" t="str">
        <f>IF(J14="","",J14)</f>
        <v>13. 8. 2026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5.15" customHeight="1">
      <c r="A120" s="40"/>
      <c r="B120" s="41"/>
      <c r="C120" s="33" t="s">
        <v>30</v>
      </c>
      <c r="D120" s="42"/>
      <c r="E120" s="42"/>
      <c r="F120" s="28" t="str">
        <f>E17</f>
        <v>Správa Železnic, s.o.</v>
      </c>
      <c r="G120" s="42"/>
      <c r="H120" s="42"/>
      <c r="I120" s="33" t="s">
        <v>36</v>
      </c>
      <c r="J120" s="38" t="str">
        <f>E23</f>
        <v>PRODIN a.s.</v>
      </c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3" t="s">
        <v>34</v>
      </c>
      <c r="D121" s="42"/>
      <c r="E121" s="42"/>
      <c r="F121" s="28" t="str">
        <f>IF(E20="","",E20)</f>
        <v>Vyplň údaj</v>
      </c>
      <c r="G121" s="42"/>
      <c r="H121" s="42"/>
      <c r="I121" s="33" t="s">
        <v>40</v>
      </c>
      <c r="J121" s="38" t="str">
        <f>E26</f>
        <v>Michal Kadlec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0.32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11" customFormat="1" ht="29.28" customHeight="1">
      <c r="A123" s="203"/>
      <c r="B123" s="204"/>
      <c r="C123" s="205" t="s">
        <v>201</v>
      </c>
      <c r="D123" s="206" t="s">
        <v>68</v>
      </c>
      <c r="E123" s="206" t="s">
        <v>64</v>
      </c>
      <c r="F123" s="206" t="s">
        <v>65</v>
      </c>
      <c r="G123" s="206" t="s">
        <v>202</v>
      </c>
      <c r="H123" s="206" t="s">
        <v>203</v>
      </c>
      <c r="I123" s="206" t="s">
        <v>204</v>
      </c>
      <c r="J123" s="206" t="s">
        <v>187</v>
      </c>
      <c r="K123" s="207" t="s">
        <v>205</v>
      </c>
      <c r="L123" s="208"/>
      <c r="M123" s="102" t="s">
        <v>1</v>
      </c>
      <c r="N123" s="103" t="s">
        <v>47</v>
      </c>
      <c r="O123" s="103" t="s">
        <v>206</v>
      </c>
      <c r="P123" s="103" t="s">
        <v>207</v>
      </c>
      <c r="Q123" s="103" t="s">
        <v>208</v>
      </c>
      <c r="R123" s="103" t="s">
        <v>209</v>
      </c>
      <c r="S123" s="103" t="s">
        <v>210</v>
      </c>
      <c r="T123" s="104" t="s">
        <v>211</v>
      </c>
      <c r="U123" s="203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</row>
    <row r="124" s="2" customFormat="1" ht="22.8" customHeight="1">
      <c r="A124" s="40"/>
      <c r="B124" s="41"/>
      <c r="C124" s="109" t="s">
        <v>212</v>
      </c>
      <c r="D124" s="42"/>
      <c r="E124" s="42"/>
      <c r="F124" s="42"/>
      <c r="G124" s="42"/>
      <c r="H124" s="42"/>
      <c r="I124" s="42"/>
      <c r="J124" s="209">
        <f>BK124</f>
        <v>0</v>
      </c>
      <c r="K124" s="42"/>
      <c r="L124" s="46"/>
      <c r="M124" s="105"/>
      <c r="N124" s="210"/>
      <c r="O124" s="106"/>
      <c r="P124" s="211">
        <f>P125+P144</f>
        <v>0</v>
      </c>
      <c r="Q124" s="106"/>
      <c r="R124" s="211">
        <f>R125+R144</f>
        <v>0.42336000000000001</v>
      </c>
      <c r="S124" s="106"/>
      <c r="T124" s="212">
        <f>T125+T144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8" t="s">
        <v>82</v>
      </c>
      <c r="AU124" s="18" t="s">
        <v>189</v>
      </c>
      <c r="BK124" s="213">
        <f>BK125+BK144</f>
        <v>0</v>
      </c>
    </row>
    <row r="125" s="12" customFormat="1" ht="25.92" customHeight="1">
      <c r="A125" s="12"/>
      <c r="B125" s="214"/>
      <c r="C125" s="215"/>
      <c r="D125" s="216" t="s">
        <v>82</v>
      </c>
      <c r="E125" s="217" t="s">
        <v>213</v>
      </c>
      <c r="F125" s="217" t="s">
        <v>214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P126</f>
        <v>0</v>
      </c>
      <c r="Q125" s="222"/>
      <c r="R125" s="223">
        <f>R126</f>
        <v>0.32400000000000001</v>
      </c>
      <c r="S125" s="222"/>
      <c r="T125" s="224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90</v>
      </c>
      <c r="AT125" s="226" t="s">
        <v>82</v>
      </c>
      <c r="AU125" s="226" t="s">
        <v>83</v>
      </c>
      <c r="AY125" s="225" t="s">
        <v>215</v>
      </c>
      <c r="BK125" s="227">
        <f>BK126</f>
        <v>0</v>
      </c>
    </row>
    <row r="126" s="12" customFormat="1" ht="22.8" customHeight="1">
      <c r="A126" s="12"/>
      <c r="B126" s="214"/>
      <c r="C126" s="215"/>
      <c r="D126" s="216" t="s">
        <v>82</v>
      </c>
      <c r="E126" s="228" t="s">
        <v>90</v>
      </c>
      <c r="F126" s="228" t="s">
        <v>216</v>
      </c>
      <c r="G126" s="215"/>
      <c r="H126" s="215"/>
      <c r="I126" s="218"/>
      <c r="J126" s="229">
        <f>BK126</f>
        <v>0</v>
      </c>
      <c r="K126" s="215"/>
      <c r="L126" s="220"/>
      <c r="M126" s="221"/>
      <c r="N126" s="222"/>
      <c r="O126" s="222"/>
      <c r="P126" s="223">
        <f>SUM(P127:P143)</f>
        <v>0</v>
      </c>
      <c r="Q126" s="222"/>
      <c r="R126" s="223">
        <f>SUM(R127:R143)</f>
        <v>0.32400000000000001</v>
      </c>
      <c r="S126" s="222"/>
      <c r="T126" s="224">
        <f>SUM(T127:T143)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5" t="s">
        <v>90</v>
      </c>
      <c r="AT126" s="226" t="s">
        <v>82</v>
      </c>
      <c r="AU126" s="226" t="s">
        <v>90</v>
      </c>
      <c r="AY126" s="225" t="s">
        <v>215</v>
      </c>
      <c r="BK126" s="227">
        <f>SUM(BK127:BK143)</f>
        <v>0</v>
      </c>
    </row>
    <row r="127" s="2" customFormat="1" ht="44.25" customHeight="1">
      <c r="A127" s="40"/>
      <c r="B127" s="41"/>
      <c r="C127" s="230" t="s">
        <v>90</v>
      </c>
      <c r="D127" s="230" t="s">
        <v>217</v>
      </c>
      <c r="E127" s="231" t="s">
        <v>2020</v>
      </c>
      <c r="F127" s="232" t="s">
        <v>2021</v>
      </c>
      <c r="G127" s="233" t="s">
        <v>334</v>
      </c>
      <c r="H127" s="234">
        <v>90</v>
      </c>
      <c r="I127" s="235"/>
      <c r="J127" s="236">
        <f>ROUND(I127*H127,2)</f>
        <v>0</v>
      </c>
      <c r="K127" s="232" t="s">
        <v>221</v>
      </c>
      <c r="L127" s="46"/>
      <c r="M127" s="237" t="s">
        <v>1</v>
      </c>
      <c r="N127" s="238" t="s">
        <v>48</v>
      </c>
      <c r="O127" s="93"/>
      <c r="P127" s="239">
        <f>O127*H127</f>
        <v>0</v>
      </c>
      <c r="Q127" s="239">
        <v>0.0035999999999999999</v>
      </c>
      <c r="R127" s="239">
        <f>Q127*H127</f>
        <v>0.32400000000000001</v>
      </c>
      <c r="S127" s="239">
        <v>0</v>
      </c>
      <c r="T127" s="24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1" t="s">
        <v>222</v>
      </c>
      <c r="AT127" s="241" t="s">
        <v>217</v>
      </c>
      <c r="AU127" s="241" t="s">
        <v>92</v>
      </c>
      <c r="AY127" s="18" t="s">
        <v>215</v>
      </c>
      <c r="BE127" s="242">
        <f>IF(N127="základní",J127,0)</f>
        <v>0</v>
      </c>
      <c r="BF127" s="242">
        <f>IF(N127="snížená",J127,0)</f>
        <v>0</v>
      </c>
      <c r="BG127" s="242">
        <f>IF(N127="zákl. přenesená",J127,0)</f>
        <v>0</v>
      </c>
      <c r="BH127" s="242">
        <f>IF(N127="sníž. přenesená",J127,0)</f>
        <v>0</v>
      </c>
      <c r="BI127" s="242">
        <f>IF(N127="nulová",J127,0)</f>
        <v>0</v>
      </c>
      <c r="BJ127" s="18" t="s">
        <v>90</v>
      </c>
      <c r="BK127" s="242">
        <f>ROUND(I127*H127,2)</f>
        <v>0</v>
      </c>
      <c r="BL127" s="18" t="s">
        <v>222</v>
      </c>
      <c r="BM127" s="241" t="s">
        <v>2022</v>
      </c>
    </row>
    <row r="128" s="2" customFormat="1">
      <c r="A128" s="40"/>
      <c r="B128" s="41"/>
      <c r="C128" s="42"/>
      <c r="D128" s="243" t="s">
        <v>224</v>
      </c>
      <c r="E128" s="42"/>
      <c r="F128" s="244" t="s">
        <v>2023</v>
      </c>
      <c r="G128" s="42"/>
      <c r="H128" s="42"/>
      <c r="I128" s="245"/>
      <c r="J128" s="42"/>
      <c r="K128" s="42"/>
      <c r="L128" s="46"/>
      <c r="M128" s="246"/>
      <c r="N128" s="247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8" t="s">
        <v>224</v>
      </c>
      <c r="AU128" s="18" t="s">
        <v>92</v>
      </c>
    </row>
    <row r="129" s="13" customFormat="1">
      <c r="A129" s="13"/>
      <c r="B129" s="248"/>
      <c r="C129" s="249"/>
      <c r="D129" s="243" t="s">
        <v>226</v>
      </c>
      <c r="E129" s="250" t="s">
        <v>1</v>
      </c>
      <c r="F129" s="251" t="s">
        <v>2024</v>
      </c>
      <c r="G129" s="249"/>
      <c r="H129" s="252">
        <v>5</v>
      </c>
      <c r="I129" s="253"/>
      <c r="J129" s="249"/>
      <c r="K129" s="249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226</v>
      </c>
      <c r="AU129" s="258" t="s">
        <v>92</v>
      </c>
      <c r="AV129" s="13" t="s">
        <v>92</v>
      </c>
      <c r="AW129" s="13" t="s">
        <v>39</v>
      </c>
      <c r="AX129" s="13" t="s">
        <v>83</v>
      </c>
      <c r="AY129" s="258" t="s">
        <v>215</v>
      </c>
    </row>
    <row r="130" s="13" customFormat="1">
      <c r="A130" s="13"/>
      <c r="B130" s="248"/>
      <c r="C130" s="249"/>
      <c r="D130" s="243" t="s">
        <v>226</v>
      </c>
      <c r="E130" s="250" t="s">
        <v>1</v>
      </c>
      <c r="F130" s="251" t="s">
        <v>2025</v>
      </c>
      <c r="G130" s="249"/>
      <c r="H130" s="252">
        <v>5</v>
      </c>
      <c r="I130" s="253"/>
      <c r="J130" s="249"/>
      <c r="K130" s="249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226</v>
      </c>
      <c r="AU130" s="258" t="s">
        <v>92</v>
      </c>
      <c r="AV130" s="13" t="s">
        <v>92</v>
      </c>
      <c r="AW130" s="13" t="s">
        <v>39</v>
      </c>
      <c r="AX130" s="13" t="s">
        <v>83</v>
      </c>
      <c r="AY130" s="258" t="s">
        <v>215</v>
      </c>
    </row>
    <row r="131" s="13" customFormat="1">
      <c r="A131" s="13"/>
      <c r="B131" s="248"/>
      <c r="C131" s="249"/>
      <c r="D131" s="243" t="s">
        <v>226</v>
      </c>
      <c r="E131" s="250" t="s">
        <v>1</v>
      </c>
      <c r="F131" s="251" t="s">
        <v>2026</v>
      </c>
      <c r="G131" s="249"/>
      <c r="H131" s="252">
        <v>5</v>
      </c>
      <c r="I131" s="253"/>
      <c r="J131" s="249"/>
      <c r="K131" s="249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226</v>
      </c>
      <c r="AU131" s="258" t="s">
        <v>92</v>
      </c>
      <c r="AV131" s="13" t="s">
        <v>92</v>
      </c>
      <c r="AW131" s="13" t="s">
        <v>39</v>
      </c>
      <c r="AX131" s="13" t="s">
        <v>83</v>
      </c>
      <c r="AY131" s="258" t="s">
        <v>215</v>
      </c>
    </row>
    <row r="132" s="13" customFormat="1">
      <c r="A132" s="13"/>
      <c r="B132" s="248"/>
      <c r="C132" s="249"/>
      <c r="D132" s="243" t="s">
        <v>226</v>
      </c>
      <c r="E132" s="250" t="s">
        <v>1</v>
      </c>
      <c r="F132" s="251" t="s">
        <v>2027</v>
      </c>
      <c r="G132" s="249"/>
      <c r="H132" s="252">
        <v>5</v>
      </c>
      <c r="I132" s="253"/>
      <c r="J132" s="249"/>
      <c r="K132" s="249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226</v>
      </c>
      <c r="AU132" s="258" t="s">
        <v>92</v>
      </c>
      <c r="AV132" s="13" t="s">
        <v>92</v>
      </c>
      <c r="AW132" s="13" t="s">
        <v>39</v>
      </c>
      <c r="AX132" s="13" t="s">
        <v>83</v>
      </c>
      <c r="AY132" s="258" t="s">
        <v>215</v>
      </c>
    </row>
    <row r="133" s="13" customFormat="1">
      <c r="A133" s="13"/>
      <c r="B133" s="248"/>
      <c r="C133" s="249"/>
      <c r="D133" s="243" t="s">
        <v>226</v>
      </c>
      <c r="E133" s="250" t="s">
        <v>1</v>
      </c>
      <c r="F133" s="251" t="s">
        <v>2028</v>
      </c>
      <c r="G133" s="249"/>
      <c r="H133" s="252">
        <v>10</v>
      </c>
      <c r="I133" s="253"/>
      <c r="J133" s="249"/>
      <c r="K133" s="249"/>
      <c r="L133" s="254"/>
      <c r="M133" s="255"/>
      <c r="N133" s="256"/>
      <c r="O133" s="256"/>
      <c r="P133" s="256"/>
      <c r="Q133" s="256"/>
      <c r="R133" s="256"/>
      <c r="S133" s="256"/>
      <c r="T133" s="25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8" t="s">
        <v>226</v>
      </c>
      <c r="AU133" s="258" t="s">
        <v>92</v>
      </c>
      <c r="AV133" s="13" t="s">
        <v>92</v>
      </c>
      <c r="AW133" s="13" t="s">
        <v>39</v>
      </c>
      <c r="AX133" s="13" t="s">
        <v>83</v>
      </c>
      <c r="AY133" s="258" t="s">
        <v>215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2029</v>
      </c>
      <c r="G134" s="249"/>
      <c r="H134" s="252">
        <v>5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83</v>
      </c>
      <c r="AY134" s="258" t="s">
        <v>215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2030</v>
      </c>
      <c r="G135" s="249"/>
      <c r="H135" s="252">
        <v>10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3" customFormat="1">
      <c r="A136" s="13"/>
      <c r="B136" s="248"/>
      <c r="C136" s="249"/>
      <c r="D136" s="243" t="s">
        <v>226</v>
      </c>
      <c r="E136" s="250" t="s">
        <v>1</v>
      </c>
      <c r="F136" s="251" t="s">
        <v>2031</v>
      </c>
      <c r="G136" s="249"/>
      <c r="H136" s="252">
        <v>10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226</v>
      </c>
      <c r="AU136" s="258" t="s">
        <v>92</v>
      </c>
      <c r="AV136" s="13" t="s">
        <v>92</v>
      </c>
      <c r="AW136" s="13" t="s">
        <v>39</v>
      </c>
      <c r="AX136" s="13" t="s">
        <v>83</v>
      </c>
      <c r="AY136" s="258" t="s">
        <v>215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2032</v>
      </c>
      <c r="G137" s="249"/>
      <c r="H137" s="252">
        <v>5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83</v>
      </c>
      <c r="AY137" s="258" t="s">
        <v>215</v>
      </c>
    </row>
    <row r="138" s="13" customFormat="1">
      <c r="A138" s="13"/>
      <c r="B138" s="248"/>
      <c r="C138" s="249"/>
      <c r="D138" s="243" t="s">
        <v>226</v>
      </c>
      <c r="E138" s="250" t="s">
        <v>1</v>
      </c>
      <c r="F138" s="251" t="s">
        <v>2033</v>
      </c>
      <c r="G138" s="249"/>
      <c r="H138" s="252">
        <v>10</v>
      </c>
      <c r="I138" s="253"/>
      <c r="J138" s="249"/>
      <c r="K138" s="249"/>
      <c r="L138" s="254"/>
      <c r="M138" s="255"/>
      <c r="N138" s="256"/>
      <c r="O138" s="256"/>
      <c r="P138" s="256"/>
      <c r="Q138" s="256"/>
      <c r="R138" s="256"/>
      <c r="S138" s="256"/>
      <c r="T138" s="257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8" t="s">
        <v>226</v>
      </c>
      <c r="AU138" s="258" t="s">
        <v>92</v>
      </c>
      <c r="AV138" s="13" t="s">
        <v>92</v>
      </c>
      <c r="AW138" s="13" t="s">
        <v>39</v>
      </c>
      <c r="AX138" s="13" t="s">
        <v>83</v>
      </c>
      <c r="AY138" s="258" t="s">
        <v>215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2034</v>
      </c>
      <c r="G139" s="249"/>
      <c r="H139" s="252">
        <v>5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83</v>
      </c>
      <c r="AY139" s="258" t="s">
        <v>215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2035</v>
      </c>
      <c r="G140" s="249"/>
      <c r="H140" s="252">
        <v>5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3" customFormat="1">
      <c r="A141" s="13"/>
      <c r="B141" s="248"/>
      <c r="C141" s="249"/>
      <c r="D141" s="243" t="s">
        <v>226</v>
      </c>
      <c r="E141" s="250" t="s">
        <v>1</v>
      </c>
      <c r="F141" s="251" t="s">
        <v>2036</v>
      </c>
      <c r="G141" s="249"/>
      <c r="H141" s="252">
        <v>5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226</v>
      </c>
      <c r="AU141" s="258" t="s">
        <v>92</v>
      </c>
      <c r="AV141" s="13" t="s">
        <v>92</v>
      </c>
      <c r="AW141" s="13" t="s">
        <v>39</v>
      </c>
      <c r="AX141" s="13" t="s">
        <v>83</v>
      </c>
      <c r="AY141" s="258" t="s">
        <v>215</v>
      </c>
    </row>
    <row r="142" s="13" customFormat="1">
      <c r="A142" s="13"/>
      <c r="B142" s="248"/>
      <c r="C142" s="249"/>
      <c r="D142" s="243" t="s">
        <v>226</v>
      </c>
      <c r="E142" s="250" t="s">
        <v>1</v>
      </c>
      <c r="F142" s="251" t="s">
        <v>2037</v>
      </c>
      <c r="G142" s="249"/>
      <c r="H142" s="252">
        <v>5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226</v>
      </c>
      <c r="AU142" s="258" t="s">
        <v>92</v>
      </c>
      <c r="AV142" s="13" t="s">
        <v>92</v>
      </c>
      <c r="AW142" s="13" t="s">
        <v>39</v>
      </c>
      <c r="AX142" s="13" t="s">
        <v>83</v>
      </c>
      <c r="AY142" s="258" t="s">
        <v>215</v>
      </c>
    </row>
    <row r="143" s="14" customFormat="1">
      <c r="A143" s="14"/>
      <c r="B143" s="259"/>
      <c r="C143" s="260"/>
      <c r="D143" s="243" t="s">
        <v>226</v>
      </c>
      <c r="E143" s="261" t="s">
        <v>1</v>
      </c>
      <c r="F143" s="262" t="s">
        <v>229</v>
      </c>
      <c r="G143" s="260"/>
      <c r="H143" s="263">
        <v>90</v>
      </c>
      <c r="I143" s="264"/>
      <c r="J143" s="260"/>
      <c r="K143" s="260"/>
      <c r="L143" s="265"/>
      <c r="M143" s="266"/>
      <c r="N143" s="267"/>
      <c r="O143" s="267"/>
      <c r="P143" s="267"/>
      <c r="Q143" s="267"/>
      <c r="R143" s="267"/>
      <c r="S143" s="267"/>
      <c r="T143" s="26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9" t="s">
        <v>226</v>
      </c>
      <c r="AU143" s="269" t="s">
        <v>92</v>
      </c>
      <c r="AV143" s="14" t="s">
        <v>222</v>
      </c>
      <c r="AW143" s="14" t="s">
        <v>39</v>
      </c>
      <c r="AX143" s="14" t="s">
        <v>90</v>
      </c>
      <c r="AY143" s="269" t="s">
        <v>215</v>
      </c>
    </row>
    <row r="144" s="12" customFormat="1" ht="25.92" customHeight="1">
      <c r="A144" s="12"/>
      <c r="B144" s="214"/>
      <c r="C144" s="215"/>
      <c r="D144" s="216" t="s">
        <v>82</v>
      </c>
      <c r="E144" s="217" t="s">
        <v>311</v>
      </c>
      <c r="F144" s="217" t="s">
        <v>412</v>
      </c>
      <c r="G144" s="215"/>
      <c r="H144" s="215"/>
      <c r="I144" s="218"/>
      <c r="J144" s="219">
        <f>BK144</f>
        <v>0</v>
      </c>
      <c r="K144" s="215"/>
      <c r="L144" s="220"/>
      <c r="M144" s="221"/>
      <c r="N144" s="222"/>
      <c r="O144" s="222"/>
      <c r="P144" s="223">
        <f>P145</f>
        <v>0</v>
      </c>
      <c r="Q144" s="222"/>
      <c r="R144" s="223">
        <f>R145</f>
        <v>0.099360000000000004</v>
      </c>
      <c r="S144" s="222"/>
      <c r="T144" s="224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100</v>
      </c>
      <c r="AT144" s="226" t="s">
        <v>82</v>
      </c>
      <c r="AU144" s="226" t="s">
        <v>83</v>
      </c>
      <c r="AY144" s="225" t="s">
        <v>215</v>
      </c>
      <c r="BK144" s="227">
        <f>BK145</f>
        <v>0</v>
      </c>
    </row>
    <row r="145" s="12" customFormat="1" ht="22.8" customHeight="1">
      <c r="A145" s="12"/>
      <c r="B145" s="214"/>
      <c r="C145" s="215"/>
      <c r="D145" s="216" t="s">
        <v>82</v>
      </c>
      <c r="E145" s="228" t="s">
        <v>469</v>
      </c>
      <c r="F145" s="228" t="s">
        <v>470</v>
      </c>
      <c r="G145" s="215"/>
      <c r="H145" s="215"/>
      <c r="I145" s="218"/>
      <c r="J145" s="229">
        <f>BK145</f>
        <v>0</v>
      </c>
      <c r="K145" s="215"/>
      <c r="L145" s="220"/>
      <c r="M145" s="221"/>
      <c r="N145" s="222"/>
      <c r="O145" s="222"/>
      <c r="P145" s="223">
        <f>SUM(P146:P184)</f>
        <v>0</v>
      </c>
      <c r="Q145" s="222"/>
      <c r="R145" s="223">
        <f>SUM(R146:R184)</f>
        <v>0.099360000000000004</v>
      </c>
      <c r="S145" s="222"/>
      <c r="T145" s="224">
        <f>SUM(T146:T184)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5" t="s">
        <v>100</v>
      </c>
      <c r="AT145" s="226" t="s">
        <v>82</v>
      </c>
      <c r="AU145" s="226" t="s">
        <v>90</v>
      </c>
      <c r="AY145" s="225" t="s">
        <v>215</v>
      </c>
      <c r="BK145" s="227">
        <f>SUM(BK146:BK184)</f>
        <v>0</v>
      </c>
    </row>
    <row r="146" s="2" customFormat="1" ht="24.15" customHeight="1">
      <c r="A146" s="40"/>
      <c r="B146" s="41"/>
      <c r="C146" s="230" t="s">
        <v>92</v>
      </c>
      <c r="D146" s="230" t="s">
        <v>217</v>
      </c>
      <c r="E146" s="231" t="s">
        <v>2038</v>
      </c>
      <c r="F146" s="232" t="s">
        <v>2039</v>
      </c>
      <c r="G146" s="233" t="s">
        <v>232</v>
      </c>
      <c r="H146" s="234">
        <v>92.400000000000006</v>
      </c>
      <c r="I146" s="235"/>
      <c r="J146" s="236">
        <f>ROUND(I146*H146,2)</f>
        <v>0</v>
      </c>
      <c r="K146" s="232" t="s">
        <v>221</v>
      </c>
      <c r="L146" s="46"/>
      <c r="M146" s="237" t="s">
        <v>1</v>
      </c>
      <c r="N146" s="238" t="s">
        <v>48</v>
      </c>
      <c r="O146" s="93"/>
      <c r="P146" s="239">
        <f>O146*H146</f>
        <v>0</v>
      </c>
      <c r="Q146" s="239">
        <v>0</v>
      </c>
      <c r="R146" s="239">
        <f>Q146*H146</f>
        <v>0</v>
      </c>
      <c r="S146" s="239">
        <v>0</v>
      </c>
      <c r="T146" s="24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1" t="s">
        <v>418</v>
      </c>
      <c r="AT146" s="241" t="s">
        <v>217</v>
      </c>
      <c r="AU146" s="241" t="s">
        <v>92</v>
      </c>
      <c r="AY146" s="18" t="s">
        <v>215</v>
      </c>
      <c r="BE146" s="242">
        <f>IF(N146="základní",J146,0)</f>
        <v>0</v>
      </c>
      <c r="BF146" s="242">
        <f>IF(N146="snížená",J146,0)</f>
        <v>0</v>
      </c>
      <c r="BG146" s="242">
        <f>IF(N146="zákl. přenesená",J146,0)</f>
        <v>0</v>
      </c>
      <c r="BH146" s="242">
        <f>IF(N146="sníž. přenesená",J146,0)</f>
        <v>0</v>
      </c>
      <c r="BI146" s="242">
        <f>IF(N146="nulová",J146,0)</f>
        <v>0</v>
      </c>
      <c r="BJ146" s="18" t="s">
        <v>90</v>
      </c>
      <c r="BK146" s="242">
        <f>ROUND(I146*H146,2)</f>
        <v>0</v>
      </c>
      <c r="BL146" s="18" t="s">
        <v>418</v>
      </c>
      <c r="BM146" s="241" t="s">
        <v>2040</v>
      </c>
    </row>
    <row r="147" s="2" customFormat="1">
      <c r="A147" s="40"/>
      <c r="B147" s="41"/>
      <c r="C147" s="42"/>
      <c r="D147" s="243" t="s">
        <v>224</v>
      </c>
      <c r="E147" s="42"/>
      <c r="F147" s="244" t="s">
        <v>2041</v>
      </c>
      <c r="G147" s="42"/>
      <c r="H147" s="42"/>
      <c r="I147" s="245"/>
      <c r="J147" s="42"/>
      <c r="K147" s="42"/>
      <c r="L147" s="46"/>
      <c r="M147" s="246"/>
      <c r="N147" s="247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224</v>
      </c>
      <c r="AU147" s="18" t="s">
        <v>92</v>
      </c>
    </row>
    <row r="148" s="13" customFormat="1">
      <c r="A148" s="13"/>
      <c r="B148" s="248"/>
      <c r="C148" s="249"/>
      <c r="D148" s="243" t="s">
        <v>226</v>
      </c>
      <c r="E148" s="250" t="s">
        <v>1</v>
      </c>
      <c r="F148" s="251" t="s">
        <v>2042</v>
      </c>
      <c r="G148" s="249"/>
      <c r="H148" s="252">
        <v>92.400000000000006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226</v>
      </c>
      <c r="AU148" s="258" t="s">
        <v>92</v>
      </c>
      <c r="AV148" s="13" t="s">
        <v>92</v>
      </c>
      <c r="AW148" s="13" t="s">
        <v>39</v>
      </c>
      <c r="AX148" s="13" t="s">
        <v>90</v>
      </c>
      <c r="AY148" s="258" t="s">
        <v>215</v>
      </c>
    </row>
    <row r="149" s="2" customFormat="1" ht="24.15" customHeight="1">
      <c r="A149" s="40"/>
      <c r="B149" s="41"/>
      <c r="C149" s="230" t="s">
        <v>100</v>
      </c>
      <c r="D149" s="230" t="s">
        <v>217</v>
      </c>
      <c r="E149" s="231" t="s">
        <v>2043</v>
      </c>
      <c r="F149" s="232" t="s">
        <v>2044</v>
      </c>
      <c r="G149" s="233" t="s">
        <v>325</v>
      </c>
      <c r="H149" s="234">
        <v>28</v>
      </c>
      <c r="I149" s="235"/>
      <c r="J149" s="236">
        <f>ROUND(I149*H149,2)</f>
        <v>0</v>
      </c>
      <c r="K149" s="232" t="s">
        <v>221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418</v>
      </c>
      <c r="AT149" s="241" t="s">
        <v>217</v>
      </c>
      <c r="AU149" s="241" t="s">
        <v>92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418</v>
      </c>
      <c r="BM149" s="241" t="s">
        <v>2045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2046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92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2047</v>
      </c>
      <c r="G151" s="249"/>
      <c r="H151" s="252">
        <v>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3" customFormat="1">
      <c r="A152" s="13"/>
      <c r="B152" s="248"/>
      <c r="C152" s="249"/>
      <c r="D152" s="243" t="s">
        <v>226</v>
      </c>
      <c r="E152" s="250" t="s">
        <v>1</v>
      </c>
      <c r="F152" s="251" t="s">
        <v>2048</v>
      </c>
      <c r="G152" s="249"/>
      <c r="H152" s="252">
        <v>2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8" t="s">
        <v>226</v>
      </c>
      <c r="AU152" s="258" t="s">
        <v>92</v>
      </c>
      <c r="AV152" s="13" t="s">
        <v>92</v>
      </c>
      <c r="AW152" s="13" t="s">
        <v>39</v>
      </c>
      <c r="AX152" s="13" t="s">
        <v>83</v>
      </c>
      <c r="AY152" s="258" t="s">
        <v>215</v>
      </c>
    </row>
    <row r="153" s="13" customFormat="1">
      <c r="A153" s="13"/>
      <c r="B153" s="248"/>
      <c r="C153" s="249"/>
      <c r="D153" s="243" t="s">
        <v>226</v>
      </c>
      <c r="E153" s="250" t="s">
        <v>1</v>
      </c>
      <c r="F153" s="251" t="s">
        <v>2049</v>
      </c>
      <c r="G153" s="249"/>
      <c r="H153" s="252">
        <v>2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226</v>
      </c>
      <c r="AU153" s="258" t="s">
        <v>92</v>
      </c>
      <c r="AV153" s="13" t="s">
        <v>92</v>
      </c>
      <c r="AW153" s="13" t="s">
        <v>39</v>
      </c>
      <c r="AX153" s="13" t="s">
        <v>83</v>
      </c>
      <c r="AY153" s="258" t="s">
        <v>215</v>
      </c>
    </row>
    <row r="154" s="13" customFormat="1">
      <c r="A154" s="13"/>
      <c r="B154" s="248"/>
      <c r="C154" s="249"/>
      <c r="D154" s="243" t="s">
        <v>226</v>
      </c>
      <c r="E154" s="250" t="s">
        <v>1</v>
      </c>
      <c r="F154" s="251" t="s">
        <v>2050</v>
      </c>
      <c r="G154" s="249"/>
      <c r="H154" s="252">
        <v>2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226</v>
      </c>
      <c r="AU154" s="258" t="s">
        <v>92</v>
      </c>
      <c r="AV154" s="13" t="s">
        <v>92</v>
      </c>
      <c r="AW154" s="13" t="s">
        <v>39</v>
      </c>
      <c r="AX154" s="13" t="s">
        <v>83</v>
      </c>
      <c r="AY154" s="258" t="s">
        <v>215</v>
      </c>
    </row>
    <row r="155" s="13" customFormat="1">
      <c r="A155" s="13"/>
      <c r="B155" s="248"/>
      <c r="C155" s="249"/>
      <c r="D155" s="243" t="s">
        <v>226</v>
      </c>
      <c r="E155" s="250" t="s">
        <v>1</v>
      </c>
      <c r="F155" s="251" t="s">
        <v>2051</v>
      </c>
      <c r="G155" s="249"/>
      <c r="H155" s="252">
        <v>2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226</v>
      </c>
      <c r="AU155" s="258" t="s">
        <v>92</v>
      </c>
      <c r="AV155" s="13" t="s">
        <v>92</v>
      </c>
      <c r="AW155" s="13" t="s">
        <v>39</v>
      </c>
      <c r="AX155" s="13" t="s">
        <v>83</v>
      </c>
      <c r="AY155" s="258" t="s">
        <v>215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2052</v>
      </c>
      <c r="G156" s="249"/>
      <c r="H156" s="252">
        <v>2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83</v>
      </c>
      <c r="AY156" s="258" t="s">
        <v>215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2053</v>
      </c>
      <c r="G157" s="249"/>
      <c r="H157" s="252">
        <v>2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83</v>
      </c>
      <c r="AY157" s="258" t="s">
        <v>215</v>
      </c>
    </row>
    <row r="158" s="13" customFormat="1">
      <c r="A158" s="13"/>
      <c r="B158" s="248"/>
      <c r="C158" s="249"/>
      <c r="D158" s="243" t="s">
        <v>226</v>
      </c>
      <c r="E158" s="250" t="s">
        <v>1</v>
      </c>
      <c r="F158" s="251" t="s">
        <v>2054</v>
      </c>
      <c r="G158" s="249"/>
      <c r="H158" s="252">
        <v>2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226</v>
      </c>
      <c r="AU158" s="258" t="s">
        <v>92</v>
      </c>
      <c r="AV158" s="13" t="s">
        <v>92</v>
      </c>
      <c r="AW158" s="13" t="s">
        <v>39</v>
      </c>
      <c r="AX158" s="13" t="s">
        <v>83</v>
      </c>
      <c r="AY158" s="258" t="s">
        <v>215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2055</v>
      </c>
      <c r="G159" s="249"/>
      <c r="H159" s="252">
        <v>2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92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2056</v>
      </c>
      <c r="G160" s="249"/>
      <c r="H160" s="252">
        <v>2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92</v>
      </c>
      <c r="AV160" s="13" t="s">
        <v>92</v>
      </c>
      <c r="AW160" s="13" t="s">
        <v>39</v>
      </c>
      <c r="AX160" s="13" t="s">
        <v>83</v>
      </c>
      <c r="AY160" s="258" t="s">
        <v>215</v>
      </c>
    </row>
    <row r="161" s="13" customFormat="1">
      <c r="A161" s="13"/>
      <c r="B161" s="248"/>
      <c r="C161" s="249"/>
      <c r="D161" s="243" t="s">
        <v>226</v>
      </c>
      <c r="E161" s="250" t="s">
        <v>1</v>
      </c>
      <c r="F161" s="251" t="s">
        <v>2057</v>
      </c>
      <c r="G161" s="249"/>
      <c r="H161" s="252">
        <v>2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226</v>
      </c>
      <c r="AU161" s="258" t="s">
        <v>92</v>
      </c>
      <c r="AV161" s="13" t="s">
        <v>92</v>
      </c>
      <c r="AW161" s="13" t="s">
        <v>39</v>
      </c>
      <c r="AX161" s="13" t="s">
        <v>83</v>
      </c>
      <c r="AY161" s="258" t="s">
        <v>215</v>
      </c>
    </row>
    <row r="162" s="13" customFormat="1">
      <c r="A162" s="13"/>
      <c r="B162" s="248"/>
      <c r="C162" s="249"/>
      <c r="D162" s="243" t="s">
        <v>226</v>
      </c>
      <c r="E162" s="250" t="s">
        <v>1</v>
      </c>
      <c r="F162" s="251" t="s">
        <v>2058</v>
      </c>
      <c r="G162" s="249"/>
      <c r="H162" s="252">
        <v>2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8" t="s">
        <v>226</v>
      </c>
      <c r="AU162" s="258" t="s">
        <v>92</v>
      </c>
      <c r="AV162" s="13" t="s">
        <v>92</v>
      </c>
      <c r="AW162" s="13" t="s">
        <v>39</v>
      </c>
      <c r="AX162" s="13" t="s">
        <v>83</v>
      </c>
      <c r="AY162" s="258" t="s">
        <v>215</v>
      </c>
    </row>
    <row r="163" s="13" customFormat="1">
      <c r="A163" s="13"/>
      <c r="B163" s="248"/>
      <c r="C163" s="249"/>
      <c r="D163" s="243" t="s">
        <v>226</v>
      </c>
      <c r="E163" s="250" t="s">
        <v>1</v>
      </c>
      <c r="F163" s="251" t="s">
        <v>2059</v>
      </c>
      <c r="G163" s="249"/>
      <c r="H163" s="252">
        <v>2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8" t="s">
        <v>226</v>
      </c>
      <c r="AU163" s="258" t="s">
        <v>92</v>
      </c>
      <c r="AV163" s="13" t="s">
        <v>92</v>
      </c>
      <c r="AW163" s="13" t="s">
        <v>39</v>
      </c>
      <c r="AX163" s="13" t="s">
        <v>83</v>
      </c>
      <c r="AY163" s="258" t="s">
        <v>215</v>
      </c>
    </row>
    <row r="164" s="13" customFormat="1">
      <c r="A164" s="13"/>
      <c r="B164" s="248"/>
      <c r="C164" s="249"/>
      <c r="D164" s="243" t="s">
        <v>226</v>
      </c>
      <c r="E164" s="250" t="s">
        <v>1</v>
      </c>
      <c r="F164" s="251" t="s">
        <v>2060</v>
      </c>
      <c r="G164" s="249"/>
      <c r="H164" s="252">
        <v>2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226</v>
      </c>
      <c r="AU164" s="258" t="s">
        <v>92</v>
      </c>
      <c r="AV164" s="13" t="s">
        <v>92</v>
      </c>
      <c r="AW164" s="13" t="s">
        <v>39</v>
      </c>
      <c r="AX164" s="13" t="s">
        <v>83</v>
      </c>
      <c r="AY164" s="258" t="s">
        <v>215</v>
      </c>
    </row>
    <row r="165" s="14" customFormat="1">
      <c r="A165" s="14"/>
      <c r="B165" s="259"/>
      <c r="C165" s="260"/>
      <c r="D165" s="243" t="s">
        <v>226</v>
      </c>
      <c r="E165" s="261" t="s">
        <v>1</v>
      </c>
      <c r="F165" s="262" t="s">
        <v>229</v>
      </c>
      <c r="G165" s="260"/>
      <c r="H165" s="263">
        <v>28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9" t="s">
        <v>226</v>
      </c>
      <c r="AU165" s="269" t="s">
        <v>92</v>
      </c>
      <c r="AV165" s="14" t="s">
        <v>222</v>
      </c>
      <c r="AW165" s="14" t="s">
        <v>39</v>
      </c>
      <c r="AX165" s="14" t="s">
        <v>90</v>
      </c>
      <c r="AY165" s="269" t="s">
        <v>215</v>
      </c>
    </row>
    <row r="166" s="2" customFormat="1" ht="24.15" customHeight="1">
      <c r="A166" s="40"/>
      <c r="B166" s="41"/>
      <c r="C166" s="291" t="s">
        <v>222</v>
      </c>
      <c r="D166" s="291" t="s">
        <v>311</v>
      </c>
      <c r="E166" s="292" t="s">
        <v>340</v>
      </c>
      <c r="F166" s="293" t="s">
        <v>341</v>
      </c>
      <c r="G166" s="294" t="s">
        <v>334</v>
      </c>
      <c r="H166" s="295">
        <v>108</v>
      </c>
      <c r="I166" s="296"/>
      <c r="J166" s="297">
        <f>ROUND(I166*H166,2)</f>
        <v>0</v>
      </c>
      <c r="K166" s="293" t="s">
        <v>221</v>
      </c>
      <c r="L166" s="298"/>
      <c r="M166" s="299" t="s">
        <v>1</v>
      </c>
      <c r="N166" s="300" t="s">
        <v>48</v>
      </c>
      <c r="O166" s="93"/>
      <c r="P166" s="239">
        <f>O166*H166</f>
        <v>0</v>
      </c>
      <c r="Q166" s="239">
        <v>0.00092000000000000003</v>
      </c>
      <c r="R166" s="239">
        <f>Q166*H166</f>
        <v>0.099360000000000004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548</v>
      </c>
      <c r="AT166" s="241" t="s">
        <v>311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418</v>
      </c>
      <c r="BM166" s="241" t="s">
        <v>2061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341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2062</v>
      </c>
      <c r="G168" s="249"/>
      <c r="H168" s="252">
        <v>6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92</v>
      </c>
      <c r="AV168" s="13" t="s">
        <v>92</v>
      </c>
      <c r="AW168" s="13" t="s">
        <v>39</v>
      </c>
      <c r="AX168" s="13" t="s">
        <v>83</v>
      </c>
      <c r="AY168" s="258" t="s">
        <v>215</v>
      </c>
    </row>
    <row r="169" s="13" customFormat="1">
      <c r="A169" s="13"/>
      <c r="B169" s="248"/>
      <c r="C169" s="249"/>
      <c r="D169" s="243" t="s">
        <v>226</v>
      </c>
      <c r="E169" s="250" t="s">
        <v>1</v>
      </c>
      <c r="F169" s="251" t="s">
        <v>2063</v>
      </c>
      <c r="G169" s="249"/>
      <c r="H169" s="252">
        <v>6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226</v>
      </c>
      <c r="AU169" s="258" t="s">
        <v>92</v>
      </c>
      <c r="AV169" s="13" t="s">
        <v>92</v>
      </c>
      <c r="AW169" s="13" t="s">
        <v>39</v>
      </c>
      <c r="AX169" s="13" t="s">
        <v>83</v>
      </c>
      <c r="AY169" s="258" t="s">
        <v>215</v>
      </c>
    </row>
    <row r="170" s="13" customFormat="1">
      <c r="A170" s="13"/>
      <c r="B170" s="248"/>
      <c r="C170" s="249"/>
      <c r="D170" s="243" t="s">
        <v>226</v>
      </c>
      <c r="E170" s="250" t="s">
        <v>1</v>
      </c>
      <c r="F170" s="251" t="s">
        <v>1691</v>
      </c>
      <c r="G170" s="249"/>
      <c r="H170" s="252">
        <v>6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226</v>
      </c>
      <c r="AU170" s="258" t="s">
        <v>92</v>
      </c>
      <c r="AV170" s="13" t="s">
        <v>92</v>
      </c>
      <c r="AW170" s="13" t="s">
        <v>39</v>
      </c>
      <c r="AX170" s="13" t="s">
        <v>83</v>
      </c>
      <c r="AY170" s="258" t="s">
        <v>215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2064</v>
      </c>
      <c r="G171" s="249"/>
      <c r="H171" s="252">
        <v>6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92</v>
      </c>
      <c r="AV171" s="13" t="s">
        <v>92</v>
      </c>
      <c r="AW171" s="13" t="s">
        <v>39</v>
      </c>
      <c r="AX171" s="13" t="s">
        <v>83</v>
      </c>
      <c r="AY171" s="258" t="s">
        <v>215</v>
      </c>
    </row>
    <row r="172" s="13" customFormat="1">
      <c r="A172" s="13"/>
      <c r="B172" s="248"/>
      <c r="C172" s="249"/>
      <c r="D172" s="243" t="s">
        <v>226</v>
      </c>
      <c r="E172" s="250" t="s">
        <v>1</v>
      </c>
      <c r="F172" s="251" t="s">
        <v>2065</v>
      </c>
      <c r="G172" s="249"/>
      <c r="H172" s="252">
        <v>12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226</v>
      </c>
      <c r="AU172" s="258" t="s">
        <v>92</v>
      </c>
      <c r="AV172" s="13" t="s">
        <v>92</v>
      </c>
      <c r="AW172" s="13" t="s">
        <v>39</v>
      </c>
      <c r="AX172" s="13" t="s">
        <v>83</v>
      </c>
      <c r="AY172" s="258" t="s">
        <v>215</v>
      </c>
    </row>
    <row r="173" s="13" customFormat="1">
      <c r="A173" s="13"/>
      <c r="B173" s="248"/>
      <c r="C173" s="249"/>
      <c r="D173" s="243" t="s">
        <v>226</v>
      </c>
      <c r="E173" s="250" t="s">
        <v>1</v>
      </c>
      <c r="F173" s="251" t="s">
        <v>2066</v>
      </c>
      <c r="G173" s="249"/>
      <c r="H173" s="252">
        <v>6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226</v>
      </c>
      <c r="AU173" s="258" t="s">
        <v>92</v>
      </c>
      <c r="AV173" s="13" t="s">
        <v>92</v>
      </c>
      <c r="AW173" s="13" t="s">
        <v>39</v>
      </c>
      <c r="AX173" s="13" t="s">
        <v>83</v>
      </c>
      <c r="AY173" s="258" t="s">
        <v>215</v>
      </c>
    </row>
    <row r="174" s="13" customFormat="1">
      <c r="A174" s="13"/>
      <c r="B174" s="248"/>
      <c r="C174" s="249"/>
      <c r="D174" s="243" t="s">
        <v>226</v>
      </c>
      <c r="E174" s="250" t="s">
        <v>1</v>
      </c>
      <c r="F174" s="251" t="s">
        <v>2067</v>
      </c>
      <c r="G174" s="249"/>
      <c r="H174" s="252">
        <v>12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226</v>
      </c>
      <c r="AU174" s="258" t="s">
        <v>92</v>
      </c>
      <c r="AV174" s="13" t="s">
        <v>92</v>
      </c>
      <c r="AW174" s="13" t="s">
        <v>39</v>
      </c>
      <c r="AX174" s="13" t="s">
        <v>83</v>
      </c>
      <c r="AY174" s="258" t="s">
        <v>215</v>
      </c>
    </row>
    <row r="175" s="13" customFormat="1">
      <c r="A175" s="13"/>
      <c r="B175" s="248"/>
      <c r="C175" s="249"/>
      <c r="D175" s="243" t="s">
        <v>226</v>
      </c>
      <c r="E175" s="250" t="s">
        <v>1</v>
      </c>
      <c r="F175" s="251" t="s">
        <v>2068</v>
      </c>
      <c r="G175" s="249"/>
      <c r="H175" s="252">
        <v>12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226</v>
      </c>
      <c r="AU175" s="258" t="s">
        <v>92</v>
      </c>
      <c r="AV175" s="13" t="s">
        <v>92</v>
      </c>
      <c r="AW175" s="13" t="s">
        <v>39</v>
      </c>
      <c r="AX175" s="13" t="s">
        <v>83</v>
      </c>
      <c r="AY175" s="258" t="s">
        <v>215</v>
      </c>
    </row>
    <row r="176" s="13" customFormat="1">
      <c r="A176" s="13"/>
      <c r="B176" s="248"/>
      <c r="C176" s="249"/>
      <c r="D176" s="243" t="s">
        <v>226</v>
      </c>
      <c r="E176" s="250" t="s">
        <v>1</v>
      </c>
      <c r="F176" s="251" t="s">
        <v>2069</v>
      </c>
      <c r="G176" s="249"/>
      <c r="H176" s="252">
        <v>6</v>
      </c>
      <c r="I176" s="253"/>
      <c r="J176" s="249"/>
      <c r="K176" s="249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226</v>
      </c>
      <c r="AU176" s="258" t="s">
        <v>92</v>
      </c>
      <c r="AV176" s="13" t="s">
        <v>92</v>
      </c>
      <c r="AW176" s="13" t="s">
        <v>39</v>
      </c>
      <c r="AX176" s="13" t="s">
        <v>83</v>
      </c>
      <c r="AY176" s="258" t="s">
        <v>215</v>
      </c>
    </row>
    <row r="177" s="13" customFormat="1">
      <c r="A177" s="13"/>
      <c r="B177" s="248"/>
      <c r="C177" s="249"/>
      <c r="D177" s="243" t="s">
        <v>226</v>
      </c>
      <c r="E177" s="250" t="s">
        <v>1</v>
      </c>
      <c r="F177" s="251" t="s">
        <v>2070</v>
      </c>
      <c r="G177" s="249"/>
      <c r="H177" s="252">
        <v>12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226</v>
      </c>
      <c r="AU177" s="258" t="s">
        <v>92</v>
      </c>
      <c r="AV177" s="13" t="s">
        <v>92</v>
      </c>
      <c r="AW177" s="13" t="s">
        <v>39</v>
      </c>
      <c r="AX177" s="13" t="s">
        <v>83</v>
      </c>
      <c r="AY177" s="258" t="s">
        <v>215</v>
      </c>
    </row>
    <row r="178" s="13" customFormat="1">
      <c r="A178" s="13"/>
      <c r="B178" s="248"/>
      <c r="C178" s="249"/>
      <c r="D178" s="243" t="s">
        <v>226</v>
      </c>
      <c r="E178" s="250" t="s">
        <v>1</v>
      </c>
      <c r="F178" s="251" t="s">
        <v>2071</v>
      </c>
      <c r="G178" s="249"/>
      <c r="H178" s="252">
        <v>6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226</v>
      </c>
      <c r="AU178" s="258" t="s">
        <v>92</v>
      </c>
      <c r="AV178" s="13" t="s">
        <v>92</v>
      </c>
      <c r="AW178" s="13" t="s">
        <v>39</v>
      </c>
      <c r="AX178" s="13" t="s">
        <v>83</v>
      </c>
      <c r="AY178" s="258" t="s">
        <v>215</v>
      </c>
    </row>
    <row r="179" s="13" customFormat="1">
      <c r="A179" s="13"/>
      <c r="B179" s="248"/>
      <c r="C179" s="249"/>
      <c r="D179" s="243" t="s">
        <v>226</v>
      </c>
      <c r="E179" s="250" t="s">
        <v>1</v>
      </c>
      <c r="F179" s="251" t="s">
        <v>2072</v>
      </c>
      <c r="G179" s="249"/>
      <c r="H179" s="252">
        <v>6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226</v>
      </c>
      <c r="AU179" s="258" t="s">
        <v>92</v>
      </c>
      <c r="AV179" s="13" t="s">
        <v>92</v>
      </c>
      <c r="AW179" s="13" t="s">
        <v>39</v>
      </c>
      <c r="AX179" s="13" t="s">
        <v>83</v>
      </c>
      <c r="AY179" s="258" t="s">
        <v>215</v>
      </c>
    </row>
    <row r="180" s="13" customFormat="1">
      <c r="A180" s="13"/>
      <c r="B180" s="248"/>
      <c r="C180" s="249"/>
      <c r="D180" s="243" t="s">
        <v>226</v>
      </c>
      <c r="E180" s="250" t="s">
        <v>1</v>
      </c>
      <c r="F180" s="251" t="s">
        <v>2073</v>
      </c>
      <c r="G180" s="249"/>
      <c r="H180" s="252">
        <v>6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226</v>
      </c>
      <c r="AU180" s="258" t="s">
        <v>92</v>
      </c>
      <c r="AV180" s="13" t="s">
        <v>92</v>
      </c>
      <c r="AW180" s="13" t="s">
        <v>39</v>
      </c>
      <c r="AX180" s="13" t="s">
        <v>83</v>
      </c>
      <c r="AY180" s="258" t="s">
        <v>215</v>
      </c>
    </row>
    <row r="181" s="13" customFormat="1">
      <c r="A181" s="13"/>
      <c r="B181" s="248"/>
      <c r="C181" s="249"/>
      <c r="D181" s="243" t="s">
        <v>226</v>
      </c>
      <c r="E181" s="250" t="s">
        <v>1</v>
      </c>
      <c r="F181" s="251" t="s">
        <v>2074</v>
      </c>
      <c r="G181" s="249"/>
      <c r="H181" s="252">
        <v>6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226</v>
      </c>
      <c r="AU181" s="258" t="s">
        <v>92</v>
      </c>
      <c r="AV181" s="13" t="s">
        <v>92</v>
      </c>
      <c r="AW181" s="13" t="s">
        <v>39</v>
      </c>
      <c r="AX181" s="13" t="s">
        <v>83</v>
      </c>
      <c r="AY181" s="258" t="s">
        <v>215</v>
      </c>
    </row>
    <row r="182" s="14" customFormat="1">
      <c r="A182" s="14"/>
      <c r="B182" s="259"/>
      <c r="C182" s="260"/>
      <c r="D182" s="243" t="s">
        <v>226</v>
      </c>
      <c r="E182" s="261" t="s">
        <v>1</v>
      </c>
      <c r="F182" s="262" t="s">
        <v>229</v>
      </c>
      <c r="G182" s="260"/>
      <c r="H182" s="263">
        <v>108</v>
      </c>
      <c r="I182" s="264"/>
      <c r="J182" s="260"/>
      <c r="K182" s="260"/>
      <c r="L182" s="265"/>
      <c r="M182" s="266"/>
      <c r="N182" s="267"/>
      <c r="O182" s="267"/>
      <c r="P182" s="267"/>
      <c r="Q182" s="267"/>
      <c r="R182" s="267"/>
      <c r="S182" s="267"/>
      <c r="T182" s="26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9" t="s">
        <v>226</v>
      </c>
      <c r="AU182" s="269" t="s">
        <v>92</v>
      </c>
      <c r="AV182" s="14" t="s">
        <v>222</v>
      </c>
      <c r="AW182" s="14" t="s">
        <v>39</v>
      </c>
      <c r="AX182" s="14" t="s">
        <v>90</v>
      </c>
      <c r="AY182" s="269" t="s">
        <v>215</v>
      </c>
    </row>
    <row r="183" s="2" customFormat="1" ht="24.15" customHeight="1">
      <c r="A183" s="40"/>
      <c r="B183" s="41"/>
      <c r="C183" s="230" t="s">
        <v>247</v>
      </c>
      <c r="D183" s="230" t="s">
        <v>217</v>
      </c>
      <c r="E183" s="231" t="s">
        <v>853</v>
      </c>
      <c r="F183" s="232" t="s">
        <v>854</v>
      </c>
      <c r="G183" s="233" t="s">
        <v>334</v>
      </c>
      <c r="H183" s="234">
        <v>5996</v>
      </c>
      <c r="I183" s="235"/>
      <c r="J183" s="236">
        <f>ROUND(I183*H183,2)</f>
        <v>0</v>
      </c>
      <c r="K183" s="232" t="s">
        <v>221</v>
      </c>
      <c r="L183" s="46"/>
      <c r="M183" s="237" t="s">
        <v>1</v>
      </c>
      <c r="N183" s="238" t="s">
        <v>48</v>
      </c>
      <c r="O183" s="93"/>
      <c r="P183" s="239">
        <f>O183*H183</f>
        <v>0</v>
      </c>
      <c r="Q183" s="239">
        <v>0</v>
      </c>
      <c r="R183" s="239">
        <f>Q183*H183</f>
        <v>0</v>
      </c>
      <c r="S183" s="239">
        <v>0</v>
      </c>
      <c r="T183" s="24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1" t="s">
        <v>222</v>
      </c>
      <c r="AT183" s="241" t="s">
        <v>217</v>
      </c>
      <c r="AU183" s="241" t="s">
        <v>92</v>
      </c>
      <c r="AY183" s="18" t="s">
        <v>215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8" t="s">
        <v>90</v>
      </c>
      <c r="BK183" s="242">
        <f>ROUND(I183*H183,2)</f>
        <v>0</v>
      </c>
      <c r="BL183" s="18" t="s">
        <v>222</v>
      </c>
      <c r="BM183" s="241" t="s">
        <v>2075</v>
      </c>
    </row>
    <row r="184" s="2" customFormat="1">
      <c r="A184" s="40"/>
      <c r="B184" s="41"/>
      <c r="C184" s="42"/>
      <c r="D184" s="243" t="s">
        <v>224</v>
      </c>
      <c r="E184" s="42"/>
      <c r="F184" s="244" t="s">
        <v>856</v>
      </c>
      <c r="G184" s="42"/>
      <c r="H184" s="42"/>
      <c r="I184" s="245"/>
      <c r="J184" s="42"/>
      <c r="K184" s="42"/>
      <c r="L184" s="46"/>
      <c r="M184" s="305"/>
      <c r="N184" s="306"/>
      <c r="O184" s="307"/>
      <c r="P184" s="307"/>
      <c r="Q184" s="307"/>
      <c r="R184" s="307"/>
      <c r="S184" s="307"/>
      <c r="T184" s="308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8" t="s">
        <v>224</v>
      </c>
      <c r="AU184" s="18" t="s">
        <v>92</v>
      </c>
    </row>
    <row r="185" s="2" customFormat="1" ht="6.96" customHeight="1">
      <c r="A185" s="40"/>
      <c r="B185" s="68"/>
      <c r="C185" s="69"/>
      <c r="D185" s="69"/>
      <c r="E185" s="69"/>
      <c r="F185" s="69"/>
      <c r="G185" s="69"/>
      <c r="H185" s="69"/>
      <c r="I185" s="69"/>
      <c r="J185" s="69"/>
      <c r="K185" s="69"/>
      <c r="L185" s="46"/>
      <c r="M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</row>
  </sheetData>
  <sheetProtection sheet="1" autoFilter="0" formatColumns="0" formatRows="0" objects="1" scenarios="1" spinCount="100000" saltValue="2NgHKiI6r8L/EUt46Zg80MQp36J5+yaaPOuoNDiC4RQlT6q+abpkC6peMqEOTeJC50HFEvLwV0ToVVZM5G6TVg==" hashValue="QU1LDagXzFoToChpDo4JZHungMN5q4hSicgIsLzHQ0XOQjyPWQSz3+8bKWeDaoKSVjUBRYob4btXaVwilYXq7w==" algorithmName="SHA-512" password="CC35"/>
  <autoFilter ref="C123:K1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178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6" t="s">
        <v>2076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7" t="str">
        <f>'Rekapitulace zakázky'!AN8</f>
        <v>13. 8. 2026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tr">
        <f>IF('Rekapitulace zakázky'!AN10="","",'Rekapitulace zakázky'!AN10)</f>
        <v/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tr">
        <f>IF('Rekapitulace zakázky'!E11="","",'Rekapitulace zakázky'!E11)</f>
        <v xml:space="preserve"> </v>
      </c>
      <c r="F15" s="40"/>
      <c r="G15" s="40"/>
      <c r="H15" s="40"/>
      <c r="I15" s="153" t="s">
        <v>33</v>
      </c>
      <c r="J15" s="143" t="str">
        <f>IF('Rekapitulace zakázky'!AN11="","",'Rekapitulace zakázky'!AN11)</f>
        <v/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zakázky'!AN13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zakázky'!E14</f>
        <v>Vyplň údaj</v>
      </c>
      <c r="F18" s="143"/>
      <c r="G18" s="143"/>
      <c r="H18" s="143"/>
      <c r="I18" s="153" t="s">
        <v>33</v>
      </c>
      <c r="J18" s="34" t="str">
        <f>'Rekapitulace zakázky'!AN14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37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38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40</v>
      </c>
      <c r="E23" s="40"/>
      <c r="F23" s="40"/>
      <c r="G23" s="40"/>
      <c r="H23" s="40"/>
      <c r="I23" s="153" t="s">
        <v>31</v>
      </c>
      <c r="J23" s="143" t="str">
        <f>IF('Rekapitulace zakázky'!AN19="","",'Rekapitulace zakázky'!AN19)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zakázky'!E20="","",'Rekapitulace zakázky'!E20)</f>
        <v xml:space="preserve"> </v>
      </c>
      <c r="F24" s="40"/>
      <c r="G24" s="40"/>
      <c r="H24" s="40"/>
      <c r="I24" s="153" t="s">
        <v>33</v>
      </c>
      <c r="J24" s="143" t="str">
        <f>IF('Rekapitulace zakázky'!AN20="","",'Rekapitulace zakázky'!AN20)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07.25" customHeight="1">
      <c r="A27" s="158"/>
      <c r="B27" s="159"/>
      <c r="C27" s="158"/>
      <c r="D27" s="158"/>
      <c r="E27" s="160" t="s">
        <v>42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2"/>
      <c r="E29" s="162"/>
      <c r="F29" s="162"/>
      <c r="G29" s="162"/>
      <c r="H29" s="162"/>
      <c r="I29" s="162"/>
      <c r="J29" s="162"/>
      <c r="K29" s="16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3" t="s">
        <v>43</v>
      </c>
      <c r="E30" s="40"/>
      <c r="F30" s="40"/>
      <c r="G30" s="40"/>
      <c r="H30" s="40"/>
      <c r="I30" s="40"/>
      <c r="J30" s="164">
        <f>ROUND(J118,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2"/>
      <c r="E31" s="162"/>
      <c r="F31" s="162"/>
      <c r="G31" s="162"/>
      <c r="H31" s="162"/>
      <c r="I31" s="162"/>
      <c r="J31" s="162"/>
      <c r="K31" s="16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5" t="s">
        <v>45</v>
      </c>
      <c r="G32" s="40"/>
      <c r="H32" s="40"/>
      <c r="I32" s="165" t="s">
        <v>44</v>
      </c>
      <c r="J32" s="165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5" t="s">
        <v>47</v>
      </c>
      <c r="E33" s="153" t="s">
        <v>48</v>
      </c>
      <c r="F33" s="166">
        <f>ROUND((SUM(BE118:BE159)),  2)</f>
        <v>0</v>
      </c>
      <c r="G33" s="40"/>
      <c r="H33" s="40"/>
      <c r="I33" s="167">
        <v>0.20999999999999999</v>
      </c>
      <c r="J33" s="166">
        <f>ROUND(((SUM(BE118:BE159))*I33),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ROUND((SUM(BF118:BF159)),  2)</f>
        <v>0</v>
      </c>
      <c r="G34" s="40"/>
      <c r="H34" s="40"/>
      <c r="I34" s="167">
        <v>0.12</v>
      </c>
      <c r="J34" s="166">
        <f>ROUND(((SUM(BF118:BF159))*I34),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ROUND((SUM(BG118:BG159)),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ROUND((SUM(BH118:BH159)),  2)</f>
        <v>0</v>
      </c>
      <c r="G36" s="40"/>
      <c r="H36" s="40"/>
      <c r="I36" s="167">
        <v>0.12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ROUND((SUM(BI118:BI159)),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178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999.90.90 - Likvidace odpadů včetně dopravy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traťový úsek Lázně Bělohrad - Stará Paka</v>
      </c>
      <c r="G89" s="42"/>
      <c r="H89" s="42"/>
      <c r="I89" s="33" t="s">
        <v>24</v>
      </c>
      <c r="J89" s="81" t="str">
        <f>IF(J12="","",J12)</f>
        <v>13. 8. 2026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 xml:space="preserve"> </v>
      </c>
      <c r="G91" s="42"/>
      <c r="H91" s="42"/>
      <c r="I91" s="33" t="s">
        <v>36</v>
      </c>
      <c r="J91" s="38" t="str">
        <f>E21</f>
        <v>PRODIN a.s.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40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8" t="s">
        <v>186</v>
      </c>
      <c r="D94" s="189"/>
      <c r="E94" s="189"/>
      <c r="F94" s="189"/>
      <c r="G94" s="189"/>
      <c r="H94" s="189"/>
      <c r="I94" s="189"/>
      <c r="J94" s="190" t="s">
        <v>187</v>
      </c>
      <c r="K94" s="18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1" t="s">
        <v>188</v>
      </c>
      <c r="D96" s="42"/>
      <c r="E96" s="42"/>
      <c r="F96" s="42"/>
      <c r="G96" s="42"/>
      <c r="H96" s="42"/>
      <c r="I96" s="42"/>
      <c r="J96" s="112">
        <f>J118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189</v>
      </c>
    </row>
    <row r="97" s="9" customFormat="1" ht="24.96" customHeight="1">
      <c r="A97" s="9"/>
      <c r="B97" s="192"/>
      <c r="C97" s="193"/>
      <c r="D97" s="194" t="s">
        <v>190</v>
      </c>
      <c r="E97" s="195"/>
      <c r="F97" s="195"/>
      <c r="G97" s="195"/>
      <c r="H97" s="195"/>
      <c r="I97" s="195"/>
      <c r="J97" s="196">
        <f>J119</f>
        <v>0</v>
      </c>
      <c r="K97" s="193"/>
      <c r="L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2"/>
      <c r="C98" s="193"/>
      <c r="D98" s="194" t="s">
        <v>681</v>
      </c>
      <c r="E98" s="195"/>
      <c r="F98" s="195"/>
      <c r="G98" s="195"/>
      <c r="H98" s="195"/>
      <c r="I98" s="195"/>
      <c r="J98" s="196">
        <f>J137</f>
        <v>0</v>
      </c>
      <c r="K98" s="193"/>
      <c r="L98" s="19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6.96" customHeight="1">
      <c r="A100" s="40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4" s="2" customFormat="1" ht="6.96" customHeight="1">
      <c r="A104" s="40"/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24.96" customHeight="1">
      <c r="A105" s="40"/>
      <c r="B105" s="41"/>
      <c r="C105" s="24" t="s">
        <v>200</v>
      </c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3" t="s">
        <v>16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6.5" customHeight="1">
      <c r="A108" s="40"/>
      <c r="B108" s="41"/>
      <c r="C108" s="42"/>
      <c r="D108" s="42"/>
      <c r="E108" s="186" t="str">
        <f>E7</f>
        <v>Prostá rekonstrukce trati v úseku Lázně Bělohrad - Nová Paka_Z2</v>
      </c>
      <c r="F108" s="33"/>
      <c r="G108" s="33"/>
      <c r="H108" s="33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3" t="s">
        <v>178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78" t="str">
        <f>E9</f>
        <v>SO 999.90.90 - Likvidace odpadů včetně dopravy</v>
      </c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6.96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22</v>
      </c>
      <c r="D112" s="42"/>
      <c r="E112" s="42"/>
      <c r="F112" s="28" t="str">
        <f>F12</f>
        <v>traťový úsek Lázně Bělohrad - Stará Paka</v>
      </c>
      <c r="G112" s="42"/>
      <c r="H112" s="42"/>
      <c r="I112" s="33" t="s">
        <v>24</v>
      </c>
      <c r="J112" s="81" t="str">
        <f>IF(J12="","",J12)</f>
        <v>13. 8. 2026</v>
      </c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5.15" customHeight="1">
      <c r="A114" s="40"/>
      <c r="B114" s="41"/>
      <c r="C114" s="33" t="s">
        <v>30</v>
      </c>
      <c r="D114" s="42"/>
      <c r="E114" s="42"/>
      <c r="F114" s="28" t="str">
        <f>E15</f>
        <v xml:space="preserve"> </v>
      </c>
      <c r="G114" s="42"/>
      <c r="H114" s="42"/>
      <c r="I114" s="33" t="s">
        <v>36</v>
      </c>
      <c r="J114" s="38" t="str">
        <f>E21</f>
        <v>PRODIN a.s.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5.15" customHeight="1">
      <c r="A115" s="40"/>
      <c r="B115" s="41"/>
      <c r="C115" s="33" t="s">
        <v>34</v>
      </c>
      <c r="D115" s="42"/>
      <c r="E115" s="42"/>
      <c r="F115" s="28" t="str">
        <f>IF(E18="","",E18)</f>
        <v>Vyplň údaj</v>
      </c>
      <c r="G115" s="42"/>
      <c r="H115" s="42"/>
      <c r="I115" s="33" t="s">
        <v>40</v>
      </c>
      <c r="J115" s="38" t="str">
        <f>E24</f>
        <v xml:space="preserve"> 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0.32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11" customFormat="1" ht="29.28" customHeight="1">
      <c r="A117" s="203"/>
      <c r="B117" s="204"/>
      <c r="C117" s="205" t="s">
        <v>201</v>
      </c>
      <c r="D117" s="206" t="s">
        <v>68</v>
      </c>
      <c r="E117" s="206" t="s">
        <v>64</v>
      </c>
      <c r="F117" s="206" t="s">
        <v>65</v>
      </c>
      <c r="G117" s="206" t="s">
        <v>202</v>
      </c>
      <c r="H117" s="206" t="s">
        <v>203</v>
      </c>
      <c r="I117" s="206" t="s">
        <v>204</v>
      </c>
      <c r="J117" s="206" t="s">
        <v>187</v>
      </c>
      <c r="K117" s="207" t="s">
        <v>205</v>
      </c>
      <c r="L117" s="208"/>
      <c r="M117" s="102" t="s">
        <v>1</v>
      </c>
      <c r="N117" s="103" t="s">
        <v>47</v>
      </c>
      <c r="O117" s="103" t="s">
        <v>206</v>
      </c>
      <c r="P117" s="103" t="s">
        <v>207</v>
      </c>
      <c r="Q117" s="103" t="s">
        <v>208</v>
      </c>
      <c r="R117" s="103" t="s">
        <v>209</v>
      </c>
      <c r="S117" s="103" t="s">
        <v>210</v>
      </c>
      <c r="T117" s="104" t="s">
        <v>211</v>
      </c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</row>
    <row r="118" s="2" customFormat="1" ht="22.8" customHeight="1">
      <c r="A118" s="40"/>
      <c r="B118" s="41"/>
      <c r="C118" s="109" t="s">
        <v>212</v>
      </c>
      <c r="D118" s="42"/>
      <c r="E118" s="42"/>
      <c r="F118" s="42"/>
      <c r="G118" s="42"/>
      <c r="H118" s="42"/>
      <c r="I118" s="42"/>
      <c r="J118" s="209">
        <f>BK118</f>
        <v>0</v>
      </c>
      <c r="K118" s="42"/>
      <c r="L118" s="46"/>
      <c r="M118" s="105"/>
      <c r="N118" s="210"/>
      <c r="O118" s="106"/>
      <c r="P118" s="211">
        <f>P119+P137</f>
        <v>0</v>
      </c>
      <c r="Q118" s="106"/>
      <c r="R118" s="211">
        <f>R119+R137</f>
        <v>0</v>
      </c>
      <c r="S118" s="106"/>
      <c r="T118" s="212">
        <f>T119+T137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8" t="s">
        <v>82</v>
      </c>
      <c r="AU118" s="18" t="s">
        <v>189</v>
      </c>
      <c r="BK118" s="213">
        <f>BK119+BK137</f>
        <v>0</v>
      </c>
    </row>
    <row r="119" s="12" customFormat="1" ht="25.92" customHeight="1">
      <c r="A119" s="12"/>
      <c r="B119" s="214"/>
      <c r="C119" s="215"/>
      <c r="D119" s="216" t="s">
        <v>82</v>
      </c>
      <c r="E119" s="217" t="s">
        <v>213</v>
      </c>
      <c r="F119" s="217" t="s">
        <v>214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f>SUM(P120:P136)</f>
        <v>0</v>
      </c>
      <c r="Q119" s="222"/>
      <c r="R119" s="223">
        <f>SUM(R120:R136)</f>
        <v>0</v>
      </c>
      <c r="S119" s="222"/>
      <c r="T119" s="224">
        <f>SUM(T120:T136)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90</v>
      </c>
      <c r="AT119" s="226" t="s">
        <v>82</v>
      </c>
      <c r="AU119" s="226" t="s">
        <v>83</v>
      </c>
      <c r="AY119" s="225" t="s">
        <v>215</v>
      </c>
      <c r="BK119" s="227">
        <f>SUM(BK120:BK136)</f>
        <v>0</v>
      </c>
    </row>
    <row r="120" s="2" customFormat="1" ht="24.15" customHeight="1">
      <c r="A120" s="40"/>
      <c r="B120" s="41"/>
      <c r="C120" s="230" t="s">
        <v>90</v>
      </c>
      <c r="D120" s="230" t="s">
        <v>217</v>
      </c>
      <c r="E120" s="231" t="s">
        <v>2077</v>
      </c>
      <c r="F120" s="232" t="s">
        <v>278</v>
      </c>
      <c r="G120" s="233" t="s">
        <v>279</v>
      </c>
      <c r="H120" s="234">
        <v>27.974</v>
      </c>
      <c r="I120" s="235"/>
      <c r="J120" s="236">
        <f>ROUND(I120*H120,2)</f>
        <v>0</v>
      </c>
      <c r="K120" s="232" t="s">
        <v>221</v>
      </c>
      <c r="L120" s="46"/>
      <c r="M120" s="237" t="s">
        <v>1</v>
      </c>
      <c r="N120" s="238" t="s">
        <v>48</v>
      </c>
      <c r="O120" s="93"/>
      <c r="P120" s="239">
        <f>O120*H120</f>
        <v>0</v>
      </c>
      <c r="Q120" s="239">
        <v>0</v>
      </c>
      <c r="R120" s="239">
        <f>Q120*H120</f>
        <v>0</v>
      </c>
      <c r="S120" s="239">
        <v>0</v>
      </c>
      <c r="T120" s="24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41" t="s">
        <v>222</v>
      </c>
      <c r="AT120" s="241" t="s">
        <v>217</v>
      </c>
      <c r="AU120" s="241" t="s">
        <v>90</v>
      </c>
      <c r="AY120" s="18" t="s">
        <v>215</v>
      </c>
      <c r="BE120" s="242">
        <f>IF(N120="základní",J120,0)</f>
        <v>0</v>
      </c>
      <c r="BF120" s="242">
        <f>IF(N120="snížená",J120,0)</f>
        <v>0</v>
      </c>
      <c r="BG120" s="242">
        <f>IF(N120="zákl. přenesená",J120,0)</f>
        <v>0</v>
      </c>
      <c r="BH120" s="242">
        <f>IF(N120="sníž. přenesená",J120,0)</f>
        <v>0</v>
      </c>
      <c r="BI120" s="242">
        <f>IF(N120="nulová",J120,0)</f>
        <v>0</v>
      </c>
      <c r="BJ120" s="18" t="s">
        <v>90</v>
      </c>
      <c r="BK120" s="242">
        <f>ROUND(I120*H120,2)</f>
        <v>0</v>
      </c>
      <c r="BL120" s="18" t="s">
        <v>222</v>
      </c>
      <c r="BM120" s="241" t="s">
        <v>2078</v>
      </c>
    </row>
    <row r="121" s="2" customFormat="1">
      <c r="A121" s="40"/>
      <c r="B121" s="41"/>
      <c r="C121" s="42"/>
      <c r="D121" s="243" t="s">
        <v>224</v>
      </c>
      <c r="E121" s="42"/>
      <c r="F121" s="244" t="s">
        <v>281</v>
      </c>
      <c r="G121" s="42"/>
      <c r="H121" s="42"/>
      <c r="I121" s="245"/>
      <c r="J121" s="42"/>
      <c r="K121" s="42"/>
      <c r="L121" s="46"/>
      <c r="M121" s="246"/>
      <c r="N121" s="247"/>
      <c r="O121" s="93"/>
      <c r="P121" s="93"/>
      <c r="Q121" s="93"/>
      <c r="R121" s="93"/>
      <c r="S121" s="93"/>
      <c r="T121" s="94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224</v>
      </c>
      <c r="AU121" s="18" t="s">
        <v>90</v>
      </c>
    </row>
    <row r="122" s="13" customFormat="1">
      <c r="A122" s="13"/>
      <c r="B122" s="248"/>
      <c r="C122" s="249"/>
      <c r="D122" s="243" t="s">
        <v>226</v>
      </c>
      <c r="E122" s="250" t="s">
        <v>1</v>
      </c>
      <c r="F122" s="251" t="s">
        <v>2079</v>
      </c>
      <c r="G122" s="249"/>
      <c r="H122" s="252">
        <v>30.346</v>
      </c>
      <c r="I122" s="253"/>
      <c r="J122" s="249"/>
      <c r="K122" s="249"/>
      <c r="L122" s="254"/>
      <c r="M122" s="255"/>
      <c r="N122" s="256"/>
      <c r="O122" s="256"/>
      <c r="P122" s="256"/>
      <c r="Q122" s="256"/>
      <c r="R122" s="256"/>
      <c r="S122" s="256"/>
      <c r="T122" s="25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8" t="s">
        <v>226</v>
      </c>
      <c r="AU122" s="258" t="s">
        <v>90</v>
      </c>
      <c r="AV122" s="13" t="s">
        <v>92</v>
      </c>
      <c r="AW122" s="13" t="s">
        <v>39</v>
      </c>
      <c r="AX122" s="13" t="s">
        <v>83</v>
      </c>
      <c r="AY122" s="258" t="s">
        <v>215</v>
      </c>
    </row>
    <row r="123" s="13" customFormat="1">
      <c r="A123" s="13"/>
      <c r="B123" s="248"/>
      <c r="C123" s="249"/>
      <c r="D123" s="243" t="s">
        <v>226</v>
      </c>
      <c r="E123" s="250" t="s">
        <v>1</v>
      </c>
      <c r="F123" s="251" t="s">
        <v>2080</v>
      </c>
      <c r="G123" s="249"/>
      <c r="H123" s="252">
        <v>-14.283</v>
      </c>
      <c r="I123" s="253"/>
      <c r="J123" s="249"/>
      <c r="K123" s="249"/>
      <c r="L123" s="254"/>
      <c r="M123" s="255"/>
      <c r="N123" s="256"/>
      <c r="O123" s="256"/>
      <c r="P123" s="256"/>
      <c r="Q123" s="256"/>
      <c r="R123" s="256"/>
      <c r="S123" s="256"/>
      <c r="T123" s="25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8" t="s">
        <v>226</v>
      </c>
      <c r="AU123" s="258" t="s">
        <v>90</v>
      </c>
      <c r="AV123" s="13" t="s">
        <v>92</v>
      </c>
      <c r="AW123" s="13" t="s">
        <v>39</v>
      </c>
      <c r="AX123" s="13" t="s">
        <v>83</v>
      </c>
      <c r="AY123" s="258" t="s">
        <v>215</v>
      </c>
    </row>
    <row r="124" s="13" customFormat="1">
      <c r="A124" s="13"/>
      <c r="B124" s="248"/>
      <c r="C124" s="249"/>
      <c r="D124" s="243" t="s">
        <v>226</v>
      </c>
      <c r="E124" s="250" t="s">
        <v>1</v>
      </c>
      <c r="F124" s="251" t="s">
        <v>2081</v>
      </c>
      <c r="G124" s="249"/>
      <c r="H124" s="252">
        <v>11.911</v>
      </c>
      <c r="I124" s="253"/>
      <c r="J124" s="249"/>
      <c r="K124" s="249"/>
      <c r="L124" s="254"/>
      <c r="M124" s="255"/>
      <c r="N124" s="256"/>
      <c r="O124" s="256"/>
      <c r="P124" s="256"/>
      <c r="Q124" s="256"/>
      <c r="R124" s="256"/>
      <c r="S124" s="256"/>
      <c r="T124" s="25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8" t="s">
        <v>226</v>
      </c>
      <c r="AU124" s="258" t="s">
        <v>90</v>
      </c>
      <c r="AV124" s="13" t="s">
        <v>92</v>
      </c>
      <c r="AW124" s="13" t="s">
        <v>39</v>
      </c>
      <c r="AX124" s="13" t="s">
        <v>83</v>
      </c>
      <c r="AY124" s="258" t="s">
        <v>215</v>
      </c>
    </row>
    <row r="125" s="14" customFormat="1">
      <c r="A125" s="14"/>
      <c r="B125" s="259"/>
      <c r="C125" s="260"/>
      <c r="D125" s="243" t="s">
        <v>226</v>
      </c>
      <c r="E125" s="261" t="s">
        <v>1</v>
      </c>
      <c r="F125" s="262" t="s">
        <v>229</v>
      </c>
      <c r="G125" s="260"/>
      <c r="H125" s="263">
        <v>27.974</v>
      </c>
      <c r="I125" s="264"/>
      <c r="J125" s="260"/>
      <c r="K125" s="260"/>
      <c r="L125" s="265"/>
      <c r="M125" s="266"/>
      <c r="N125" s="267"/>
      <c r="O125" s="267"/>
      <c r="P125" s="267"/>
      <c r="Q125" s="267"/>
      <c r="R125" s="267"/>
      <c r="S125" s="267"/>
      <c r="T125" s="26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69" t="s">
        <v>226</v>
      </c>
      <c r="AU125" s="269" t="s">
        <v>90</v>
      </c>
      <c r="AV125" s="14" t="s">
        <v>222</v>
      </c>
      <c r="AW125" s="14" t="s">
        <v>39</v>
      </c>
      <c r="AX125" s="14" t="s">
        <v>90</v>
      </c>
      <c r="AY125" s="269" t="s">
        <v>215</v>
      </c>
    </row>
    <row r="126" s="2" customFormat="1" ht="21.75" customHeight="1">
      <c r="A126" s="40"/>
      <c r="B126" s="41"/>
      <c r="C126" s="230" t="s">
        <v>92</v>
      </c>
      <c r="D126" s="230" t="s">
        <v>217</v>
      </c>
      <c r="E126" s="231" t="s">
        <v>2082</v>
      </c>
      <c r="F126" s="232" t="s">
        <v>737</v>
      </c>
      <c r="G126" s="233" t="s">
        <v>279</v>
      </c>
      <c r="H126" s="234">
        <v>17.25</v>
      </c>
      <c r="I126" s="235"/>
      <c r="J126" s="236">
        <f>ROUND(I126*H126,2)</f>
        <v>0</v>
      </c>
      <c r="K126" s="232" t="s">
        <v>529</v>
      </c>
      <c r="L126" s="46"/>
      <c r="M126" s="237" t="s">
        <v>1</v>
      </c>
      <c r="N126" s="238" t="s">
        <v>48</v>
      </c>
      <c r="O126" s="93"/>
      <c r="P126" s="239">
        <f>O126*H126</f>
        <v>0</v>
      </c>
      <c r="Q126" s="239">
        <v>0</v>
      </c>
      <c r="R126" s="239">
        <f>Q126*H126</f>
        <v>0</v>
      </c>
      <c r="S126" s="239">
        <v>0</v>
      </c>
      <c r="T126" s="240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41" t="s">
        <v>541</v>
      </c>
      <c r="AT126" s="241" t="s">
        <v>217</v>
      </c>
      <c r="AU126" s="241" t="s">
        <v>90</v>
      </c>
      <c r="AY126" s="18" t="s">
        <v>215</v>
      </c>
      <c r="BE126" s="242">
        <f>IF(N126="základní",J126,0)</f>
        <v>0</v>
      </c>
      <c r="BF126" s="242">
        <f>IF(N126="snížená",J126,0)</f>
        <v>0</v>
      </c>
      <c r="BG126" s="242">
        <f>IF(N126="zákl. přenesená",J126,0)</f>
        <v>0</v>
      </c>
      <c r="BH126" s="242">
        <f>IF(N126="sníž. přenesená",J126,0)</f>
        <v>0</v>
      </c>
      <c r="BI126" s="242">
        <f>IF(N126="nulová",J126,0)</f>
        <v>0</v>
      </c>
      <c r="BJ126" s="18" t="s">
        <v>90</v>
      </c>
      <c r="BK126" s="242">
        <f>ROUND(I126*H126,2)</f>
        <v>0</v>
      </c>
      <c r="BL126" s="18" t="s">
        <v>541</v>
      </c>
      <c r="BM126" s="241" t="s">
        <v>2083</v>
      </c>
    </row>
    <row r="127" s="2" customFormat="1">
      <c r="A127" s="40"/>
      <c r="B127" s="41"/>
      <c r="C127" s="42"/>
      <c r="D127" s="243" t="s">
        <v>224</v>
      </c>
      <c r="E127" s="42"/>
      <c r="F127" s="244" t="s">
        <v>739</v>
      </c>
      <c r="G127" s="42"/>
      <c r="H127" s="42"/>
      <c r="I127" s="245"/>
      <c r="J127" s="42"/>
      <c r="K127" s="42"/>
      <c r="L127" s="46"/>
      <c r="M127" s="246"/>
      <c r="N127" s="247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224</v>
      </c>
      <c r="AU127" s="18" t="s">
        <v>90</v>
      </c>
    </row>
    <row r="128" s="13" customFormat="1">
      <c r="A128" s="13"/>
      <c r="B128" s="248"/>
      <c r="C128" s="249"/>
      <c r="D128" s="243" t="s">
        <v>226</v>
      </c>
      <c r="E128" s="250" t="s">
        <v>1</v>
      </c>
      <c r="F128" s="251" t="s">
        <v>2084</v>
      </c>
      <c r="G128" s="249"/>
      <c r="H128" s="252">
        <v>15</v>
      </c>
      <c r="I128" s="253"/>
      <c r="J128" s="249"/>
      <c r="K128" s="249"/>
      <c r="L128" s="254"/>
      <c r="M128" s="255"/>
      <c r="N128" s="256"/>
      <c r="O128" s="256"/>
      <c r="P128" s="256"/>
      <c r="Q128" s="256"/>
      <c r="R128" s="256"/>
      <c r="S128" s="256"/>
      <c r="T128" s="25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8" t="s">
        <v>226</v>
      </c>
      <c r="AU128" s="258" t="s">
        <v>90</v>
      </c>
      <c r="AV128" s="13" t="s">
        <v>92</v>
      </c>
      <c r="AW128" s="13" t="s">
        <v>39</v>
      </c>
      <c r="AX128" s="13" t="s">
        <v>83</v>
      </c>
      <c r="AY128" s="258" t="s">
        <v>215</v>
      </c>
    </row>
    <row r="129" s="13" customFormat="1">
      <c r="A129" s="13"/>
      <c r="B129" s="248"/>
      <c r="C129" s="249"/>
      <c r="D129" s="243" t="s">
        <v>226</v>
      </c>
      <c r="E129" s="250" t="s">
        <v>1</v>
      </c>
      <c r="F129" s="251" t="s">
        <v>2085</v>
      </c>
      <c r="G129" s="249"/>
      <c r="H129" s="252">
        <v>0.75</v>
      </c>
      <c r="I129" s="253"/>
      <c r="J129" s="249"/>
      <c r="K129" s="249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226</v>
      </c>
      <c r="AU129" s="258" t="s">
        <v>90</v>
      </c>
      <c r="AV129" s="13" t="s">
        <v>92</v>
      </c>
      <c r="AW129" s="13" t="s">
        <v>39</v>
      </c>
      <c r="AX129" s="13" t="s">
        <v>83</v>
      </c>
      <c r="AY129" s="258" t="s">
        <v>215</v>
      </c>
    </row>
    <row r="130" s="13" customFormat="1">
      <c r="A130" s="13"/>
      <c r="B130" s="248"/>
      <c r="C130" s="249"/>
      <c r="D130" s="243" t="s">
        <v>226</v>
      </c>
      <c r="E130" s="250" t="s">
        <v>1</v>
      </c>
      <c r="F130" s="251" t="s">
        <v>2086</v>
      </c>
      <c r="G130" s="249"/>
      <c r="H130" s="252">
        <v>0.75</v>
      </c>
      <c r="I130" s="253"/>
      <c r="J130" s="249"/>
      <c r="K130" s="249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226</v>
      </c>
      <c r="AU130" s="258" t="s">
        <v>90</v>
      </c>
      <c r="AV130" s="13" t="s">
        <v>92</v>
      </c>
      <c r="AW130" s="13" t="s">
        <v>39</v>
      </c>
      <c r="AX130" s="13" t="s">
        <v>83</v>
      </c>
      <c r="AY130" s="258" t="s">
        <v>215</v>
      </c>
    </row>
    <row r="131" s="13" customFormat="1">
      <c r="A131" s="13"/>
      <c r="B131" s="248"/>
      <c r="C131" s="249"/>
      <c r="D131" s="243" t="s">
        <v>226</v>
      </c>
      <c r="E131" s="250" t="s">
        <v>1</v>
      </c>
      <c r="F131" s="251" t="s">
        <v>2087</v>
      </c>
      <c r="G131" s="249"/>
      <c r="H131" s="252">
        <v>0.75</v>
      </c>
      <c r="I131" s="253"/>
      <c r="J131" s="249"/>
      <c r="K131" s="249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226</v>
      </c>
      <c r="AU131" s="258" t="s">
        <v>90</v>
      </c>
      <c r="AV131" s="13" t="s">
        <v>92</v>
      </c>
      <c r="AW131" s="13" t="s">
        <v>39</v>
      </c>
      <c r="AX131" s="13" t="s">
        <v>83</v>
      </c>
      <c r="AY131" s="258" t="s">
        <v>215</v>
      </c>
    </row>
    <row r="132" s="14" customFormat="1">
      <c r="A132" s="14"/>
      <c r="B132" s="259"/>
      <c r="C132" s="260"/>
      <c r="D132" s="243" t="s">
        <v>226</v>
      </c>
      <c r="E132" s="261" t="s">
        <v>1</v>
      </c>
      <c r="F132" s="262" t="s">
        <v>229</v>
      </c>
      <c r="G132" s="260"/>
      <c r="H132" s="263">
        <v>17.25</v>
      </c>
      <c r="I132" s="264"/>
      <c r="J132" s="260"/>
      <c r="K132" s="260"/>
      <c r="L132" s="265"/>
      <c r="M132" s="266"/>
      <c r="N132" s="267"/>
      <c r="O132" s="267"/>
      <c r="P132" s="267"/>
      <c r="Q132" s="267"/>
      <c r="R132" s="267"/>
      <c r="S132" s="267"/>
      <c r="T132" s="26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9" t="s">
        <v>226</v>
      </c>
      <c r="AU132" s="269" t="s">
        <v>90</v>
      </c>
      <c r="AV132" s="14" t="s">
        <v>222</v>
      </c>
      <c r="AW132" s="14" t="s">
        <v>39</v>
      </c>
      <c r="AX132" s="14" t="s">
        <v>90</v>
      </c>
      <c r="AY132" s="269" t="s">
        <v>215</v>
      </c>
    </row>
    <row r="133" s="2" customFormat="1" ht="21.75" customHeight="1">
      <c r="A133" s="40"/>
      <c r="B133" s="41"/>
      <c r="C133" s="230" t="s">
        <v>100</v>
      </c>
      <c r="D133" s="230" t="s">
        <v>217</v>
      </c>
      <c r="E133" s="231" t="s">
        <v>2088</v>
      </c>
      <c r="F133" s="232" t="s">
        <v>1882</v>
      </c>
      <c r="G133" s="233" t="s">
        <v>279</v>
      </c>
      <c r="H133" s="234">
        <v>338.108</v>
      </c>
      <c r="I133" s="235"/>
      <c r="J133" s="236">
        <f>ROUND(I133*H133,2)</f>
        <v>0</v>
      </c>
      <c r="K133" s="232" t="s">
        <v>529</v>
      </c>
      <c r="L133" s="46"/>
      <c r="M133" s="237" t="s">
        <v>1</v>
      </c>
      <c r="N133" s="238" t="s">
        <v>48</v>
      </c>
      <c r="O133" s="93"/>
      <c r="P133" s="239">
        <f>O133*H133</f>
        <v>0</v>
      </c>
      <c r="Q133" s="239">
        <v>0</v>
      </c>
      <c r="R133" s="239">
        <f>Q133*H133</f>
        <v>0</v>
      </c>
      <c r="S133" s="239">
        <v>0</v>
      </c>
      <c r="T133" s="24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1" t="s">
        <v>541</v>
      </c>
      <c r="AT133" s="241" t="s">
        <v>217</v>
      </c>
      <c r="AU133" s="241" t="s">
        <v>90</v>
      </c>
      <c r="AY133" s="18" t="s">
        <v>215</v>
      </c>
      <c r="BE133" s="242">
        <f>IF(N133="základní",J133,0)</f>
        <v>0</v>
      </c>
      <c r="BF133" s="242">
        <f>IF(N133="snížená",J133,0)</f>
        <v>0</v>
      </c>
      <c r="BG133" s="242">
        <f>IF(N133="zákl. přenesená",J133,0)</f>
        <v>0</v>
      </c>
      <c r="BH133" s="242">
        <f>IF(N133="sníž. přenesená",J133,0)</f>
        <v>0</v>
      </c>
      <c r="BI133" s="242">
        <f>IF(N133="nulová",J133,0)</f>
        <v>0</v>
      </c>
      <c r="BJ133" s="18" t="s">
        <v>90</v>
      </c>
      <c r="BK133" s="242">
        <f>ROUND(I133*H133,2)</f>
        <v>0</v>
      </c>
      <c r="BL133" s="18" t="s">
        <v>541</v>
      </c>
      <c r="BM133" s="241" t="s">
        <v>2089</v>
      </c>
    </row>
    <row r="134" s="2" customFormat="1">
      <c r="A134" s="40"/>
      <c r="B134" s="41"/>
      <c r="C134" s="42"/>
      <c r="D134" s="243" t="s">
        <v>224</v>
      </c>
      <c r="E134" s="42"/>
      <c r="F134" s="244" t="s">
        <v>1884</v>
      </c>
      <c r="G134" s="42"/>
      <c r="H134" s="42"/>
      <c r="I134" s="245"/>
      <c r="J134" s="42"/>
      <c r="K134" s="42"/>
      <c r="L134" s="46"/>
      <c r="M134" s="246"/>
      <c r="N134" s="247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224</v>
      </c>
      <c r="AU134" s="18" t="s">
        <v>90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2090</v>
      </c>
      <c r="G135" s="249"/>
      <c r="H135" s="252">
        <v>338.108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90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4" customFormat="1">
      <c r="A136" s="14"/>
      <c r="B136" s="259"/>
      <c r="C136" s="260"/>
      <c r="D136" s="243" t="s">
        <v>226</v>
      </c>
      <c r="E136" s="261" t="s">
        <v>1</v>
      </c>
      <c r="F136" s="262" t="s">
        <v>229</v>
      </c>
      <c r="G136" s="260"/>
      <c r="H136" s="263">
        <v>338.108</v>
      </c>
      <c r="I136" s="264"/>
      <c r="J136" s="260"/>
      <c r="K136" s="260"/>
      <c r="L136" s="265"/>
      <c r="M136" s="266"/>
      <c r="N136" s="267"/>
      <c r="O136" s="267"/>
      <c r="P136" s="267"/>
      <c r="Q136" s="267"/>
      <c r="R136" s="267"/>
      <c r="S136" s="267"/>
      <c r="T136" s="26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9" t="s">
        <v>226</v>
      </c>
      <c r="AU136" s="269" t="s">
        <v>90</v>
      </c>
      <c r="AV136" s="14" t="s">
        <v>222</v>
      </c>
      <c r="AW136" s="14" t="s">
        <v>39</v>
      </c>
      <c r="AX136" s="14" t="s">
        <v>90</v>
      </c>
      <c r="AY136" s="269" t="s">
        <v>215</v>
      </c>
    </row>
    <row r="137" s="12" customFormat="1" ht="25.92" customHeight="1">
      <c r="A137" s="12"/>
      <c r="B137" s="214"/>
      <c r="C137" s="215"/>
      <c r="D137" s="216" t="s">
        <v>82</v>
      </c>
      <c r="E137" s="217" t="s">
        <v>725</v>
      </c>
      <c r="F137" s="217" t="s">
        <v>726</v>
      </c>
      <c r="G137" s="215"/>
      <c r="H137" s="215"/>
      <c r="I137" s="218"/>
      <c r="J137" s="219">
        <f>BK137</f>
        <v>0</v>
      </c>
      <c r="K137" s="215"/>
      <c r="L137" s="220"/>
      <c r="M137" s="221"/>
      <c r="N137" s="222"/>
      <c r="O137" s="222"/>
      <c r="P137" s="223">
        <f>SUM(P138:P159)</f>
        <v>0</v>
      </c>
      <c r="Q137" s="222"/>
      <c r="R137" s="223">
        <f>SUM(R138:R159)</f>
        <v>0</v>
      </c>
      <c r="S137" s="222"/>
      <c r="T137" s="224">
        <f>SUM(T138:T159)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222</v>
      </c>
      <c r="AT137" s="226" t="s">
        <v>82</v>
      </c>
      <c r="AU137" s="226" t="s">
        <v>83</v>
      </c>
      <c r="AY137" s="225" t="s">
        <v>215</v>
      </c>
      <c r="BK137" s="227">
        <f>SUM(BK138:BK159)</f>
        <v>0</v>
      </c>
    </row>
    <row r="138" s="2" customFormat="1" ht="37.8" customHeight="1">
      <c r="A138" s="40"/>
      <c r="B138" s="41"/>
      <c r="C138" s="230" t="s">
        <v>222</v>
      </c>
      <c r="D138" s="230" t="s">
        <v>217</v>
      </c>
      <c r="E138" s="231" t="s">
        <v>730</v>
      </c>
      <c r="F138" s="232" t="s">
        <v>731</v>
      </c>
      <c r="G138" s="233" t="s">
        <v>279</v>
      </c>
      <c r="H138" s="234">
        <v>366.08199999999999</v>
      </c>
      <c r="I138" s="235"/>
      <c r="J138" s="236">
        <f>ROUND(I138*H138,2)</f>
        <v>0</v>
      </c>
      <c r="K138" s="232" t="s">
        <v>529</v>
      </c>
      <c r="L138" s="46"/>
      <c r="M138" s="237" t="s">
        <v>1</v>
      </c>
      <c r="N138" s="238" t="s">
        <v>48</v>
      </c>
      <c r="O138" s="93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541</v>
      </c>
      <c r="AT138" s="241" t="s">
        <v>217</v>
      </c>
      <c r="AU138" s="241" t="s">
        <v>90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541</v>
      </c>
      <c r="BM138" s="241" t="s">
        <v>2091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733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90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2092</v>
      </c>
      <c r="G140" s="249"/>
      <c r="H140" s="252">
        <v>366.08199999999999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90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4" customFormat="1">
      <c r="A141" s="14"/>
      <c r="B141" s="259"/>
      <c r="C141" s="260"/>
      <c r="D141" s="243" t="s">
        <v>226</v>
      </c>
      <c r="E141" s="261" t="s">
        <v>1</v>
      </c>
      <c r="F141" s="262" t="s">
        <v>229</v>
      </c>
      <c r="G141" s="260"/>
      <c r="H141" s="263">
        <v>366.08199999999999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226</v>
      </c>
      <c r="AU141" s="269" t="s">
        <v>90</v>
      </c>
      <c r="AV141" s="14" t="s">
        <v>222</v>
      </c>
      <c r="AW141" s="14" t="s">
        <v>39</v>
      </c>
      <c r="AX141" s="14" t="s">
        <v>90</v>
      </c>
      <c r="AY141" s="269" t="s">
        <v>215</v>
      </c>
    </row>
    <row r="142" s="2" customFormat="1" ht="44.25" customHeight="1">
      <c r="A142" s="40"/>
      <c r="B142" s="41"/>
      <c r="C142" s="230" t="s">
        <v>247</v>
      </c>
      <c r="D142" s="230" t="s">
        <v>217</v>
      </c>
      <c r="E142" s="231" t="s">
        <v>2093</v>
      </c>
      <c r="F142" s="232" t="s">
        <v>2094</v>
      </c>
      <c r="G142" s="233" t="s">
        <v>279</v>
      </c>
      <c r="H142" s="234">
        <v>1098.2460000000001</v>
      </c>
      <c r="I142" s="235"/>
      <c r="J142" s="236">
        <f>ROUND(I142*H142,2)</f>
        <v>0</v>
      </c>
      <c r="K142" s="232" t="s">
        <v>529</v>
      </c>
      <c r="L142" s="46"/>
      <c r="M142" s="237" t="s">
        <v>1</v>
      </c>
      <c r="N142" s="238" t="s">
        <v>48</v>
      </c>
      <c r="O142" s="93"/>
      <c r="P142" s="239">
        <f>O142*H142</f>
        <v>0</v>
      </c>
      <c r="Q142" s="239">
        <v>0</v>
      </c>
      <c r="R142" s="239">
        <f>Q142*H142</f>
        <v>0</v>
      </c>
      <c r="S142" s="239">
        <v>0</v>
      </c>
      <c r="T142" s="24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1" t="s">
        <v>541</v>
      </c>
      <c r="AT142" s="241" t="s">
        <v>217</v>
      </c>
      <c r="AU142" s="241" t="s">
        <v>90</v>
      </c>
      <c r="AY142" s="18" t="s">
        <v>215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90</v>
      </c>
      <c r="BK142" s="242">
        <f>ROUND(I142*H142,2)</f>
        <v>0</v>
      </c>
      <c r="BL142" s="18" t="s">
        <v>541</v>
      </c>
      <c r="BM142" s="241" t="s">
        <v>2095</v>
      </c>
    </row>
    <row r="143" s="2" customFormat="1">
      <c r="A143" s="40"/>
      <c r="B143" s="41"/>
      <c r="C143" s="42"/>
      <c r="D143" s="243" t="s">
        <v>224</v>
      </c>
      <c r="E143" s="42"/>
      <c r="F143" s="244" t="s">
        <v>2096</v>
      </c>
      <c r="G143" s="42"/>
      <c r="H143" s="42"/>
      <c r="I143" s="245"/>
      <c r="J143" s="42"/>
      <c r="K143" s="42"/>
      <c r="L143" s="46"/>
      <c r="M143" s="246"/>
      <c r="N143" s="247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8" t="s">
        <v>224</v>
      </c>
      <c r="AU143" s="18" t="s">
        <v>90</v>
      </c>
    </row>
    <row r="144" s="13" customFormat="1">
      <c r="A144" s="13"/>
      <c r="B144" s="248"/>
      <c r="C144" s="249"/>
      <c r="D144" s="243" t="s">
        <v>226</v>
      </c>
      <c r="E144" s="250" t="s">
        <v>1</v>
      </c>
      <c r="F144" s="251" t="s">
        <v>2097</v>
      </c>
      <c r="G144" s="249"/>
      <c r="H144" s="252">
        <v>1098.2460000000001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226</v>
      </c>
      <c r="AU144" s="258" t="s">
        <v>90</v>
      </c>
      <c r="AV144" s="13" t="s">
        <v>92</v>
      </c>
      <c r="AW144" s="13" t="s">
        <v>39</v>
      </c>
      <c r="AX144" s="13" t="s">
        <v>90</v>
      </c>
      <c r="AY144" s="258" t="s">
        <v>215</v>
      </c>
    </row>
    <row r="145" s="2" customFormat="1" ht="49.05" customHeight="1">
      <c r="A145" s="40"/>
      <c r="B145" s="41"/>
      <c r="C145" s="230" t="s">
        <v>259</v>
      </c>
      <c r="D145" s="230" t="s">
        <v>217</v>
      </c>
      <c r="E145" s="231" t="s">
        <v>2098</v>
      </c>
      <c r="F145" s="232" t="s">
        <v>2099</v>
      </c>
      <c r="G145" s="233" t="s">
        <v>279</v>
      </c>
      <c r="H145" s="234">
        <v>17.25</v>
      </c>
      <c r="I145" s="235"/>
      <c r="J145" s="236">
        <f>ROUND(I145*H145,2)</f>
        <v>0</v>
      </c>
      <c r="K145" s="232" t="s">
        <v>529</v>
      </c>
      <c r="L145" s="46"/>
      <c r="M145" s="237" t="s">
        <v>1</v>
      </c>
      <c r="N145" s="238" t="s">
        <v>48</v>
      </c>
      <c r="O145" s="93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41" t="s">
        <v>541</v>
      </c>
      <c r="AT145" s="241" t="s">
        <v>217</v>
      </c>
      <c r="AU145" s="241" t="s">
        <v>90</v>
      </c>
      <c r="AY145" s="18" t="s">
        <v>215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90</v>
      </c>
      <c r="BK145" s="242">
        <f>ROUND(I145*H145,2)</f>
        <v>0</v>
      </c>
      <c r="BL145" s="18" t="s">
        <v>541</v>
      </c>
      <c r="BM145" s="241" t="s">
        <v>2100</v>
      </c>
    </row>
    <row r="146" s="2" customFormat="1">
      <c r="A146" s="40"/>
      <c r="B146" s="41"/>
      <c r="C146" s="42"/>
      <c r="D146" s="243" t="s">
        <v>224</v>
      </c>
      <c r="E146" s="42"/>
      <c r="F146" s="244" t="s">
        <v>2101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224</v>
      </c>
      <c r="AU146" s="18" t="s">
        <v>90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2102</v>
      </c>
      <c r="G147" s="249"/>
      <c r="H147" s="252">
        <v>17.25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90</v>
      </c>
      <c r="AV147" s="13" t="s">
        <v>92</v>
      </c>
      <c r="AW147" s="13" t="s">
        <v>39</v>
      </c>
      <c r="AX147" s="13" t="s">
        <v>83</v>
      </c>
      <c r="AY147" s="258" t="s">
        <v>215</v>
      </c>
    </row>
    <row r="148" s="14" customFormat="1">
      <c r="A148" s="14"/>
      <c r="B148" s="259"/>
      <c r="C148" s="260"/>
      <c r="D148" s="243" t="s">
        <v>226</v>
      </c>
      <c r="E148" s="261" t="s">
        <v>1</v>
      </c>
      <c r="F148" s="262" t="s">
        <v>229</v>
      </c>
      <c r="G148" s="260"/>
      <c r="H148" s="263">
        <v>17.25</v>
      </c>
      <c r="I148" s="264"/>
      <c r="J148" s="260"/>
      <c r="K148" s="260"/>
      <c r="L148" s="265"/>
      <c r="M148" s="266"/>
      <c r="N148" s="267"/>
      <c r="O148" s="267"/>
      <c r="P148" s="267"/>
      <c r="Q148" s="267"/>
      <c r="R148" s="267"/>
      <c r="S148" s="267"/>
      <c r="T148" s="26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9" t="s">
        <v>226</v>
      </c>
      <c r="AU148" s="269" t="s">
        <v>90</v>
      </c>
      <c r="AV148" s="14" t="s">
        <v>222</v>
      </c>
      <c r="AW148" s="14" t="s">
        <v>39</v>
      </c>
      <c r="AX148" s="14" t="s">
        <v>90</v>
      </c>
      <c r="AY148" s="269" t="s">
        <v>215</v>
      </c>
    </row>
    <row r="149" s="2" customFormat="1" ht="55.5" customHeight="1">
      <c r="A149" s="40"/>
      <c r="B149" s="41"/>
      <c r="C149" s="230" t="s">
        <v>264</v>
      </c>
      <c r="D149" s="230" t="s">
        <v>217</v>
      </c>
      <c r="E149" s="231" t="s">
        <v>2103</v>
      </c>
      <c r="F149" s="232" t="s">
        <v>2104</v>
      </c>
      <c r="G149" s="233" t="s">
        <v>279</v>
      </c>
      <c r="H149" s="234">
        <v>51.75</v>
      </c>
      <c r="I149" s="235"/>
      <c r="J149" s="236">
        <f>ROUND(I149*H149,2)</f>
        <v>0</v>
      </c>
      <c r="K149" s="232" t="s">
        <v>529</v>
      </c>
      <c r="L149" s="46"/>
      <c r="M149" s="237" t="s">
        <v>1</v>
      </c>
      <c r="N149" s="238" t="s">
        <v>48</v>
      </c>
      <c r="O149" s="93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41" t="s">
        <v>541</v>
      </c>
      <c r="AT149" s="241" t="s">
        <v>217</v>
      </c>
      <c r="AU149" s="241" t="s">
        <v>90</v>
      </c>
      <c r="AY149" s="18" t="s">
        <v>215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90</v>
      </c>
      <c r="BK149" s="242">
        <f>ROUND(I149*H149,2)</f>
        <v>0</v>
      </c>
      <c r="BL149" s="18" t="s">
        <v>541</v>
      </c>
      <c r="BM149" s="241" t="s">
        <v>2105</v>
      </c>
    </row>
    <row r="150" s="2" customFormat="1">
      <c r="A150" s="40"/>
      <c r="B150" s="41"/>
      <c r="C150" s="42"/>
      <c r="D150" s="243" t="s">
        <v>224</v>
      </c>
      <c r="E150" s="42"/>
      <c r="F150" s="244" t="s">
        <v>2106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224</v>
      </c>
      <c r="AU150" s="18" t="s">
        <v>90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2107</v>
      </c>
      <c r="G151" s="249"/>
      <c r="H151" s="252">
        <v>51.75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90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4" customFormat="1">
      <c r="A152" s="14"/>
      <c r="B152" s="259"/>
      <c r="C152" s="260"/>
      <c r="D152" s="243" t="s">
        <v>226</v>
      </c>
      <c r="E152" s="261" t="s">
        <v>1</v>
      </c>
      <c r="F152" s="262" t="s">
        <v>229</v>
      </c>
      <c r="G152" s="260"/>
      <c r="H152" s="263">
        <v>51.75</v>
      </c>
      <c r="I152" s="264"/>
      <c r="J152" s="260"/>
      <c r="K152" s="260"/>
      <c r="L152" s="265"/>
      <c r="M152" s="266"/>
      <c r="N152" s="267"/>
      <c r="O152" s="267"/>
      <c r="P152" s="267"/>
      <c r="Q152" s="267"/>
      <c r="R152" s="267"/>
      <c r="S152" s="267"/>
      <c r="T152" s="26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9" t="s">
        <v>226</v>
      </c>
      <c r="AU152" s="269" t="s">
        <v>90</v>
      </c>
      <c r="AV152" s="14" t="s">
        <v>222</v>
      </c>
      <c r="AW152" s="14" t="s">
        <v>39</v>
      </c>
      <c r="AX152" s="14" t="s">
        <v>90</v>
      </c>
      <c r="AY152" s="269" t="s">
        <v>215</v>
      </c>
    </row>
    <row r="153" s="2" customFormat="1" ht="24.15" customHeight="1">
      <c r="A153" s="40"/>
      <c r="B153" s="41"/>
      <c r="C153" s="230" t="s">
        <v>270</v>
      </c>
      <c r="D153" s="230" t="s">
        <v>217</v>
      </c>
      <c r="E153" s="231" t="s">
        <v>2108</v>
      </c>
      <c r="F153" s="232" t="s">
        <v>2109</v>
      </c>
      <c r="G153" s="233" t="s">
        <v>232</v>
      </c>
      <c r="H153" s="234">
        <v>229.26300000000001</v>
      </c>
      <c r="I153" s="235"/>
      <c r="J153" s="236">
        <f>ROUND(I153*H153,2)</f>
        <v>0</v>
      </c>
      <c r="K153" s="232" t="s">
        <v>507</v>
      </c>
      <c r="L153" s="46"/>
      <c r="M153" s="237" t="s">
        <v>1</v>
      </c>
      <c r="N153" s="238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541</v>
      </c>
      <c r="AT153" s="241" t="s">
        <v>217</v>
      </c>
      <c r="AU153" s="241" t="s">
        <v>90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541</v>
      </c>
      <c r="BM153" s="241" t="s">
        <v>2110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2111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90</v>
      </c>
    </row>
    <row r="155" s="13" customFormat="1">
      <c r="A155" s="13"/>
      <c r="B155" s="248"/>
      <c r="C155" s="249"/>
      <c r="D155" s="243" t="s">
        <v>226</v>
      </c>
      <c r="E155" s="250" t="s">
        <v>1</v>
      </c>
      <c r="F155" s="251" t="s">
        <v>2112</v>
      </c>
      <c r="G155" s="249"/>
      <c r="H155" s="252">
        <v>229.26300000000001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226</v>
      </c>
      <c r="AU155" s="258" t="s">
        <v>90</v>
      </c>
      <c r="AV155" s="13" t="s">
        <v>92</v>
      </c>
      <c r="AW155" s="13" t="s">
        <v>39</v>
      </c>
      <c r="AX155" s="13" t="s">
        <v>83</v>
      </c>
      <c r="AY155" s="258" t="s">
        <v>215</v>
      </c>
    </row>
    <row r="156" s="14" customFormat="1">
      <c r="A156" s="14"/>
      <c r="B156" s="259"/>
      <c r="C156" s="260"/>
      <c r="D156" s="243" t="s">
        <v>226</v>
      </c>
      <c r="E156" s="261" t="s">
        <v>1</v>
      </c>
      <c r="F156" s="262" t="s">
        <v>229</v>
      </c>
      <c r="G156" s="260"/>
      <c r="H156" s="263">
        <v>229.26300000000001</v>
      </c>
      <c r="I156" s="264"/>
      <c r="J156" s="260"/>
      <c r="K156" s="260"/>
      <c r="L156" s="265"/>
      <c r="M156" s="266"/>
      <c r="N156" s="267"/>
      <c r="O156" s="267"/>
      <c r="P156" s="267"/>
      <c r="Q156" s="267"/>
      <c r="R156" s="267"/>
      <c r="S156" s="267"/>
      <c r="T156" s="26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9" t="s">
        <v>226</v>
      </c>
      <c r="AU156" s="269" t="s">
        <v>90</v>
      </c>
      <c r="AV156" s="14" t="s">
        <v>222</v>
      </c>
      <c r="AW156" s="14" t="s">
        <v>39</v>
      </c>
      <c r="AX156" s="14" t="s">
        <v>90</v>
      </c>
      <c r="AY156" s="269" t="s">
        <v>215</v>
      </c>
    </row>
    <row r="157" s="2" customFormat="1" ht="24.15" customHeight="1">
      <c r="A157" s="40"/>
      <c r="B157" s="41"/>
      <c r="C157" s="230" t="s">
        <v>276</v>
      </c>
      <c r="D157" s="230" t="s">
        <v>217</v>
      </c>
      <c r="E157" s="231" t="s">
        <v>2113</v>
      </c>
      <c r="F157" s="232" t="s">
        <v>2114</v>
      </c>
      <c r="G157" s="233" t="s">
        <v>279</v>
      </c>
      <c r="H157" s="234">
        <v>17.25</v>
      </c>
      <c r="I157" s="235"/>
      <c r="J157" s="236">
        <f>ROUND(I157*H157,2)</f>
        <v>0</v>
      </c>
      <c r="K157" s="232" t="s">
        <v>529</v>
      </c>
      <c r="L157" s="46"/>
      <c r="M157" s="237" t="s">
        <v>1</v>
      </c>
      <c r="N157" s="238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541</v>
      </c>
      <c r="AT157" s="241" t="s">
        <v>217</v>
      </c>
      <c r="AU157" s="241" t="s">
        <v>90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541</v>
      </c>
      <c r="BM157" s="241" t="s">
        <v>2115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2116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90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2117</v>
      </c>
      <c r="G159" s="249"/>
      <c r="H159" s="252">
        <v>17.25</v>
      </c>
      <c r="I159" s="253"/>
      <c r="J159" s="249"/>
      <c r="K159" s="249"/>
      <c r="L159" s="254"/>
      <c r="M159" s="309"/>
      <c r="N159" s="310"/>
      <c r="O159" s="310"/>
      <c r="P159" s="310"/>
      <c r="Q159" s="310"/>
      <c r="R159" s="310"/>
      <c r="S159" s="310"/>
      <c r="T159" s="3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90</v>
      </c>
      <c r="AV159" s="13" t="s">
        <v>92</v>
      </c>
      <c r="AW159" s="13" t="s">
        <v>39</v>
      </c>
      <c r="AX159" s="13" t="s">
        <v>90</v>
      </c>
      <c r="AY159" s="258" t="s">
        <v>215</v>
      </c>
    </row>
    <row r="160" s="2" customFormat="1" ht="6.96" customHeight="1">
      <c r="A160" s="40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46"/>
      <c r="M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</row>
  </sheetData>
  <sheetProtection sheet="1" autoFilter="0" formatColumns="0" formatRows="0" objects="1" scenarios="1" spinCount="100000" saltValue="R2IRYcVAPhdYo+4fT0IfUa3dPlN1CcxULIa/4Ka66dnR0vG1oypwIlReQx2vxwoCMw7iRm7APlnHYG8Xx5xTQg==" hashValue="Y5/FmooLoIWt+e0Q5P7eE57QEXs++AL7o0ZQMyauC400Ymwvp6IIQ3ORpxUHPqs28PYk88g/gKM7/7MZ7CWx1w==" algorithmName="SHA-512" password="CC35"/>
  <autoFilter ref="C117:K15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 s="2" customFormat="1" ht="12" customHeight="1">
      <c r="A8" s="40"/>
      <c r="B8" s="46"/>
      <c r="C8" s="40"/>
      <c r="D8" s="153" t="s">
        <v>178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6" t="s">
        <v>2118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53" t="s">
        <v>18</v>
      </c>
      <c r="E11" s="40"/>
      <c r="F11" s="143" t="s">
        <v>1</v>
      </c>
      <c r="G11" s="40"/>
      <c r="H11" s="40"/>
      <c r="I11" s="153" t="s">
        <v>20</v>
      </c>
      <c r="J11" s="143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22</v>
      </c>
      <c r="E12" s="40"/>
      <c r="F12" s="143" t="s">
        <v>23</v>
      </c>
      <c r="G12" s="40"/>
      <c r="H12" s="40"/>
      <c r="I12" s="153" t="s">
        <v>24</v>
      </c>
      <c r="J12" s="157" t="str">
        <f>'Rekapitulace zakázky'!AN8</f>
        <v>13. 8. 2026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53" t="s">
        <v>30</v>
      </c>
      <c r="E14" s="40"/>
      <c r="F14" s="40"/>
      <c r="G14" s="40"/>
      <c r="H14" s="40"/>
      <c r="I14" s="153" t="s">
        <v>31</v>
      </c>
      <c r="J14" s="143" t="str">
        <f>IF('Rekapitulace zakázky'!AN10="","",'Rekapitulace zakázky'!AN10)</f>
        <v/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43" t="str">
        <f>IF('Rekapitulace zakázky'!E11="","",'Rekapitulace zakázky'!E11)</f>
        <v xml:space="preserve"> </v>
      </c>
      <c r="F15" s="40"/>
      <c r="G15" s="40"/>
      <c r="H15" s="40"/>
      <c r="I15" s="153" t="s">
        <v>33</v>
      </c>
      <c r="J15" s="143" t="str">
        <f>IF('Rekapitulace zakázky'!AN11="","",'Rekapitulace zakázky'!AN11)</f>
        <v/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53" t="s">
        <v>34</v>
      </c>
      <c r="E17" s="40"/>
      <c r="F17" s="40"/>
      <c r="G17" s="40"/>
      <c r="H17" s="40"/>
      <c r="I17" s="153" t="s">
        <v>31</v>
      </c>
      <c r="J17" s="34" t="str">
        <f>'Rekapitulace zakázky'!AN13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4" t="str">
        <f>'Rekapitulace zakázky'!E14</f>
        <v>Vyplň údaj</v>
      </c>
      <c r="F18" s="143"/>
      <c r="G18" s="143"/>
      <c r="H18" s="143"/>
      <c r="I18" s="153" t="s">
        <v>33</v>
      </c>
      <c r="J18" s="34" t="str">
        <f>'Rekapitulace zakázky'!AN14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53" t="s">
        <v>36</v>
      </c>
      <c r="E20" s="40"/>
      <c r="F20" s="40"/>
      <c r="G20" s="40"/>
      <c r="H20" s="40"/>
      <c r="I20" s="153" t="s">
        <v>31</v>
      </c>
      <c r="J20" s="143" t="s">
        <v>37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43" t="s">
        <v>38</v>
      </c>
      <c r="F21" s="40"/>
      <c r="G21" s="40"/>
      <c r="H21" s="40"/>
      <c r="I21" s="153" t="s">
        <v>33</v>
      </c>
      <c r="J21" s="143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53" t="s">
        <v>40</v>
      </c>
      <c r="E23" s="40"/>
      <c r="F23" s="40"/>
      <c r="G23" s="40"/>
      <c r="H23" s="40"/>
      <c r="I23" s="153" t="s">
        <v>31</v>
      </c>
      <c r="J23" s="143" t="str">
        <f>IF('Rekapitulace zakázky'!AN19="","",'Rekapitulace zakázky'!AN19)</f>
        <v/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43" t="str">
        <f>IF('Rekapitulace zakázky'!E20="","",'Rekapitulace zakázky'!E20)</f>
        <v xml:space="preserve"> </v>
      </c>
      <c r="F24" s="40"/>
      <c r="G24" s="40"/>
      <c r="H24" s="40"/>
      <c r="I24" s="153" t="s">
        <v>33</v>
      </c>
      <c r="J24" s="143" t="str">
        <f>IF('Rekapitulace zakázky'!AN20="","",'Rekapitulace zakázky'!AN20)</f>
        <v/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53" t="s">
        <v>41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07.25" customHeight="1">
      <c r="A27" s="158"/>
      <c r="B27" s="159"/>
      <c r="C27" s="158"/>
      <c r="D27" s="158"/>
      <c r="E27" s="160" t="s">
        <v>42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62"/>
      <c r="E29" s="162"/>
      <c r="F29" s="162"/>
      <c r="G29" s="162"/>
      <c r="H29" s="162"/>
      <c r="I29" s="162"/>
      <c r="J29" s="162"/>
      <c r="K29" s="16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63" t="s">
        <v>43</v>
      </c>
      <c r="E30" s="40"/>
      <c r="F30" s="40"/>
      <c r="G30" s="40"/>
      <c r="H30" s="40"/>
      <c r="I30" s="40"/>
      <c r="J30" s="164">
        <f>ROUND(J118,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62"/>
      <c r="E31" s="162"/>
      <c r="F31" s="162"/>
      <c r="G31" s="162"/>
      <c r="H31" s="162"/>
      <c r="I31" s="162"/>
      <c r="J31" s="162"/>
      <c r="K31" s="16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65" t="s">
        <v>45</v>
      </c>
      <c r="G32" s="40"/>
      <c r="H32" s="40"/>
      <c r="I32" s="165" t="s">
        <v>44</v>
      </c>
      <c r="J32" s="165" t="s">
        <v>46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5" t="s">
        <v>47</v>
      </c>
      <c r="E33" s="153" t="s">
        <v>48</v>
      </c>
      <c r="F33" s="166">
        <f>ROUND((SUM(BE118:BE153)),  2)</f>
        <v>0</v>
      </c>
      <c r="G33" s="40"/>
      <c r="H33" s="40"/>
      <c r="I33" s="167">
        <v>0.20999999999999999</v>
      </c>
      <c r="J33" s="166">
        <f>ROUND(((SUM(BE118:BE153))*I33),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53" t="s">
        <v>49</v>
      </c>
      <c r="F34" s="166">
        <f>ROUND((SUM(BF118:BF153)),  2)</f>
        <v>0</v>
      </c>
      <c r="G34" s="40"/>
      <c r="H34" s="40"/>
      <c r="I34" s="167">
        <v>0.12</v>
      </c>
      <c r="J34" s="166">
        <f>ROUND(((SUM(BF118:BF153))*I34),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53" t="s">
        <v>50</v>
      </c>
      <c r="F35" s="166">
        <f>ROUND((SUM(BG118:BG153)),  2)</f>
        <v>0</v>
      </c>
      <c r="G35" s="40"/>
      <c r="H35" s="40"/>
      <c r="I35" s="167">
        <v>0.20999999999999999</v>
      </c>
      <c r="J35" s="166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53" t="s">
        <v>51</v>
      </c>
      <c r="F36" s="166">
        <f>ROUND((SUM(BH118:BH153)),  2)</f>
        <v>0</v>
      </c>
      <c r="G36" s="40"/>
      <c r="H36" s="40"/>
      <c r="I36" s="167">
        <v>0.12</v>
      </c>
      <c r="J36" s="166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53" t="s">
        <v>52</v>
      </c>
      <c r="F37" s="166">
        <f>ROUND((SUM(BI118:BI153)),  2)</f>
        <v>0</v>
      </c>
      <c r="G37" s="40"/>
      <c r="H37" s="40"/>
      <c r="I37" s="167">
        <v>0</v>
      </c>
      <c r="J37" s="166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8"/>
      <c r="D39" s="169" t="s">
        <v>53</v>
      </c>
      <c r="E39" s="170"/>
      <c r="F39" s="170"/>
      <c r="G39" s="171" t="s">
        <v>54</v>
      </c>
      <c r="H39" s="172" t="s">
        <v>55</v>
      </c>
      <c r="I39" s="170"/>
      <c r="J39" s="173">
        <f>SUM(J30:J37)</f>
        <v>0</v>
      </c>
      <c r="K39" s="174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3" t="s">
        <v>178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SO 999.98.98 - Všeobecný objekt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3" t="s">
        <v>22</v>
      </c>
      <c r="D89" s="42"/>
      <c r="E89" s="42"/>
      <c r="F89" s="28" t="str">
        <f>F12</f>
        <v>traťový úsek Lázně Bělohrad - Stará Paka</v>
      </c>
      <c r="G89" s="42"/>
      <c r="H89" s="42"/>
      <c r="I89" s="33" t="s">
        <v>24</v>
      </c>
      <c r="J89" s="81" t="str">
        <f>IF(J12="","",J12)</f>
        <v>13. 8. 2026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3" t="s">
        <v>30</v>
      </c>
      <c r="D91" s="42"/>
      <c r="E91" s="42"/>
      <c r="F91" s="28" t="str">
        <f>E15</f>
        <v xml:space="preserve"> </v>
      </c>
      <c r="G91" s="42"/>
      <c r="H91" s="42"/>
      <c r="I91" s="33" t="s">
        <v>36</v>
      </c>
      <c r="J91" s="38" t="str">
        <f>E21</f>
        <v>PRODIN a.s.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3" t="s">
        <v>34</v>
      </c>
      <c r="D92" s="42"/>
      <c r="E92" s="42"/>
      <c r="F92" s="28" t="str">
        <f>IF(E18="","",E18)</f>
        <v>Vyplň údaj</v>
      </c>
      <c r="G92" s="42"/>
      <c r="H92" s="42"/>
      <c r="I92" s="33" t="s">
        <v>40</v>
      </c>
      <c r="J92" s="38" t="str">
        <f>E24</f>
        <v xml:space="preserve"> 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88" t="s">
        <v>186</v>
      </c>
      <c r="D94" s="189"/>
      <c r="E94" s="189"/>
      <c r="F94" s="189"/>
      <c r="G94" s="189"/>
      <c r="H94" s="189"/>
      <c r="I94" s="189"/>
      <c r="J94" s="190" t="s">
        <v>187</v>
      </c>
      <c r="K94" s="18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1" t="s">
        <v>188</v>
      </c>
      <c r="D96" s="42"/>
      <c r="E96" s="42"/>
      <c r="F96" s="42"/>
      <c r="G96" s="42"/>
      <c r="H96" s="42"/>
      <c r="I96" s="42"/>
      <c r="J96" s="112">
        <f>J118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8" t="s">
        <v>189</v>
      </c>
    </row>
    <row r="97" s="9" customFormat="1" ht="24.96" customHeight="1">
      <c r="A97" s="9"/>
      <c r="B97" s="192"/>
      <c r="C97" s="193"/>
      <c r="D97" s="194" t="s">
        <v>681</v>
      </c>
      <c r="E97" s="195"/>
      <c r="F97" s="195"/>
      <c r="G97" s="195"/>
      <c r="H97" s="195"/>
      <c r="I97" s="195"/>
      <c r="J97" s="196">
        <f>J119</f>
        <v>0</v>
      </c>
      <c r="K97" s="193"/>
      <c r="L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2"/>
      <c r="C98" s="193"/>
      <c r="D98" s="194" t="s">
        <v>2119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6.96" customHeight="1">
      <c r="A100" s="40"/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4" s="2" customFormat="1" ht="6.96" customHeight="1">
      <c r="A104" s="40"/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24.96" customHeight="1">
      <c r="A105" s="40"/>
      <c r="B105" s="41"/>
      <c r="C105" s="24" t="s">
        <v>200</v>
      </c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3" t="s">
        <v>16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6.5" customHeight="1">
      <c r="A108" s="40"/>
      <c r="B108" s="41"/>
      <c r="C108" s="42"/>
      <c r="D108" s="42"/>
      <c r="E108" s="186" t="str">
        <f>E7</f>
        <v>Prostá rekonstrukce trati v úseku Lázně Bělohrad - Nová Paka_Z2</v>
      </c>
      <c r="F108" s="33"/>
      <c r="G108" s="33"/>
      <c r="H108" s="33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3" t="s">
        <v>178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78" t="str">
        <f>E9</f>
        <v>SO 999.98.98 - Všeobecný objekt</v>
      </c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6.96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22</v>
      </c>
      <c r="D112" s="42"/>
      <c r="E112" s="42"/>
      <c r="F112" s="28" t="str">
        <f>F12</f>
        <v>traťový úsek Lázně Bělohrad - Stará Paka</v>
      </c>
      <c r="G112" s="42"/>
      <c r="H112" s="42"/>
      <c r="I112" s="33" t="s">
        <v>24</v>
      </c>
      <c r="J112" s="81" t="str">
        <f>IF(J12="","",J12)</f>
        <v>13. 8. 2026</v>
      </c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5.15" customHeight="1">
      <c r="A114" s="40"/>
      <c r="B114" s="41"/>
      <c r="C114" s="33" t="s">
        <v>30</v>
      </c>
      <c r="D114" s="42"/>
      <c r="E114" s="42"/>
      <c r="F114" s="28" t="str">
        <f>E15</f>
        <v xml:space="preserve"> </v>
      </c>
      <c r="G114" s="42"/>
      <c r="H114" s="42"/>
      <c r="I114" s="33" t="s">
        <v>36</v>
      </c>
      <c r="J114" s="38" t="str">
        <f>E21</f>
        <v>PRODIN a.s.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5.15" customHeight="1">
      <c r="A115" s="40"/>
      <c r="B115" s="41"/>
      <c r="C115" s="33" t="s">
        <v>34</v>
      </c>
      <c r="D115" s="42"/>
      <c r="E115" s="42"/>
      <c r="F115" s="28" t="str">
        <f>IF(E18="","",E18)</f>
        <v>Vyplň údaj</v>
      </c>
      <c r="G115" s="42"/>
      <c r="H115" s="42"/>
      <c r="I115" s="33" t="s">
        <v>40</v>
      </c>
      <c r="J115" s="38" t="str">
        <f>E24</f>
        <v xml:space="preserve"> 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0.32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11" customFormat="1" ht="29.28" customHeight="1">
      <c r="A117" s="203"/>
      <c r="B117" s="204"/>
      <c r="C117" s="205" t="s">
        <v>201</v>
      </c>
      <c r="D117" s="206" t="s">
        <v>68</v>
      </c>
      <c r="E117" s="206" t="s">
        <v>64</v>
      </c>
      <c r="F117" s="206" t="s">
        <v>65</v>
      </c>
      <c r="G117" s="206" t="s">
        <v>202</v>
      </c>
      <c r="H117" s="206" t="s">
        <v>203</v>
      </c>
      <c r="I117" s="206" t="s">
        <v>204</v>
      </c>
      <c r="J117" s="206" t="s">
        <v>187</v>
      </c>
      <c r="K117" s="207" t="s">
        <v>205</v>
      </c>
      <c r="L117" s="208"/>
      <c r="M117" s="102" t="s">
        <v>1</v>
      </c>
      <c r="N117" s="103" t="s">
        <v>47</v>
      </c>
      <c r="O117" s="103" t="s">
        <v>206</v>
      </c>
      <c r="P117" s="103" t="s">
        <v>207</v>
      </c>
      <c r="Q117" s="103" t="s">
        <v>208</v>
      </c>
      <c r="R117" s="103" t="s">
        <v>209</v>
      </c>
      <c r="S117" s="103" t="s">
        <v>210</v>
      </c>
      <c r="T117" s="104" t="s">
        <v>211</v>
      </c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</row>
    <row r="118" s="2" customFormat="1" ht="22.8" customHeight="1">
      <c r="A118" s="40"/>
      <c r="B118" s="41"/>
      <c r="C118" s="109" t="s">
        <v>212</v>
      </c>
      <c r="D118" s="42"/>
      <c r="E118" s="42"/>
      <c r="F118" s="42"/>
      <c r="G118" s="42"/>
      <c r="H118" s="42"/>
      <c r="I118" s="42"/>
      <c r="J118" s="209">
        <f>BK118</f>
        <v>0</v>
      </c>
      <c r="K118" s="42"/>
      <c r="L118" s="46"/>
      <c r="M118" s="105"/>
      <c r="N118" s="210"/>
      <c r="O118" s="106"/>
      <c r="P118" s="211">
        <f>P119+P124</f>
        <v>0</v>
      </c>
      <c r="Q118" s="106"/>
      <c r="R118" s="211">
        <f>R119+R124</f>
        <v>0</v>
      </c>
      <c r="S118" s="106"/>
      <c r="T118" s="212">
        <f>T119+T124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8" t="s">
        <v>82</v>
      </c>
      <c r="AU118" s="18" t="s">
        <v>189</v>
      </c>
      <c r="BK118" s="213">
        <f>BK119+BK124</f>
        <v>0</v>
      </c>
    </row>
    <row r="119" s="12" customFormat="1" ht="25.92" customHeight="1">
      <c r="A119" s="12"/>
      <c r="B119" s="214"/>
      <c r="C119" s="215"/>
      <c r="D119" s="216" t="s">
        <v>82</v>
      </c>
      <c r="E119" s="217" t="s">
        <v>725</v>
      </c>
      <c r="F119" s="217" t="s">
        <v>726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f>SUM(P120:P123)</f>
        <v>0</v>
      </c>
      <c r="Q119" s="222"/>
      <c r="R119" s="223">
        <f>SUM(R120:R123)</f>
        <v>0</v>
      </c>
      <c r="S119" s="222"/>
      <c r="T119" s="224">
        <f>SUM(T120:T123)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222</v>
      </c>
      <c r="AT119" s="226" t="s">
        <v>82</v>
      </c>
      <c r="AU119" s="226" t="s">
        <v>83</v>
      </c>
      <c r="AY119" s="225" t="s">
        <v>215</v>
      </c>
      <c r="BK119" s="227">
        <f>SUM(BK120:BK123)</f>
        <v>0</v>
      </c>
    </row>
    <row r="120" s="2" customFormat="1" ht="24.15" customHeight="1">
      <c r="A120" s="40"/>
      <c r="B120" s="41"/>
      <c r="C120" s="230" t="s">
        <v>90</v>
      </c>
      <c r="D120" s="230" t="s">
        <v>217</v>
      </c>
      <c r="E120" s="231" t="s">
        <v>2120</v>
      </c>
      <c r="F120" s="232" t="s">
        <v>2121</v>
      </c>
      <c r="G120" s="233" t="s">
        <v>1252</v>
      </c>
      <c r="H120" s="234">
        <v>1</v>
      </c>
      <c r="I120" s="235"/>
      <c r="J120" s="236">
        <f>ROUND(I120*H120,2)</f>
        <v>0</v>
      </c>
      <c r="K120" s="232" t="s">
        <v>1</v>
      </c>
      <c r="L120" s="46"/>
      <c r="M120" s="237" t="s">
        <v>1</v>
      </c>
      <c r="N120" s="238" t="s">
        <v>48</v>
      </c>
      <c r="O120" s="93"/>
      <c r="P120" s="239">
        <f>O120*H120</f>
        <v>0</v>
      </c>
      <c r="Q120" s="239">
        <v>0</v>
      </c>
      <c r="R120" s="239">
        <f>Q120*H120</f>
        <v>0</v>
      </c>
      <c r="S120" s="239">
        <v>0</v>
      </c>
      <c r="T120" s="240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41" t="s">
        <v>541</v>
      </c>
      <c r="AT120" s="241" t="s">
        <v>217</v>
      </c>
      <c r="AU120" s="241" t="s">
        <v>90</v>
      </c>
      <c r="AY120" s="18" t="s">
        <v>215</v>
      </c>
      <c r="BE120" s="242">
        <f>IF(N120="základní",J120,0)</f>
        <v>0</v>
      </c>
      <c r="BF120" s="242">
        <f>IF(N120="snížená",J120,0)</f>
        <v>0</v>
      </c>
      <c r="BG120" s="242">
        <f>IF(N120="zákl. přenesená",J120,0)</f>
        <v>0</v>
      </c>
      <c r="BH120" s="242">
        <f>IF(N120="sníž. přenesená",J120,0)</f>
        <v>0</v>
      </c>
      <c r="BI120" s="242">
        <f>IF(N120="nulová",J120,0)</f>
        <v>0</v>
      </c>
      <c r="BJ120" s="18" t="s">
        <v>90</v>
      </c>
      <c r="BK120" s="242">
        <f>ROUND(I120*H120,2)</f>
        <v>0</v>
      </c>
      <c r="BL120" s="18" t="s">
        <v>541</v>
      </c>
      <c r="BM120" s="241" t="s">
        <v>2122</v>
      </c>
    </row>
    <row r="121" s="2" customFormat="1">
      <c r="A121" s="40"/>
      <c r="B121" s="41"/>
      <c r="C121" s="42"/>
      <c r="D121" s="243" t="s">
        <v>224</v>
      </c>
      <c r="E121" s="42"/>
      <c r="F121" s="244" t="s">
        <v>2123</v>
      </c>
      <c r="G121" s="42"/>
      <c r="H121" s="42"/>
      <c r="I121" s="245"/>
      <c r="J121" s="42"/>
      <c r="K121" s="42"/>
      <c r="L121" s="46"/>
      <c r="M121" s="246"/>
      <c r="N121" s="247"/>
      <c r="O121" s="93"/>
      <c r="P121" s="93"/>
      <c r="Q121" s="93"/>
      <c r="R121" s="93"/>
      <c r="S121" s="93"/>
      <c r="T121" s="94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8" t="s">
        <v>224</v>
      </c>
      <c r="AU121" s="18" t="s">
        <v>90</v>
      </c>
    </row>
    <row r="122" s="2" customFormat="1" ht="33" customHeight="1">
      <c r="A122" s="40"/>
      <c r="B122" s="41"/>
      <c r="C122" s="230" t="s">
        <v>92</v>
      </c>
      <c r="D122" s="230" t="s">
        <v>217</v>
      </c>
      <c r="E122" s="231" t="s">
        <v>2124</v>
      </c>
      <c r="F122" s="232" t="s">
        <v>2125</v>
      </c>
      <c r="G122" s="233" t="s">
        <v>1252</v>
      </c>
      <c r="H122" s="234">
        <v>1</v>
      </c>
      <c r="I122" s="235"/>
      <c r="J122" s="236">
        <f>ROUND(I122*H122,2)</f>
        <v>0</v>
      </c>
      <c r="K122" s="232" t="s">
        <v>1</v>
      </c>
      <c r="L122" s="46"/>
      <c r="M122" s="237" t="s">
        <v>1</v>
      </c>
      <c r="N122" s="238" t="s">
        <v>48</v>
      </c>
      <c r="O122" s="93"/>
      <c r="P122" s="239">
        <f>O122*H122</f>
        <v>0</v>
      </c>
      <c r="Q122" s="239">
        <v>0</v>
      </c>
      <c r="R122" s="239">
        <f>Q122*H122</f>
        <v>0</v>
      </c>
      <c r="S122" s="239">
        <v>0</v>
      </c>
      <c r="T122" s="240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41" t="s">
        <v>541</v>
      </c>
      <c r="AT122" s="241" t="s">
        <v>217</v>
      </c>
      <c r="AU122" s="241" t="s">
        <v>90</v>
      </c>
      <c r="AY122" s="18" t="s">
        <v>215</v>
      </c>
      <c r="BE122" s="242">
        <f>IF(N122="základní",J122,0)</f>
        <v>0</v>
      </c>
      <c r="BF122" s="242">
        <f>IF(N122="snížená",J122,0)</f>
        <v>0</v>
      </c>
      <c r="BG122" s="242">
        <f>IF(N122="zákl. přenesená",J122,0)</f>
        <v>0</v>
      </c>
      <c r="BH122" s="242">
        <f>IF(N122="sníž. přenesená",J122,0)</f>
        <v>0</v>
      </c>
      <c r="BI122" s="242">
        <f>IF(N122="nulová",J122,0)</f>
        <v>0</v>
      </c>
      <c r="BJ122" s="18" t="s">
        <v>90</v>
      </c>
      <c r="BK122" s="242">
        <f>ROUND(I122*H122,2)</f>
        <v>0</v>
      </c>
      <c r="BL122" s="18" t="s">
        <v>541</v>
      </c>
      <c r="BM122" s="241" t="s">
        <v>2126</v>
      </c>
    </row>
    <row r="123" s="2" customFormat="1">
      <c r="A123" s="40"/>
      <c r="B123" s="41"/>
      <c r="C123" s="42"/>
      <c r="D123" s="243" t="s">
        <v>224</v>
      </c>
      <c r="E123" s="42"/>
      <c r="F123" s="244" t="s">
        <v>2127</v>
      </c>
      <c r="G123" s="42"/>
      <c r="H123" s="42"/>
      <c r="I123" s="245"/>
      <c r="J123" s="42"/>
      <c r="K123" s="42"/>
      <c r="L123" s="46"/>
      <c r="M123" s="246"/>
      <c r="N123" s="247"/>
      <c r="O123" s="93"/>
      <c r="P123" s="93"/>
      <c r="Q123" s="93"/>
      <c r="R123" s="93"/>
      <c r="S123" s="93"/>
      <c r="T123" s="94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8" t="s">
        <v>224</v>
      </c>
      <c r="AU123" s="18" t="s">
        <v>90</v>
      </c>
    </row>
    <row r="124" s="12" customFormat="1" ht="25.92" customHeight="1">
      <c r="A124" s="12"/>
      <c r="B124" s="214"/>
      <c r="C124" s="215"/>
      <c r="D124" s="216" t="s">
        <v>82</v>
      </c>
      <c r="E124" s="217" t="s">
        <v>2128</v>
      </c>
      <c r="F124" s="217" t="s">
        <v>2129</v>
      </c>
      <c r="G124" s="215"/>
      <c r="H124" s="215"/>
      <c r="I124" s="218"/>
      <c r="J124" s="219">
        <f>BK124</f>
        <v>0</v>
      </c>
      <c r="K124" s="215"/>
      <c r="L124" s="220"/>
      <c r="M124" s="221"/>
      <c r="N124" s="222"/>
      <c r="O124" s="222"/>
      <c r="P124" s="223">
        <f>SUM(P125:P153)</f>
        <v>0</v>
      </c>
      <c r="Q124" s="222"/>
      <c r="R124" s="223">
        <f>SUM(R125:R153)</f>
        <v>0</v>
      </c>
      <c r="S124" s="222"/>
      <c r="T124" s="224">
        <f>SUM(T125:T153)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247</v>
      </c>
      <c r="AT124" s="226" t="s">
        <v>82</v>
      </c>
      <c r="AU124" s="226" t="s">
        <v>83</v>
      </c>
      <c r="AY124" s="225" t="s">
        <v>215</v>
      </c>
      <c r="BK124" s="227">
        <f>SUM(BK125:BK153)</f>
        <v>0</v>
      </c>
    </row>
    <row r="125" s="2" customFormat="1" ht="21.75" customHeight="1">
      <c r="A125" s="40"/>
      <c r="B125" s="41"/>
      <c r="C125" s="230" t="s">
        <v>100</v>
      </c>
      <c r="D125" s="230" t="s">
        <v>217</v>
      </c>
      <c r="E125" s="231" t="s">
        <v>2130</v>
      </c>
      <c r="F125" s="232" t="s">
        <v>2131</v>
      </c>
      <c r="G125" s="233" t="s">
        <v>2132</v>
      </c>
      <c r="H125" s="317"/>
      <c r="I125" s="235"/>
      <c r="J125" s="236">
        <f>ROUND(I125*H125,2)</f>
        <v>0</v>
      </c>
      <c r="K125" s="232" t="s">
        <v>1</v>
      </c>
      <c r="L125" s="46"/>
      <c r="M125" s="237" t="s">
        <v>1</v>
      </c>
      <c r="N125" s="238" t="s">
        <v>48</v>
      </c>
      <c r="O125" s="93"/>
      <c r="P125" s="239">
        <f>O125*H125</f>
        <v>0</v>
      </c>
      <c r="Q125" s="239">
        <v>0</v>
      </c>
      <c r="R125" s="239">
        <f>Q125*H125</f>
        <v>0</v>
      </c>
      <c r="S125" s="239">
        <v>0</v>
      </c>
      <c r="T125" s="240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41" t="s">
        <v>222</v>
      </c>
      <c r="AT125" s="241" t="s">
        <v>217</v>
      </c>
      <c r="AU125" s="241" t="s">
        <v>90</v>
      </c>
      <c r="AY125" s="18" t="s">
        <v>215</v>
      </c>
      <c r="BE125" s="242">
        <f>IF(N125="základní",J125,0)</f>
        <v>0</v>
      </c>
      <c r="BF125" s="242">
        <f>IF(N125="snížená",J125,0)</f>
        <v>0</v>
      </c>
      <c r="BG125" s="242">
        <f>IF(N125="zákl. přenesená",J125,0)</f>
        <v>0</v>
      </c>
      <c r="BH125" s="242">
        <f>IF(N125="sníž. přenesená",J125,0)</f>
        <v>0</v>
      </c>
      <c r="BI125" s="242">
        <f>IF(N125="nulová",J125,0)</f>
        <v>0</v>
      </c>
      <c r="BJ125" s="18" t="s">
        <v>90</v>
      </c>
      <c r="BK125" s="242">
        <f>ROUND(I125*H125,2)</f>
        <v>0</v>
      </c>
      <c r="BL125" s="18" t="s">
        <v>222</v>
      </c>
      <c r="BM125" s="241" t="s">
        <v>2133</v>
      </c>
    </row>
    <row r="126" s="2" customFormat="1">
      <c r="A126" s="40"/>
      <c r="B126" s="41"/>
      <c r="C126" s="42"/>
      <c r="D126" s="243" t="s">
        <v>224</v>
      </c>
      <c r="E126" s="42"/>
      <c r="F126" s="244" t="s">
        <v>2131</v>
      </c>
      <c r="G126" s="42"/>
      <c r="H126" s="42"/>
      <c r="I126" s="245"/>
      <c r="J126" s="42"/>
      <c r="K126" s="42"/>
      <c r="L126" s="46"/>
      <c r="M126" s="246"/>
      <c r="N126" s="247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8" t="s">
        <v>224</v>
      </c>
      <c r="AU126" s="18" t="s">
        <v>90</v>
      </c>
    </row>
    <row r="127" s="2" customFormat="1" ht="21.75" customHeight="1">
      <c r="A127" s="40"/>
      <c r="B127" s="41"/>
      <c r="C127" s="230" t="s">
        <v>222</v>
      </c>
      <c r="D127" s="230" t="s">
        <v>217</v>
      </c>
      <c r="E127" s="231" t="s">
        <v>2134</v>
      </c>
      <c r="F127" s="232" t="s">
        <v>2135</v>
      </c>
      <c r="G127" s="233" t="s">
        <v>2132</v>
      </c>
      <c r="H127" s="317"/>
      <c r="I127" s="235"/>
      <c r="J127" s="236">
        <f>ROUND(I127*H127,2)</f>
        <v>0</v>
      </c>
      <c r="K127" s="232" t="s">
        <v>1</v>
      </c>
      <c r="L127" s="46"/>
      <c r="M127" s="237" t="s">
        <v>1</v>
      </c>
      <c r="N127" s="238" t="s">
        <v>48</v>
      </c>
      <c r="O127" s="93"/>
      <c r="P127" s="239">
        <f>O127*H127</f>
        <v>0</v>
      </c>
      <c r="Q127" s="239">
        <v>0</v>
      </c>
      <c r="R127" s="239">
        <f>Q127*H127</f>
        <v>0</v>
      </c>
      <c r="S127" s="239">
        <v>0</v>
      </c>
      <c r="T127" s="240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41" t="s">
        <v>222</v>
      </c>
      <c r="AT127" s="241" t="s">
        <v>217</v>
      </c>
      <c r="AU127" s="241" t="s">
        <v>90</v>
      </c>
      <c r="AY127" s="18" t="s">
        <v>215</v>
      </c>
      <c r="BE127" s="242">
        <f>IF(N127="základní",J127,0)</f>
        <v>0</v>
      </c>
      <c r="BF127" s="242">
        <f>IF(N127="snížená",J127,0)</f>
        <v>0</v>
      </c>
      <c r="BG127" s="242">
        <f>IF(N127="zákl. přenesená",J127,0)</f>
        <v>0</v>
      </c>
      <c r="BH127" s="242">
        <f>IF(N127="sníž. přenesená",J127,0)</f>
        <v>0</v>
      </c>
      <c r="BI127" s="242">
        <f>IF(N127="nulová",J127,0)</f>
        <v>0</v>
      </c>
      <c r="BJ127" s="18" t="s">
        <v>90</v>
      </c>
      <c r="BK127" s="242">
        <f>ROUND(I127*H127,2)</f>
        <v>0</v>
      </c>
      <c r="BL127" s="18" t="s">
        <v>222</v>
      </c>
      <c r="BM127" s="241" t="s">
        <v>2136</v>
      </c>
    </row>
    <row r="128" s="2" customFormat="1">
      <c r="A128" s="40"/>
      <c r="B128" s="41"/>
      <c r="C128" s="42"/>
      <c r="D128" s="243" t="s">
        <v>224</v>
      </c>
      <c r="E128" s="42"/>
      <c r="F128" s="244" t="s">
        <v>2135</v>
      </c>
      <c r="G128" s="42"/>
      <c r="H128" s="42"/>
      <c r="I128" s="245"/>
      <c r="J128" s="42"/>
      <c r="K128" s="42"/>
      <c r="L128" s="46"/>
      <c r="M128" s="246"/>
      <c r="N128" s="247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8" t="s">
        <v>224</v>
      </c>
      <c r="AU128" s="18" t="s">
        <v>90</v>
      </c>
    </row>
    <row r="129" s="2" customFormat="1" ht="24.15" customHeight="1">
      <c r="A129" s="40"/>
      <c r="B129" s="41"/>
      <c r="C129" s="230" t="s">
        <v>247</v>
      </c>
      <c r="D129" s="230" t="s">
        <v>217</v>
      </c>
      <c r="E129" s="231" t="s">
        <v>2137</v>
      </c>
      <c r="F129" s="232" t="s">
        <v>2138</v>
      </c>
      <c r="G129" s="233" t="s">
        <v>2132</v>
      </c>
      <c r="H129" s="317"/>
      <c r="I129" s="235"/>
      <c r="J129" s="236">
        <f>ROUND(I129*H129,2)</f>
        <v>0</v>
      </c>
      <c r="K129" s="232" t="s">
        <v>1</v>
      </c>
      <c r="L129" s="46"/>
      <c r="M129" s="237" t="s">
        <v>1</v>
      </c>
      <c r="N129" s="238" t="s">
        <v>48</v>
      </c>
      <c r="O129" s="93"/>
      <c r="P129" s="239">
        <f>O129*H129</f>
        <v>0</v>
      </c>
      <c r="Q129" s="239">
        <v>0</v>
      </c>
      <c r="R129" s="239">
        <f>Q129*H129</f>
        <v>0</v>
      </c>
      <c r="S129" s="239">
        <v>0</v>
      </c>
      <c r="T129" s="24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41" t="s">
        <v>222</v>
      </c>
      <c r="AT129" s="241" t="s">
        <v>217</v>
      </c>
      <c r="AU129" s="241" t="s">
        <v>90</v>
      </c>
      <c r="AY129" s="18" t="s">
        <v>215</v>
      </c>
      <c r="BE129" s="242">
        <f>IF(N129="základní",J129,0)</f>
        <v>0</v>
      </c>
      <c r="BF129" s="242">
        <f>IF(N129="snížená",J129,0)</f>
        <v>0</v>
      </c>
      <c r="BG129" s="242">
        <f>IF(N129="zákl. přenesená",J129,0)</f>
        <v>0</v>
      </c>
      <c r="BH129" s="242">
        <f>IF(N129="sníž. přenesená",J129,0)</f>
        <v>0</v>
      </c>
      <c r="BI129" s="242">
        <f>IF(N129="nulová",J129,0)</f>
        <v>0</v>
      </c>
      <c r="BJ129" s="18" t="s">
        <v>90</v>
      </c>
      <c r="BK129" s="242">
        <f>ROUND(I129*H129,2)</f>
        <v>0</v>
      </c>
      <c r="BL129" s="18" t="s">
        <v>222</v>
      </c>
      <c r="BM129" s="241" t="s">
        <v>2139</v>
      </c>
    </row>
    <row r="130" s="2" customFormat="1">
      <c r="A130" s="40"/>
      <c r="B130" s="41"/>
      <c r="C130" s="42"/>
      <c r="D130" s="243" t="s">
        <v>224</v>
      </c>
      <c r="E130" s="42"/>
      <c r="F130" s="244" t="s">
        <v>2138</v>
      </c>
      <c r="G130" s="42"/>
      <c r="H130" s="42"/>
      <c r="I130" s="245"/>
      <c r="J130" s="42"/>
      <c r="K130" s="42"/>
      <c r="L130" s="46"/>
      <c r="M130" s="246"/>
      <c r="N130" s="247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8" t="s">
        <v>224</v>
      </c>
      <c r="AU130" s="18" t="s">
        <v>90</v>
      </c>
    </row>
    <row r="131" s="2" customFormat="1" ht="24.15" customHeight="1">
      <c r="A131" s="40"/>
      <c r="B131" s="41"/>
      <c r="C131" s="230" t="s">
        <v>259</v>
      </c>
      <c r="D131" s="230" t="s">
        <v>217</v>
      </c>
      <c r="E131" s="231" t="s">
        <v>2140</v>
      </c>
      <c r="F131" s="232" t="s">
        <v>2141</v>
      </c>
      <c r="G131" s="233" t="s">
        <v>2132</v>
      </c>
      <c r="H131" s="317"/>
      <c r="I131" s="235"/>
      <c r="J131" s="236">
        <f>ROUND(I131*H131,2)</f>
        <v>0</v>
      </c>
      <c r="K131" s="232" t="s">
        <v>1</v>
      </c>
      <c r="L131" s="46"/>
      <c r="M131" s="237" t="s">
        <v>1</v>
      </c>
      <c r="N131" s="238" t="s">
        <v>48</v>
      </c>
      <c r="O131" s="93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222</v>
      </c>
      <c r="AT131" s="241" t="s">
        <v>217</v>
      </c>
      <c r="AU131" s="241" t="s">
        <v>90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2142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2143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90</v>
      </c>
    </row>
    <row r="133" s="2" customFormat="1" ht="24.15" customHeight="1">
      <c r="A133" s="40"/>
      <c r="B133" s="41"/>
      <c r="C133" s="230" t="s">
        <v>264</v>
      </c>
      <c r="D133" s="230" t="s">
        <v>217</v>
      </c>
      <c r="E133" s="231" t="s">
        <v>2144</v>
      </c>
      <c r="F133" s="232" t="s">
        <v>2145</v>
      </c>
      <c r="G133" s="233" t="s">
        <v>2132</v>
      </c>
      <c r="H133" s="317"/>
      <c r="I133" s="235"/>
      <c r="J133" s="236">
        <f>ROUND(I133*H133,2)</f>
        <v>0</v>
      </c>
      <c r="K133" s="232" t="s">
        <v>1</v>
      </c>
      <c r="L133" s="46"/>
      <c r="M133" s="237" t="s">
        <v>1</v>
      </c>
      <c r="N133" s="238" t="s">
        <v>48</v>
      </c>
      <c r="O133" s="93"/>
      <c r="P133" s="239">
        <f>O133*H133</f>
        <v>0</v>
      </c>
      <c r="Q133" s="239">
        <v>0</v>
      </c>
      <c r="R133" s="239">
        <f>Q133*H133</f>
        <v>0</v>
      </c>
      <c r="S133" s="239">
        <v>0</v>
      </c>
      <c r="T133" s="24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1" t="s">
        <v>222</v>
      </c>
      <c r="AT133" s="241" t="s">
        <v>217</v>
      </c>
      <c r="AU133" s="241" t="s">
        <v>90</v>
      </c>
      <c r="AY133" s="18" t="s">
        <v>215</v>
      </c>
      <c r="BE133" s="242">
        <f>IF(N133="základní",J133,0)</f>
        <v>0</v>
      </c>
      <c r="BF133" s="242">
        <f>IF(N133="snížená",J133,0)</f>
        <v>0</v>
      </c>
      <c r="BG133" s="242">
        <f>IF(N133="zákl. přenesená",J133,0)</f>
        <v>0</v>
      </c>
      <c r="BH133" s="242">
        <f>IF(N133="sníž. přenesená",J133,0)</f>
        <v>0</v>
      </c>
      <c r="BI133" s="242">
        <f>IF(N133="nulová",J133,0)</f>
        <v>0</v>
      </c>
      <c r="BJ133" s="18" t="s">
        <v>90</v>
      </c>
      <c r="BK133" s="242">
        <f>ROUND(I133*H133,2)</f>
        <v>0</v>
      </c>
      <c r="BL133" s="18" t="s">
        <v>222</v>
      </c>
      <c r="BM133" s="241" t="s">
        <v>2146</v>
      </c>
    </row>
    <row r="134" s="2" customFormat="1">
      <c r="A134" s="40"/>
      <c r="B134" s="41"/>
      <c r="C134" s="42"/>
      <c r="D134" s="243" t="s">
        <v>224</v>
      </c>
      <c r="E134" s="42"/>
      <c r="F134" s="244" t="s">
        <v>2147</v>
      </c>
      <c r="G134" s="42"/>
      <c r="H134" s="42"/>
      <c r="I134" s="245"/>
      <c r="J134" s="42"/>
      <c r="K134" s="42"/>
      <c r="L134" s="46"/>
      <c r="M134" s="246"/>
      <c r="N134" s="247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224</v>
      </c>
      <c r="AU134" s="18" t="s">
        <v>90</v>
      </c>
    </row>
    <row r="135" s="2" customFormat="1" ht="24.15" customHeight="1">
      <c r="A135" s="40"/>
      <c r="B135" s="41"/>
      <c r="C135" s="230" t="s">
        <v>270</v>
      </c>
      <c r="D135" s="230" t="s">
        <v>217</v>
      </c>
      <c r="E135" s="231" t="s">
        <v>2148</v>
      </c>
      <c r="F135" s="232" t="s">
        <v>2149</v>
      </c>
      <c r="G135" s="233" t="s">
        <v>2132</v>
      </c>
      <c r="H135" s="317"/>
      <c r="I135" s="235"/>
      <c r="J135" s="236">
        <f>ROUND(I135*H135,2)</f>
        <v>0</v>
      </c>
      <c r="K135" s="232" t="s">
        <v>1</v>
      </c>
      <c r="L135" s="46"/>
      <c r="M135" s="237" t="s">
        <v>1</v>
      </c>
      <c r="N135" s="238" t="s">
        <v>48</v>
      </c>
      <c r="O135" s="93"/>
      <c r="P135" s="239">
        <f>O135*H135</f>
        <v>0</v>
      </c>
      <c r="Q135" s="239">
        <v>0</v>
      </c>
      <c r="R135" s="239">
        <f>Q135*H135</f>
        <v>0</v>
      </c>
      <c r="S135" s="239">
        <v>0</v>
      </c>
      <c r="T135" s="24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1" t="s">
        <v>222</v>
      </c>
      <c r="AT135" s="241" t="s">
        <v>217</v>
      </c>
      <c r="AU135" s="241" t="s">
        <v>90</v>
      </c>
      <c r="AY135" s="18" t="s">
        <v>215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8" t="s">
        <v>90</v>
      </c>
      <c r="BK135" s="242">
        <f>ROUND(I135*H135,2)</f>
        <v>0</v>
      </c>
      <c r="BL135" s="18" t="s">
        <v>222</v>
      </c>
      <c r="BM135" s="241" t="s">
        <v>2150</v>
      </c>
    </row>
    <row r="136" s="2" customFormat="1">
      <c r="A136" s="40"/>
      <c r="B136" s="41"/>
      <c r="C136" s="42"/>
      <c r="D136" s="243" t="s">
        <v>224</v>
      </c>
      <c r="E136" s="42"/>
      <c r="F136" s="244" t="s">
        <v>2151</v>
      </c>
      <c r="G136" s="42"/>
      <c r="H136" s="42"/>
      <c r="I136" s="245"/>
      <c r="J136" s="42"/>
      <c r="K136" s="42"/>
      <c r="L136" s="46"/>
      <c r="M136" s="246"/>
      <c r="N136" s="247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224</v>
      </c>
      <c r="AU136" s="18" t="s">
        <v>90</v>
      </c>
    </row>
    <row r="137" s="2" customFormat="1">
      <c r="A137" s="40"/>
      <c r="B137" s="41"/>
      <c r="C137" s="42"/>
      <c r="D137" s="243" t="s">
        <v>657</v>
      </c>
      <c r="E137" s="42"/>
      <c r="F137" s="304" t="s">
        <v>1256</v>
      </c>
      <c r="G137" s="42"/>
      <c r="H137" s="42"/>
      <c r="I137" s="245"/>
      <c r="J137" s="42"/>
      <c r="K137" s="42"/>
      <c r="L137" s="46"/>
      <c r="M137" s="246"/>
      <c r="N137" s="247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8" t="s">
        <v>657</v>
      </c>
      <c r="AU137" s="18" t="s">
        <v>90</v>
      </c>
    </row>
    <row r="138" s="2" customFormat="1" ht="21.75" customHeight="1">
      <c r="A138" s="40"/>
      <c r="B138" s="41"/>
      <c r="C138" s="230" t="s">
        <v>276</v>
      </c>
      <c r="D138" s="230" t="s">
        <v>217</v>
      </c>
      <c r="E138" s="231" t="s">
        <v>2152</v>
      </c>
      <c r="F138" s="232" t="s">
        <v>2153</v>
      </c>
      <c r="G138" s="233" t="s">
        <v>2132</v>
      </c>
      <c r="H138" s="317"/>
      <c r="I138" s="235"/>
      <c r="J138" s="236">
        <f>ROUND(I138*H138,2)</f>
        <v>0</v>
      </c>
      <c r="K138" s="232" t="s">
        <v>1</v>
      </c>
      <c r="L138" s="46"/>
      <c r="M138" s="237" t="s">
        <v>1</v>
      </c>
      <c r="N138" s="238" t="s">
        <v>48</v>
      </c>
      <c r="O138" s="93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41" t="s">
        <v>222</v>
      </c>
      <c r="AT138" s="241" t="s">
        <v>217</v>
      </c>
      <c r="AU138" s="241" t="s">
        <v>90</v>
      </c>
      <c r="AY138" s="18" t="s">
        <v>215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90</v>
      </c>
      <c r="BK138" s="242">
        <f>ROUND(I138*H138,2)</f>
        <v>0</v>
      </c>
      <c r="BL138" s="18" t="s">
        <v>222</v>
      </c>
      <c r="BM138" s="241" t="s">
        <v>2154</v>
      </c>
    </row>
    <row r="139" s="2" customFormat="1">
      <c r="A139" s="40"/>
      <c r="B139" s="41"/>
      <c r="C139" s="42"/>
      <c r="D139" s="243" t="s">
        <v>224</v>
      </c>
      <c r="E139" s="42"/>
      <c r="F139" s="244" t="s">
        <v>2153</v>
      </c>
      <c r="G139" s="42"/>
      <c r="H139" s="42"/>
      <c r="I139" s="245"/>
      <c r="J139" s="42"/>
      <c r="K139" s="42"/>
      <c r="L139" s="46"/>
      <c r="M139" s="246"/>
      <c r="N139" s="247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8" t="s">
        <v>224</v>
      </c>
      <c r="AU139" s="18" t="s">
        <v>90</v>
      </c>
    </row>
    <row r="140" s="2" customFormat="1" ht="21.75" customHeight="1">
      <c r="A140" s="40"/>
      <c r="B140" s="41"/>
      <c r="C140" s="230" t="s">
        <v>284</v>
      </c>
      <c r="D140" s="230" t="s">
        <v>217</v>
      </c>
      <c r="E140" s="231" t="s">
        <v>2155</v>
      </c>
      <c r="F140" s="232" t="s">
        <v>2156</v>
      </c>
      <c r="G140" s="233" t="s">
        <v>2132</v>
      </c>
      <c r="H140" s="317"/>
      <c r="I140" s="235"/>
      <c r="J140" s="236">
        <f>ROUND(I140*H140,2)</f>
        <v>0</v>
      </c>
      <c r="K140" s="232" t="s">
        <v>1</v>
      </c>
      <c r="L140" s="46"/>
      <c r="M140" s="237" t="s">
        <v>1</v>
      </c>
      <c r="N140" s="238" t="s">
        <v>48</v>
      </c>
      <c r="O140" s="93"/>
      <c r="P140" s="239">
        <f>O140*H140</f>
        <v>0</v>
      </c>
      <c r="Q140" s="239">
        <v>0</v>
      </c>
      <c r="R140" s="239">
        <f>Q140*H140</f>
        <v>0</v>
      </c>
      <c r="S140" s="239">
        <v>0</v>
      </c>
      <c r="T140" s="240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41" t="s">
        <v>222</v>
      </c>
      <c r="AT140" s="241" t="s">
        <v>217</v>
      </c>
      <c r="AU140" s="241" t="s">
        <v>90</v>
      </c>
      <c r="AY140" s="18" t="s">
        <v>215</v>
      </c>
      <c r="BE140" s="242">
        <f>IF(N140="základní",J140,0)</f>
        <v>0</v>
      </c>
      <c r="BF140" s="242">
        <f>IF(N140="snížená",J140,0)</f>
        <v>0</v>
      </c>
      <c r="BG140" s="242">
        <f>IF(N140="zákl. přenesená",J140,0)</f>
        <v>0</v>
      </c>
      <c r="BH140" s="242">
        <f>IF(N140="sníž. přenesená",J140,0)</f>
        <v>0</v>
      </c>
      <c r="BI140" s="242">
        <f>IF(N140="nulová",J140,0)</f>
        <v>0</v>
      </c>
      <c r="BJ140" s="18" t="s">
        <v>90</v>
      </c>
      <c r="BK140" s="242">
        <f>ROUND(I140*H140,2)</f>
        <v>0</v>
      </c>
      <c r="BL140" s="18" t="s">
        <v>222</v>
      </c>
      <c r="BM140" s="241" t="s">
        <v>2157</v>
      </c>
    </row>
    <row r="141" s="2" customFormat="1">
      <c r="A141" s="40"/>
      <c r="B141" s="41"/>
      <c r="C141" s="42"/>
      <c r="D141" s="243" t="s">
        <v>224</v>
      </c>
      <c r="E141" s="42"/>
      <c r="F141" s="244" t="s">
        <v>2156</v>
      </c>
      <c r="G141" s="42"/>
      <c r="H141" s="42"/>
      <c r="I141" s="245"/>
      <c r="J141" s="42"/>
      <c r="K141" s="42"/>
      <c r="L141" s="46"/>
      <c r="M141" s="246"/>
      <c r="N141" s="247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8" t="s">
        <v>224</v>
      </c>
      <c r="AU141" s="18" t="s">
        <v>90</v>
      </c>
    </row>
    <row r="142" s="2" customFormat="1" ht="55.5" customHeight="1">
      <c r="A142" s="40"/>
      <c r="B142" s="41"/>
      <c r="C142" s="230" t="s">
        <v>289</v>
      </c>
      <c r="D142" s="230" t="s">
        <v>217</v>
      </c>
      <c r="E142" s="231" t="s">
        <v>2158</v>
      </c>
      <c r="F142" s="232" t="s">
        <v>2159</v>
      </c>
      <c r="G142" s="233" t="s">
        <v>2132</v>
      </c>
      <c r="H142" s="317"/>
      <c r="I142" s="235"/>
      <c r="J142" s="236">
        <f>ROUND(I142*H142,2)</f>
        <v>0</v>
      </c>
      <c r="K142" s="232" t="s">
        <v>1</v>
      </c>
      <c r="L142" s="46"/>
      <c r="M142" s="237" t="s">
        <v>1</v>
      </c>
      <c r="N142" s="238" t="s">
        <v>48</v>
      </c>
      <c r="O142" s="93"/>
      <c r="P142" s="239">
        <f>O142*H142</f>
        <v>0</v>
      </c>
      <c r="Q142" s="239">
        <v>0</v>
      </c>
      <c r="R142" s="239">
        <f>Q142*H142</f>
        <v>0</v>
      </c>
      <c r="S142" s="239">
        <v>0</v>
      </c>
      <c r="T142" s="24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1" t="s">
        <v>222</v>
      </c>
      <c r="AT142" s="241" t="s">
        <v>217</v>
      </c>
      <c r="AU142" s="241" t="s">
        <v>90</v>
      </c>
      <c r="AY142" s="18" t="s">
        <v>215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90</v>
      </c>
      <c r="BK142" s="242">
        <f>ROUND(I142*H142,2)</f>
        <v>0</v>
      </c>
      <c r="BL142" s="18" t="s">
        <v>222</v>
      </c>
      <c r="BM142" s="241" t="s">
        <v>2160</v>
      </c>
    </row>
    <row r="143" s="2" customFormat="1">
      <c r="A143" s="40"/>
      <c r="B143" s="41"/>
      <c r="C143" s="42"/>
      <c r="D143" s="243" t="s">
        <v>224</v>
      </c>
      <c r="E143" s="42"/>
      <c r="F143" s="244" t="s">
        <v>2159</v>
      </c>
      <c r="G143" s="42"/>
      <c r="H143" s="42"/>
      <c r="I143" s="245"/>
      <c r="J143" s="42"/>
      <c r="K143" s="42"/>
      <c r="L143" s="46"/>
      <c r="M143" s="246"/>
      <c r="N143" s="247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8" t="s">
        <v>224</v>
      </c>
      <c r="AU143" s="18" t="s">
        <v>90</v>
      </c>
    </row>
    <row r="144" s="2" customFormat="1" ht="16.5" customHeight="1">
      <c r="A144" s="40"/>
      <c r="B144" s="41"/>
      <c r="C144" s="230" t="s">
        <v>8</v>
      </c>
      <c r="D144" s="230" t="s">
        <v>217</v>
      </c>
      <c r="E144" s="231" t="s">
        <v>2161</v>
      </c>
      <c r="F144" s="232" t="s">
        <v>2162</v>
      </c>
      <c r="G144" s="233" t="s">
        <v>1252</v>
      </c>
      <c r="H144" s="234">
        <v>1</v>
      </c>
      <c r="I144" s="235"/>
      <c r="J144" s="236">
        <f>ROUND(I144*H144,2)</f>
        <v>0</v>
      </c>
      <c r="K144" s="232" t="s">
        <v>1</v>
      </c>
      <c r="L144" s="46"/>
      <c r="M144" s="237" t="s">
        <v>1</v>
      </c>
      <c r="N144" s="238" t="s">
        <v>48</v>
      </c>
      <c r="O144" s="93"/>
      <c r="P144" s="239">
        <f>O144*H144</f>
        <v>0</v>
      </c>
      <c r="Q144" s="239">
        <v>0</v>
      </c>
      <c r="R144" s="239">
        <f>Q144*H144</f>
        <v>0</v>
      </c>
      <c r="S144" s="239">
        <v>0</v>
      </c>
      <c r="T144" s="240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1" t="s">
        <v>222</v>
      </c>
      <c r="AT144" s="241" t="s">
        <v>217</v>
      </c>
      <c r="AU144" s="241" t="s">
        <v>90</v>
      </c>
      <c r="AY144" s="18" t="s">
        <v>215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8" t="s">
        <v>90</v>
      </c>
      <c r="BK144" s="242">
        <f>ROUND(I144*H144,2)</f>
        <v>0</v>
      </c>
      <c r="BL144" s="18" t="s">
        <v>222</v>
      </c>
      <c r="BM144" s="241" t="s">
        <v>2163</v>
      </c>
    </row>
    <row r="145" s="2" customFormat="1">
      <c r="A145" s="40"/>
      <c r="B145" s="41"/>
      <c r="C145" s="42"/>
      <c r="D145" s="243" t="s">
        <v>224</v>
      </c>
      <c r="E145" s="42"/>
      <c r="F145" s="244" t="s">
        <v>2162</v>
      </c>
      <c r="G145" s="42"/>
      <c r="H145" s="42"/>
      <c r="I145" s="245"/>
      <c r="J145" s="42"/>
      <c r="K145" s="42"/>
      <c r="L145" s="46"/>
      <c r="M145" s="246"/>
      <c r="N145" s="247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8" t="s">
        <v>224</v>
      </c>
      <c r="AU145" s="18" t="s">
        <v>90</v>
      </c>
    </row>
    <row r="146" s="2" customFormat="1">
      <c r="A146" s="40"/>
      <c r="B146" s="41"/>
      <c r="C146" s="42"/>
      <c r="D146" s="243" t="s">
        <v>657</v>
      </c>
      <c r="E146" s="42"/>
      <c r="F146" s="304" t="s">
        <v>2164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657</v>
      </c>
      <c r="AU146" s="18" t="s">
        <v>90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2165</v>
      </c>
      <c r="G147" s="249"/>
      <c r="H147" s="252">
        <v>1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90</v>
      </c>
      <c r="AV147" s="13" t="s">
        <v>92</v>
      </c>
      <c r="AW147" s="13" t="s">
        <v>39</v>
      </c>
      <c r="AX147" s="13" t="s">
        <v>90</v>
      </c>
      <c r="AY147" s="258" t="s">
        <v>215</v>
      </c>
    </row>
    <row r="148" s="2" customFormat="1" ht="21.75" customHeight="1">
      <c r="A148" s="40"/>
      <c r="B148" s="41"/>
      <c r="C148" s="230" t="s">
        <v>303</v>
      </c>
      <c r="D148" s="230" t="s">
        <v>217</v>
      </c>
      <c r="E148" s="231" t="s">
        <v>2166</v>
      </c>
      <c r="F148" s="232" t="s">
        <v>2167</v>
      </c>
      <c r="G148" s="233" t="s">
        <v>1252</v>
      </c>
      <c r="H148" s="234">
        <v>1</v>
      </c>
      <c r="I148" s="235"/>
      <c r="J148" s="236">
        <f>ROUND(I148*H148,2)</f>
        <v>0</v>
      </c>
      <c r="K148" s="232" t="s">
        <v>1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222</v>
      </c>
      <c r="AT148" s="241" t="s">
        <v>217</v>
      </c>
      <c r="AU148" s="241" t="s">
        <v>90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222</v>
      </c>
      <c r="BM148" s="241" t="s">
        <v>2168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2167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90</v>
      </c>
    </row>
    <row r="150" s="2" customFormat="1">
      <c r="A150" s="40"/>
      <c r="B150" s="41"/>
      <c r="C150" s="42"/>
      <c r="D150" s="243" t="s">
        <v>657</v>
      </c>
      <c r="E150" s="42"/>
      <c r="F150" s="304" t="s">
        <v>2169</v>
      </c>
      <c r="G150" s="42"/>
      <c r="H150" s="42"/>
      <c r="I150" s="245"/>
      <c r="J150" s="42"/>
      <c r="K150" s="42"/>
      <c r="L150" s="46"/>
      <c r="M150" s="246"/>
      <c r="N150" s="247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8" t="s">
        <v>657</v>
      </c>
      <c r="AU150" s="18" t="s">
        <v>90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2165</v>
      </c>
      <c r="G151" s="249"/>
      <c r="H151" s="252">
        <v>1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90</v>
      </c>
      <c r="AV151" s="13" t="s">
        <v>92</v>
      </c>
      <c r="AW151" s="13" t="s">
        <v>39</v>
      </c>
      <c r="AX151" s="13" t="s">
        <v>90</v>
      </c>
      <c r="AY151" s="258" t="s">
        <v>215</v>
      </c>
    </row>
    <row r="152" s="2" customFormat="1" ht="16.5" customHeight="1">
      <c r="A152" s="40"/>
      <c r="B152" s="41"/>
      <c r="C152" s="230" t="s">
        <v>310</v>
      </c>
      <c r="D152" s="230" t="s">
        <v>217</v>
      </c>
      <c r="E152" s="231" t="s">
        <v>2170</v>
      </c>
      <c r="F152" s="232" t="s">
        <v>2171</v>
      </c>
      <c r="G152" s="233" t="s">
        <v>1252</v>
      </c>
      <c r="H152" s="234">
        <v>1</v>
      </c>
      <c r="I152" s="235"/>
      <c r="J152" s="236">
        <f>ROUND(I152*H152,2)</f>
        <v>0</v>
      </c>
      <c r="K152" s="232" t="s">
        <v>1</v>
      </c>
      <c r="L152" s="46"/>
      <c r="M152" s="237" t="s">
        <v>1</v>
      </c>
      <c r="N152" s="238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222</v>
      </c>
      <c r="AT152" s="241" t="s">
        <v>217</v>
      </c>
      <c r="AU152" s="241" t="s">
        <v>90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222</v>
      </c>
      <c r="BM152" s="241" t="s">
        <v>2172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2171</v>
      </c>
      <c r="G153" s="42"/>
      <c r="H153" s="42"/>
      <c r="I153" s="245"/>
      <c r="J153" s="42"/>
      <c r="K153" s="42"/>
      <c r="L153" s="46"/>
      <c r="M153" s="305"/>
      <c r="N153" s="306"/>
      <c r="O153" s="307"/>
      <c r="P153" s="307"/>
      <c r="Q153" s="307"/>
      <c r="R153" s="307"/>
      <c r="S153" s="307"/>
      <c r="T153" s="308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90</v>
      </c>
    </row>
    <row r="154" s="2" customFormat="1" ht="6.96" customHeight="1">
      <c r="A154" s="40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46"/>
      <c r="M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</row>
  </sheetData>
  <sheetProtection sheet="1" autoFilter="0" formatColumns="0" formatRows="0" objects="1" scenarios="1" spinCount="100000" saltValue="VHOmR4R0HbqyN9YIGSmRAqcWk9i/Aml3r4I9T3lS0sKGk1nBRZI6VkY7U9kYdB0DwV6ySb5H53n00AOJWut9zA==" hashValue="l2x8lYlS45GCFEP0VOe+gVS4pAwdb9MpLYfcGHogt96bmX5GKNg6zx+sViSzOaBhxqoB6cHBfZ01MqWBeU7QOQ==" algorithmName="SHA-512" password="CC35"/>
  <autoFilter ref="C117:K153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179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181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30" customHeight="1">
      <c r="A13" s="40"/>
      <c r="B13" s="46"/>
      <c r="C13" s="40"/>
      <c r="D13" s="40"/>
      <c r="E13" s="156" t="s">
        <v>487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tr">
        <f>IF('Rekapitulace zakázky'!AN10="","",'Rekapitulace zakázky'!AN10)</f>
        <v/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tr">
        <f>IF('Rekapitulace zakázky'!E11="","",'Rekapitulace zakázky'!E11)</f>
        <v xml:space="preserve"> </v>
      </c>
      <c r="F19" s="40"/>
      <c r="G19" s="40"/>
      <c r="H19" s="40"/>
      <c r="I19" s="153" t="s">
        <v>33</v>
      </c>
      <c r="J19" s="143" t="str">
        <f>IF('Rekapitulace zakázky'!AN11="","",'Rekapitulace zakázky'!AN11)</f>
        <v/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184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ROUND(J134,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ROUND((SUM(BE134:BE295)),  2)</f>
        <v>0</v>
      </c>
      <c r="G37" s="40"/>
      <c r="H37" s="40"/>
      <c r="I37" s="167">
        <v>0.20999999999999999</v>
      </c>
      <c r="J37" s="166">
        <f>ROUND(((SUM(BE134:BE295))*I37),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ROUND((SUM(BF134:BF295)),  2)</f>
        <v>0</v>
      </c>
      <c r="G38" s="40"/>
      <c r="H38" s="40"/>
      <c r="I38" s="167">
        <v>0.12</v>
      </c>
      <c r="J38" s="166">
        <f>ROUND(((SUM(BF134:BF295))*I38),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ROUND((SUM(BG134:BG295)),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ROUND((SUM(BH134:BH295)),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ROUND((SUM(BI134:BI295)),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179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181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30" customHeight="1">
      <c r="A91" s="40"/>
      <c r="B91" s="41"/>
      <c r="C91" s="42"/>
      <c r="D91" s="42"/>
      <c r="E91" s="78" t="str">
        <f>E13</f>
        <v>SO 226-11-01.2 - Lázně Bělohrad - Nová Paka, základy RD (km 67,050)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 xml:space="preserve"> 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PRODIN a. s.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J134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190</v>
      </c>
      <c r="E101" s="195"/>
      <c r="F101" s="195"/>
      <c r="G101" s="195"/>
      <c r="H101" s="195"/>
      <c r="I101" s="195"/>
      <c r="J101" s="196">
        <f>J135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J136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192</v>
      </c>
      <c r="E103" s="200"/>
      <c r="F103" s="200"/>
      <c r="G103" s="200"/>
      <c r="H103" s="200"/>
      <c r="I103" s="200"/>
      <c r="J103" s="201">
        <f>J185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193</v>
      </c>
      <c r="E104" s="200"/>
      <c r="F104" s="200"/>
      <c r="G104" s="200"/>
      <c r="H104" s="200"/>
      <c r="I104" s="200"/>
      <c r="J104" s="201">
        <f>J222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194</v>
      </c>
      <c r="E105" s="200"/>
      <c r="F105" s="200"/>
      <c r="G105" s="200"/>
      <c r="H105" s="200"/>
      <c r="I105" s="200"/>
      <c r="J105" s="201">
        <f>J232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195</v>
      </c>
      <c r="E106" s="200"/>
      <c r="F106" s="200"/>
      <c r="G106" s="200"/>
      <c r="H106" s="200"/>
      <c r="I106" s="200"/>
      <c r="J106" s="201">
        <f>J242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196</v>
      </c>
      <c r="E107" s="200"/>
      <c r="F107" s="200"/>
      <c r="G107" s="200"/>
      <c r="H107" s="200"/>
      <c r="I107" s="200"/>
      <c r="J107" s="201">
        <f>J246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2"/>
      <c r="C108" s="193"/>
      <c r="D108" s="194" t="s">
        <v>197</v>
      </c>
      <c r="E108" s="195"/>
      <c r="F108" s="195"/>
      <c r="G108" s="195"/>
      <c r="H108" s="195"/>
      <c r="I108" s="195"/>
      <c r="J108" s="196">
        <f>J249</f>
        <v>0</v>
      </c>
      <c r="K108" s="193"/>
      <c r="L108" s="19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8"/>
      <c r="C109" s="134"/>
      <c r="D109" s="199" t="s">
        <v>198</v>
      </c>
      <c r="E109" s="200"/>
      <c r="F109" s="200"/>
      <c r="G109" s="200"/>
      <c r="H109" s="200"/>
      <c r="I109" s="200"/>
      <c r="J109" s="201">
        <f>J250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8"/>
      <c r="C110" s="134"/>
      <c r="D110" s="199" t="s">
        <v>199</v>
      </c>
      <c r="E110" s="200"/>
      <c r="F110" s="200"/>
      <c r="G110" s="200"/>
      <c r="H110" s="200"/>
      <c r="I110" s="200"/>
      <c r="J110" s="201">
        <f>J283</f>
        <v>0</v>
      </c>
      <c r="K110" s="134"/>
      <c r="L110" s="20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6" s="2" customFormat="1" ht="6.96" customHeight="1">
      <c r="A116" s="40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24.96" customHeight="1">
      <c r="A117" s="40"/>
      <c r="B117" s="41"/>
      <c r="C117" s="24" t="s">
        <v>200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16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186" t="str">
        <f>E7</f>
        <v>Prostá rekonstrukce trati v úseku Lázně Bělohrad - Nová Paka_Z2</v>
      </c>
      <c r="F120" s="33"/>
      <c r="G120" s="33"/>
      <c r="H120" s="33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1" customFormat="1" ht="12" customHeight="1">
      <c r="B121" s="22"/>
      <c r="C121" s="33" t="s">
        <v>178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6" t="s">
        <v>179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180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40"/>
      <c r="B124" s="41"/>
      <c r="C124" s="42"/>
      <c r="D124" s="42"/>
      <c r="E124" s="187" t="s">
        <v>181</v>
      </c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3" t="s">
        <v>182</v>
      </c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30" customHeight="1">
      <c r="A126" s="40"/>
      <c r="B126" s="41"/>
      <c r="C126" s="42"/>
      <c r="D126" s="42"/>
      <c r="E126" s="78" t="str">
        <f>E13</f>
        <v>SO 226-11-01.2 - Lázně Bělohrad - Nová Paka, základy RD (km 67,050)</v>
      </c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6.96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2" customHeight="1">
      <c r="A128" s="40"/>
      <c r="B128" s="41"/>
      <c r="C128" s="33" t="s">
        <v>22</v>
      </c>
      <c r="D128" s="42"/>
      <c r="E128" s="42"/>
      <c r="F128" s="28" t="str">
        <f>F16</f>
        <v>traťový úsek Lázně Bělohrad - Stará Paka</v>
      </c>
      <c r="G128" s="42"/>
      <c r="H128" s="42"/>
      <c r="I128" s="33" t="s">
        <v>24</v>
      </c>
      <c r="J128" s="81" t="str">
        <f>IF(J16="","",J16)</f>
        <v>13. 8. 2026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6.96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5.15" customHeight="1">
      <c r="A130" s="40"/>
      <c r="B130" s="41"/>
      <c r="C130" s="33" t="s">
        <v>30</v>
      </c>
      <c r="D130" s="42"/>
      <c r="E130" s="42"/>
      <c r="F130" s="28" t="str">
        <f>E19</f>
        <v xml:space="preserve"> </v>
      </c>
      <c r="G130" s="42"/>
      <c r="H130" s="42"/>
      <c r="I130" s="33" t="s">
        <v>36</v>
      </c>
      <c r="J130" s="38" t="str">
        <f>E25</f>
        <v>PRODIN a.s.</v>
      </c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34</v>
      </c>
      <c r="D131" s="42"/>
      <c r="E131" s="42"/>
      <c r="F131" s="28" t="str">
        <f>IF(E22="","",E22)</f>
        <v>Vyplň údaj</v>
      </c>
      <c r="G131" s="42"/>
      <c r="H131" s="42"/>
      <c r="I131" s="33" t="s">
        <v>40</v>
      </c>
      <c r="J131" s="38" t="str">
        <f>E28</f>
        <v>PRODIN a. 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0.32" customHeight="1">
      <c r="A132" s="40"/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11" customFormat="1" ht="29.28" customHeight="1">
      <c r="A133" s="203"/>
      <c r="B133" s="204"/>
      <c r="C133" s="205" t="s">
        <v>201</v>
      </c>
      <c r="D133" s="206" t="s">
        <v>68</v>
      </c>
      <c r="E133" s="206" t="s">
        <v>64</v>
      </c>
      <c r="F133" s="206" t="s">
        <v>65</v>
      </c>
      <c r="G133" s="206" t="s">
        <v>202</v>
      </c>
      <c r="H133" s="206" t="s">
        <v>203</v>
      </c>
      <c r="I133" s="206" t="s">
        <v>204</v>
      </c>
      <c r="J133" s="206" t="s">
        <v>187</v>
      </c>
      <c r="K133" s="207" t="s">
        <v>205</v>
      </c>
      <c r="L133" s="208"/>
      <c r="M133" s="102" t="s">
        <v>1</v>
      </c>
      <c r="N133" s="103" t="s">
        <v>47</v>
      </c>
      <c r="O133" s="103" t="s">
        <v>206</v>
      </c>
      <c r="P133" s="103" t="s">
        <v>207</v>
      </c>
      <c r="Q133" s="103" t="s">
        <v>208</v>
      </c>
      <c r="R133" s="103" t="s">
        <v>209</v>
      </c>
      <c r="S133" s="103" t="s">
        <v>210</v>
      </c>
      <c r="T133" s="104" t="s">
        <v>211</v>
      </c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</row>
    <row r="134" s="2" customFormat="1" ht="22.8" customHeight="1">
      <c r="A134" s="40"/>
      <c r="B134" s="41"/>
      <c r="C134" s="109" t="s">
        <v>212</v>
      </c>
      <c r="D134" s="42"/>
      <c r="E134" s="42"/>
      <c r="F134" s="42"/>
      <c r="G134" s="42"/>
      <c r="H134" s="42"/>
      <c r="I134" s="42"/>
      <c r="J134" s="209">
        <f>BK134</f>
        <v>0</v>
      </c>
      <c r="K134" s="42"/>
      <c r="L134" s="46"/>
      <c r="M134" s="105"/>
      <c r="N134" s="210"/>
      <c r="O134" s="106"/>
      <c r="P134" s="211">
        <f>P135+P249</f>
        <v>0</v>
      </c>
      <c r="Q134" s="106"/>
      <c r="R134" s="211">
        <f>R135+R249</f>
        <v>13.05614213584</v>
      </c>
      <c r="S134" s="106"/>
      <c r="T134" s="212">
        <f>T135+T249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82</v>
      </c>
      <c r="AU134" s="18" t="s">
        <v>189</v>
      </c>
      <c r="BK134" s="213">
        <f>BK135+BK249</f>
        <v>0</v>
      </c>
    </row>
    <row r="135" s="12" customFormat="1" ht="25.92" customHeight="1">
      <c r="A135" s="12"/>
      <c r="B135" s="214"/>
      <c r="C135" s="215"/>
      <c r="D135" s="216" t="s">
        <v>82</v>
      </c>
      <c r="E135" s="217" t="s">
        <v>213</v>
      </c>
      <c r="F135" s="217" t="s">
        <v>214</v>
      </c>
      <c r="G135" s="215"/>
      <c r="H135" s="215"/>
      <c r="I135" s="218"/>
      <c r="J135" s="219">
        <f>BK135</f>
        <v>0</v>
      </c>
      <c r="K135" s="215"/>
      <c r="L135" s="220"/>
      <c r="M135" s="221"/>
      <c r="N135" s="222"/>
      <c r="O135" s="222"/>
      <c r="P135" s="223">
        <f>P136+P185+P222+P232+P242+P246</f>
        <v>0</v>
      </c>
      <c r="Q135" s="222"/>
      <c r="R135" s="223">
        <f>R136+R185+R222+R232+R242+R246</f>
        <v>12.99161713584</v>
      </c>
      <c r="S135" s="222"/>
      <c r="T135" s="224">
        <f>T136+T185+T222+T232+T242+T246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90</v>
      </c>
      <c r="AT135" s="226" t="s">
        <v>82</v>
      </c>
      <c r="AU135" s="226" t="s">
        <v>83</v>
      </c>
      <c r="AY135" s="225" t="s">
        <v>215</v>
      </c>
      <c r="BK135" s="227">
        <f>BK136+BK185+BK222+BK232+BK242+BK246</f>
        <v>0</v>
      </c>
    </row>
    <row r="136" s="12" customFormat="1" ht="22.8" customHeight="1">
      <c r="A136" s="12"/>
      <c r="B136" s="214"/>
      <c r="C136" s="215"/>
      <c r="D136" s="216" t="s">
        <v>82</v>
      </c>
      <c r="E136" s="228" t="s">
        <v>90</v>
      </c>
      <c r="F136" s="228" t="s">
        <v>216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SUM(P137:P184)</f>
        <v>0</v>
      </c>
      <c r="Q136" s="222"/>
      <c r="R136" s="223">
        <f>SUM(R137:R184)</f>
        <v>0</v>
      </c>
      <c r="S136" s="222"/>
      <c r="T136" s="224">
        <f>SUM(T137:T184)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90</v>
      </c>
      <c r="AY136" s="225" t="s">
        <v>215</v>
      </c>
      <c r="BK136" s="227">
        <f>SUM(BK137:BK184)</f>
        <v>0</v>
      </c>
    </row>
    <row r="137" s="2" customFormat="1" ht="24.15" customHeight="1">
      <c r="A137" s="40"/>
      <c r="B137" s="41"/>
      <c r="C137" s="230" t="s">
        <v>90</v>
      </c>
      <c r="D137" s="230" t="s">
        <v>217</v>
      </c>
      <c r="E137" s="231" t="s">
        <v>218</v>
      </c>
      <c r="F137" s="232" t="s">
        <v>219</v>
      </c>
      <c r="G137" s="233" t="s">
        <v>220</v>
      </c>
      <c r="H137" s="234">
        <v>25.149999999999999</v>
      </c>
      <c r="I137" s="235"/>
      <c r="J137" s="236">
        <f>ROUND(I137*H137,2)</f>
        <v>0</v>
      </c>
      <c r="K137" s="232" t="s">
        <v>221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222</v>
      </c>
      <c r="AT137" s="241" t="s">
        <v>217</v>
      </c>
      <c r="AU137" s="241" t="s">
        <v>92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222</v>
      </c>
      <c r="BM137" s="241" t="s">
        <v>223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225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92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488</v>
      </c>
      <c r="G139" s="249"/>
      <c r="H139" s="252">
        <v>25.149999999999999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90</v>
      </c>
      <c r="AY139" s="258" t="s">
        <v>215</v>
      </c>
    </row>
    <row r="140" s="2" customFormat="1" ht="24.15" customHeight="1">
      <c r="A140" s="40"/>
      <c r="B140" s="41"/>
      <c r="C140" s="230" t="s">
        <v>92</v>
      </c>
      <c r="D140" s="230" t="s">
        <v>217</v>
      </c>
      <c r="E140" s="231" t="s">
        <v>236</v>
      </c>
      <c r="F140" s="232" t="s">
        <v>237</v>
      </c>
      <c r="G140" s="233" t="s">
        <v>232</v>
      </c>
      <c r="H140" s="234">
        <v>9.5220000000000002</v>
      </c>
      <c r="I140" s="235"/>
      <c r="J140" s="236">
        <f>ROUND(I140*H140,2)</f>
        <v>0</v>
      </c>
      <c r="K140" s="232" t="s">
        <v>221</v>
      </c>
      <c r="L140" s="46"/>
      <c r="M140" s="237" t="s">
        <v>1</v>
      </c>
      <c r="N140" s="238" t="s">
        <v>48</v>
      </c>
      <c r="O140" s="93"/>
      <c r="P140" s="239">
        <f>O140*H140</f>
        <v>0</v>
      </c>
      <c r="Q140" s="239">
        <v>0</v>
      </c>
      <c r="R140" s="239">
        <f>Q140*H140</f>
        <v>0</v>
      </c>
      <c r="S140" s="239">
        <v>0</v>
      </c>
      <c r="T140" s="240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41" t="s">
        <v>222</v>
      </c>
      <c r="AT140" s="241" t="s">
        <v>217</v>
      </c>
      <c r="AU140" s="241" t="s">
        <v>92</v>
      </c>
      <c r="AY140" s="18" t="s">
        <v>215</v>
      </c>
      <c r="BE140" s="242">
        <f>IF(N140="základní",J140,0)</f>
        <v>0</v>
      </c>
      <c r="BF140" s="242">
        <f>IF(N140="snížená",J140,0)</f>
        <v>0</v>
      </c>
      <c r="BG140" s="242">
        <f>IF(N140="zákl. přenesená",J140,0)</f>
        <v>0</v>
      </c>
      <c r="BH140" s="242">
        <f>IF(N140="sníž. přenesená",J140,0)</f>
        <v>0</v>
      </c>
      <c r="BI140" s="242">
        <f>IF(N140="nulová",J140,0)</f>
        <v>0</v>
      </c>
      <c r="BJ140" s="18" t="s">
        <v>90</v>
      </c>
      <c r="BK140" s="242">
        <f>ROUND(I140*H140,2)</f>
        <v>0</v>
      </c>
      <c r="BL140" s="18" t="s">
        <v>222</v>
      </c>
      <c r="BM140" s="241" t="s">
        <v>238</v>
      </c>
    </row>
    <row r="141" s="2" customFormat="1">
      <c r="A141" s="40"/>
      <c r="B141" s="41"/>
      <c r="C141" s="42"/>
      <c r="D141" s="243" t="s">
        <v>224</v>
      </c>
      <c r="E141" s="42"/>
      <c r="F141" s="244" t="s">
        <v>239</v>
      </c>
      <c r="G141" s="42"/>
      <c r="H141" s="42"/>
      <c r="I141" s="245"/>
      <c r="J141" s="42"/>
      <c r="K141" s="42"/>
      <c r="L141" s="46"/>
      <c r="M141" s="246"/>
      <c r="N141" s="247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8" t="s">
        <v>224</v>
      </c>
      <c r="AU141" s="18" t="s">
        <v>92</v>
      </c>
    </row>
    <row r="142" s="13" customFormat="1">
      <c r="A142" s="13"/>
      <c r="B142" s="248"/>
      <c r="C142" s="249"/>
      <c r="D142" s="243" t="s">
        <v>226</v>
      </c>
      <c r="E142" s="250" t="s">
        <v>1</v>
      </c>
      <c r="F142" s="251" t="s">
        <v>489</v>
      </c>
      <c r="G142" s="249"/>
      <c r="H142" s="252">
        <v>3.4020000000000001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226</v>
      </c>
      <c r="AU142" s="258" t="s">
        <v>92</v>
      </c>
      <c r="AV142" s="13" t="s">
        <v>92</v>
      </c>
      <c r="AW142" s="13" t="s">
        <v>39</v>
      </c>
      <c r="AX142" s="13" t="s">
        <v>83</v>
      </c>
      <c r="AY142" s="258" t="s">
        <v>215</v>
      </c>
    </row>
    <row r="143" s="13" customFormat="1">
      <c r="A143" s="13"/>
      <c r="B143" s="248"/>
      <c r="C143" s="249"/>
      <c r="D143" s="243" t="s">
        <v>226</v>
      </c>
      <c r="E143" s="250" t="s">
        <v>1</v>
      </c>
      <c r="F143" s="251" t="s">
        <v>490</v>
      </c>
      <c r="G143" s="249"/>
      <c r="H143" s="252">
        <v>6.1200000000000001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226</v>
      </c>
      <c r="AU143" s="258" t="s">
        <v>92</v>
      </c>
      <c r="AV143" s="13" t="s">
        <v>92</v>
      </c>
      <c r="AW143" s="13" t="s">
        <v>39</v>
      </c>
      <c r="AX143" s="13" t="s">
        <v>83</v>
      </c>
      <c r="AY143" s="258" t="s">
        <v>215</v>
      </c>
    </row>
    <row r="144" s="14" customFormat="1">
      <c r="A144" s="14"/>
      <c r="B144" s="259"/>
      <c r="C144" s="260"/>
      <c r="D144" s="243" t="s">
        <v>226</v>
      </c>
      <c r="E144" s="261" t="s">
        <v>1</v>
      </c>
      <c r="F144" s="262" t="s">
        <v>229</v>
      </c>
      <c r="G144" s="260"/>
      <c r="H144" s="263">
        <v>9.5220000000000002</v>
      </c>
      <c r="I144" s="264"/>
      <c r="J144" s="260"/>
      <c r="K144" s="260"/>
      <c r="L144" s="265"/>
      <c r="M144" s="266"/>
      <c r="N144" s="267"/>
      <c r="O144" s="267"/>
      <c r="P144" s="267"/>
      <c r="Q144" s="267"/>
      <c r="R144" s="267"/>
      <c r="S144" s="267"/>
      <c r="T144" s="26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9" t="s">
        <v>226</v>
      </c>
      <c r="AU144" s="269" t="s">
        <v>92</v>
      </c>
      <c r="AV144" s="14" t="s">
        <v>222</v>
      </c>
      <c r="AW144" s="14" t="s">
        <v>39</v>
      </c>
      <c r="AX144" s="14" t="s">
        <v>90</v>
      </c>
      <c r="AY144" s="269" t="s">
        <v>215</v>
      </c>
    </row>
    <row r="145" s="2" customFormat="1" ht="33" customHeight="1">
      <c r="A145" s="40"/>
      <c r="B145" s="41"/>
      <c r="C145" s="230" t="s">
        <v>100</v>
      </c>
      <c r="D145" s="230" t="s">
        <v>217</v>
      </c>
      <c r="E145" s="231" t="s">
        <v>242</v>
      </c>
      <c r="F145" s="232" t="s">
        <v>243</v>
      </c>
      <c r="G145" s="233" t="s">
        <v>232</v>
      </c>
      <c r="H145" s="234">
        <v>0.432</v>
      </c>
      <c r="I145" s="235"/>
      <c r="J145" s="236">
        <f>ROUND(I145*H145,2)</f>
        <v>0</v>
      </c>
      <c r="K145" s="232" t="s">
        <v>221</v>
      </c>
      <c r="L145" s="46"/>
      <c r="M145" s="237" t="s">
        <v>1</v>
      </c>
      <c r="N145" s="238" t="s">
        <v>48</v>
      </c>
      <c r="O145" s="93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41" t="s">
        <v>222</v>
      </c>
      <c r="AT145" s="241" t="s">
        <v>217</v>
      </c>
      <c r="AU145" s="241" t="s">
        <v>92</v>
      </c>
      <c r="AY145" s="18" t="s">
        <v>215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90</v>
      </c>
      <c r="BK145" s="242">
        <f>ROUND(I145*H145,2)</f>
        <v>0</v>
      </c>
      <c r="BL145" s="18" t="s">
        <v>222</v>
      </c>
      <c r="BM145" s="241" t="s">
        <v>244</v>
      </c>
    </row>
    <row r="146" s="2" customFormat="1">
      <c r="A146" s="40"/>
      <c r="B146" s="41"/>
      <c r="C146" s="42"/>
      <c r="D146" s="243" t="s">
        <v>224</v>
      </c>
      <c r="E146" s="42"/>
      <c r="F146" s="244" t="s">
        <v>245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224</v>
      </c>
      <c r="AU146" s="18" t="s">
        <v>92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246</v>
      </c>
      <c r="G147" s="249"/>
      <c r="H147" s="252">
        <v>0.432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92</v>
      </c>
      <c r="AV147" s="13" t="s">
        <v>92</v>
      </c>
      <c r="AW147" s="13" t="s">
        <v>39</v>
      </c>
      <c r="AX147" s="13" t="s">
        <v>90</v>
      </c>
      <c r="AY147" s="258" t="s">
        <v>215</v>
      </c>
    </row>
    <row r="148" s="2" customFormat="1" ht="37.8" customHeight="1">
      <c r="A148" s="40"/>
      <c r="B148" s="41"/>
      <c r="C148" s="230" t="s">
        <v>222</v>
      </c>
      <c r="D148" s="230" t="s">
        <v>217</v>
      </c>
      <c r="E148" s="231" t="s">
        <v>248</v>
      </c>
      <c r="F148" s="232" t="s">
        <v>249</v>
      </c>
      <c r="G148" s="233" t="s">
        <v>232</v>
      </c>
      <c r="H148" s="234">
        <v>8.5990000000000002</v>
      </c>
      <c r="I148" s="235"/>
      <c r="J148" s="236">
        <f>ROUND(I148*H148,2)</f>
        <v>0</v>
      </c>
      <c r="K148" s="232" t="s">
        <v>221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222</v>
      </c>
      <c r="AT148" s="241" t="s">
        <v>217</v>
      </c>
      <c r="AU148" s="241" t="s">
        <v>92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222</v>
      </c>
      <c r="BM148" s="241" t="s">
        <v>250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251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92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491</v>
      </c>
      <c r="G150" s="249"/>
      <c r="H150" s="252">
        <v>9.5220000000000002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83</v>
      </c>
      <c r="AY150" s="258" t="s">
        <v>215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254</v>
      </c>
      <c r="G151" s="249"/>
      <c r="H151" s="252">
        <v>0.432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5" customFormat="1">
      <c r="A152" s="15"/>
      <c r="B152" s="270"/>
      <c r="C152" s="271"/>
      <c r="D152" s="243" t="s">
        <v>226</v>
      </c>
      <c r="E152" s="272" t="s">
        <v>1</v>
      </c>
      <c r="F152" s="273" t="s">
        <v>255</v>
      </c>
      <c r="G152" s="271"/>
      <c r="H152" s="274">
        <v>9.9540000000000006</v>
      </c>
      <c r="I152" s="275"/>
      <c r="J152" s="271"/>
      <c r="K152" s="271"/>
      <c r="L152" s="276"/>
      <c r="M152" s="277"/>
      <c r="N152" s="278"/>
      <c r="O152" s="278"/>
      <c r="P152" s="278"/>
      <c r="Q152" s="278"/>
      <c r="R152" s="278"/>
      <c r="S152" s="278"/>
      <c r="T152" s="27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0" t="s">
        <v>226</v>
      </c>
      <c r="AU152" s="280" t="s">
        <v>92</v>
      </c>
      <c r="AV152" s="15" t="s">
        <v>100</v>
      </c>
      <c r="AW152" s="15" t="s">
        <v>39</v>
      </c>
      <c r="AX152" s="15" t="s">
        <v>83</v>
      </c>
      <c r="AY152" s="280" t="s">
        <v>215</v>
      </c>
    </row>
    <row r="153" s="13" customFormat="1">
      <c r="A153" s="13"/>
      <c r="B153" s="248"/>
      <c r="C153" s="249"/>
      <c r="D153" s="243" t="s">
        <v>226</v>
      </c>
      <c r="E153" s="250" t="s">
        <v>1</v>
      </c>
      <c r="F153" s="251" t="s">
        <v>492</v>
      </c>
      <c r="G153" s="249"/>
      <c r="H153" s="252">
        <v>-8.8699999999999992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226</v>
      </c>
      <c r="AU153" s="258" t="s">
        <v>92</v>
      </c>
      <c r="AV153" s="13" t="s">
        <v>92</v>
      </c>
      <c r="AW153" s="13" t="s">
        <v>39</v>
      </c>
      <c r="AX153" s="13" t="s">
        <v>83</v>
      </c>
      <c r="AY153" s="258" t="s">
        <v>215</v>
      </c>
    </row>
    <row r="154" s="13" customFormat="1">
      <c r="A154" s="13"/>
      <c r="B154" s="248"/>
      <c r="C154" s="249"/>
      <c r="D154" s="243" t="s">
        <v>226</v>
      </c>
      <c r="E154" s="250" t="s">
        <v>1</v>
      </c>
      <c r="F154" s="251" t="s">
        <v>493</v>
      </c>
      <c r="G154" s="249"/>
      <c r="H154" s="252">
        <v>-9.6829999999999998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226</v>
      </c>
      <c r="AU154" s="258" t="s">
        <v>92</v>
      </c>
      <c r="AV154" s="13" t="s">
        <v>92</v>
      </c>
      <c r="AW154" s="13" t="s">
        <v>39</v>
      </c>
      <c r="AX154" s="13" t="s">
        <v>83</v>
      </c>
      <c r="AY154" s="258" t="s">
        <v>215</v>
      </c>
    </row>
    <row r="155" s="15" customFormat="1">
      <c r="A155" s="15"/>
      <c r="B155" s="270"/>
      <c r="C155" s="271"/>
      <c r="D155" s="243" t="s">
        <v>226</v>
      </c>
      <c r="E155" s="272" t="s">
        <v>1</v>
      </c>
      <c r="F155" s="273" t="s">
        <v>258</v>
      </c>
      <c r="G155" s="271"/>
      <c r="H155" s="274">
        <v>-18.553000000000001</v>
      </c>
      <c r="I155" s="275"/>
      <c r="J155" s="271"/>
      <c r="K155" s="271"/>
      <c r="L155" s="276"/>
      <c r="M155" s="277"/>
      <c r="N155" s="278"/>
      <c r="O155" s="278"/>
      <c r="P155" s="278"/>
      <c r="Q155" s="278"/>
      <c r="R155" s="278"/>
      <c r="S155" s="278"/>
      <c r="T155" s="27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0" t="s">
        <v>226</v>
      </c>
      <c r="AU155" s="280" t="s">
        <v>92</v>
      </c>
      <c r="AV155" s="15" t="s">
        <v>100</v>
      </c>
      <c r="AW155" s="15" t="s">
        <v>39</v>
      </c>
      <c r="AX155" s="15" t="s">
        <v>83</v>
      </c>
      <c r="AY155" s="280" t="s">
        <v>215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494</v>
      </c>
      <c r="G156" s="249"/>
      <c r="H156" s="252">
        <v>8.5990000000000002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90</v>
      </c>
      <c r="AY156" s="258" t="s">
        <v>215</v>
      </c>
    </row>
    <row r="157" s="2" customFormat="1" ht="24.15" customHeight="1">
      <c r="A157" s="40"/>
      <c r="B157" s="41"/>
      <c r="C157" s="230" t="s">
        <v>247</v>
      </c>
      <c r="D157" s="230" t="s">
        <v>217</v>
      </c>
      <c r="E157" s="231" t="s">
        <v>260</v>
      </c>
      <c r="F157" s="232" t="s">
        <v>261</v>
      </c>
      <c r="G157" s="233" t="s">
        <v>232</v>
      </c>
      <c r="H157" s="234">
        <v>8.5990000000000002</v>
      </c>
      <c r="I157" s="235"/>
      <c r="J157" s="236">
        <f>ROUND(I157*H157,2)</f>
        <v>0</v>
      </c>
      <c r="K157" s="232" t="s">
        <v>221</v>
      </c>
      <c r="L157" s="46"/>
      <c r="M157" s="237" t="s">
        <v>1</v>
      </c>
      <c r="N157" s="238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222</v>
      </c>
      <c r="AT157" s="241" t="s">
        <v>217</v>
      </c>
      <c r="AU157" s="241" t="s">
        <v>92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222</v>
      </c>
      <c r="BM157" s="241" t="s">
        <v>495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263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92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491</v>
      </c>
      <c r="G159" s="249"/>
      <c r="H159" s="252">
        <v>9.5220000000000002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92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254</v>
      </c>
      <c r="G160" s="249"/>
      <c r="H160" s="252">
        <v>0.432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92</v>
      </c>
      <c r="AV160" s="13" t="s">
        <v>92</v>
      </c>
      <c r="AW160" s="13" t="s">
        <v>39</v>
      </c>
      <c r="AX160" s="13" t="s">
        <v>83</v>
      </c>
      <c r="AY160" s="258" t="s">
        <v>215</v>
      </c>
    </row>
    <row r="161" s="15" customFormat="1">
      <c r="A161" s="15"/>
      <c r="B161" s="270"/>
      <c r="C161" s="271"/>
      <c r="D161" s="243" t="s">
        <v>226</v>
      </c>
      <c r="E161" s="272" t="s">
        <v>1</v>
      </c>
      <c r="F161" s="273" t="s">
        <v>255</v>
      </c>
      <c r="G161" s="271"/>
      <c r="H161" s="274">
        <v>9.9540000000000006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0" t="s">
        <v>226</v>
      </c>
      <c r="AU161" s="280" t="s">
        <v>92</v>
      </c>
      <c r="AV161" s="15" t="s">
        <v>100</v>
      </c>
      <c r="AW161" s="15" t="s">
        <v>39</v>
      </c>
      <c r="AX161" s="15" t="s">
        <v>83</v>
      </c>
      <c r="AY161" s="280" t="s">
        <v>215</v>
      </c>
    </row>
    <row r="162" s="13" customFormat="1">
      <c r="A162" s="13"/>
      <c r="B162" s="248"/>
      <c r="C162" s="249"/>
      <c r="D162" s="243" t="s">
        <v>226</v>
      </c>
      <c r="E162" s="250" t="s">
        <v>1</v>
      </c>
      <c r="F162" s="251" t="s">
        <v>492</v>
      </c>
      <c r="G162" s="249"/>
      <c r="H162" s="252">
        <v>-8.8699999999999992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8" t="s">
        <v>226</v>
      </c>
      <c r="AU162" s="258" t="s">
        <v>92</v>
      </c>
      <c r="AV162" s="13" t="s">
        <v>92</v>
      </c>
      <c r="AW162" s="13" t="s">
        <v>39</v>
      </c>
      <c r="AX162" s="13" t="s">
        <v>83</v>
      </c>
      <c r="AY162" s="258" t="s">
        <v>215</v>
      </c>
    </row>
    <row r="163" s="13" customFormat="1">
      <c r="A163" s="13"/>
      <c r="B163" s="248"/>
      <c r="C163" s="249"/>
      <c r="D163" s="243" t="s">
        <v>226</v>
      </c>
      <c r="E163" s="250" t="s">
        <v>1</v>
      </c>
      <c r="F163" s="251" t="s">
        <v>493</v>
      </c>
      <c r="G163" s="249"/>
      <c r="H163" s="252">
        <v>-9.6829999999999998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8" t="s">
        <v>226</v>
      </c>
      <c r="AU163" s="258" t="s">
        <v>92</v>
      </c>
      <c r="AV163" s="13" t="s">
        <v>92</v>
      </c>
      <c r="AW163" s="13" t="s">
        <v>39</v>
      </c>
      <c r="AX163" s="13" t="s">
        <v>83</v>
      </c>
      <c r="AY163" s="258" t="s">
        <v>215</v>
      </c>
    </row>
    <row r="164" s="15" customFormat="1">
      <c r="A164" s="15"/>
      <c r="B164" s="270"/>
      <c r="C164" s="271"/>
      <c r="D164" s="243" t="s">
        <v>226</v>
      </c>
      <c r="E164" s="272" t="s">
        <v>1</v>
      </c>
      <c r="F164" s="273" t="s">
        <v>258</v>
      </c>
      <c r="G164" s="271"/>
      <c r="H164" s="274">
        <v>-18.553000000000001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80" t="s">
        <v>226</v>
      </c>
      <c r="AU164" s="280" t="s">
        <v>92</v>
      </c>
      <c r="AV164" s="15" t="s">
        <v>100</v>
      </c>
      <c r="AW164" s="15" t="s">
        <v>39</v>
      </c>
      <c r="AX164" s="15" t="s">
        <v>83</v>
      </c>
      <c r="AY164" s="280" t="s">
        <v>215</v>
      </c>
    </row>
    <row r="165" s="13" customFormat="1">
      <c r="A165" s="13"/>
      <c r="B165" s="248"/>
      <c r="C165" s="249"/>
      <c r="D165" s="243" t="s">
        <v>226</v>
      </c>
      <c r="E165" s="250" t="s">
        <v>1</v>
      </c>
      <c r="F165" s="251" t="s">
        <v>496</v>
      </c>
      <c r="G165" s="249"/>
      <c r="H165" s="252">
        <v>8.5990000000000002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226</v>
      </c>
      <c r="AU165" s="258" t="s">
        <v>92</v>
      </c>
      <c r="AV165" s="13" t="s">
        <v>92</v>
      </c>
      <c r="AW165" s="13" t="s">
        <v>39</v>
      </c>
      <c r="AX165" s="13" t="s">
        <v>90</v>
      </c>
      <c r="AY165" s="258" t="s">
        <v>215</v>
      </c>
    </row>
    <row r="166" s="2" customFormat="1" ht="24.15" customHeight="1">
      <c r="A166" s="40"/>
      <c r="B166" s="41"/>
      <c r="C166" s="230" t="s">
        <v>259</v>
      </c>
      <c r="D166" s="230" t="s">
        <v>217</v>
      </c>
      <c r="E166" s="231" t="s">
        <v>265</v>
      </c>
      <c r="F166" s="232" t="s">
        <v>266</v>
      </c>
      <c r="G166" s="233" t="s">
        <v>220</v>
      </c>
      <c r="H166" s="234">
        <v>8.8699999999999992</v>
      </c>
      <c r="I166" s="235"/>
      <c r="J166" s="236">
        <f>ROUND(I166*H166,2)</f>
        <v>0</v>
      </c>
      <c r="K166" s="232" t="s">
        <v>221</v>
      </c>
      <c r="L166" s="46"/>
      <c r="M166" s="237" t="s">
        <v>1</v>
      </c>
      <c r="N166" s="238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222</v>
      </c>
      <c r="AT166" s="241" t="s">
        <v>217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222</v>
      </c>
      <c r="BM166" s="241" t="s">
        <v>267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268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497</v>
      </c>
      <c r="G168" s="249"/>
      <c r="H168" s="252">
        <v>8.8699999999999992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92</v>
      </c>
      <c r="AV168" s="13" t="s">
        <v>92</v>
      </c>
      <c r="AW168" s="13" t="s">
        <v>39</v>
      </c>
      <c r="AX168" s="13" t="s">
        <v>90</v>
      </c>
      <c r="AY168" s="258" t="s">
        <v>215</v>
      </c>
    </row>
    <row r="169" s="2" customFormat="1" ht="24.15" customHeight="1">
      <c r="A169" s="40"/>
      <c r="B169" s="41"/>
      <c r="C169" s="230" t="s">
        <v>264</v>
      </c>
      <c r="D169" s="230" t="s">
        <v>217</v>
      </c>
      <c r="E169" s="231" t="s">
        <v>271</v>
      </c>
      <c r="F169" s="232" t="s">
        <v>272</v>
      </c>
      <c r="G169" s="233" t="s">
        <v>232</v>
      </c>
      <c r="H169" s="234">
        <v>8.8699999999999992</v>
      </c>
      <c r="I169" s="235"/>
      <c r="J169" s="236">
        <f>ROUND(I169*H169,2)</f>
        <v>0</v>
      </c>
      <c r="K169" s="232" t="s">
        <v>221</v>
      </c>
      <c r="L169" s="46"/>
      <c r="M169" s="237" t="s">
        <v>1</v>
      </c>
      <c r="N169" s="238" t="s">
        <v>48</v>
      </c>
      <c r="O169" s="93"/>
      <c r="P169" s="239">
        <f>O169*H169</f>
        <v>0</v>
      </c>
      <c r="Q169" s="239">
        <v>0</v>
      </c>
      <c r="R169" s="239">
        <f>Q169*H169</f>
        <v>0</v>
      </c>
      <c r="S169" s="239">
        <v>0</v>
      </c>
      <c r="T169" s="24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41" t="s">
        <v>222</v>
      </c>
      <c r="AT169" s="241" t="s">
        <v>217</v>
      </c>
      <c r="AU169" s="241" t="s">
        <v>92</v>
      </c>
      <c r="AY169" s="18" t="s">
        <v>215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8" t="s">
        <v>90</v>
      </c>
      <c r="BK169" s="242">
        <f>ROUND(I169*H169,2)</f>
        <v>0</v>
      </c>
      <c r="BL169" s="18" t="s">
        <v>222</v>
      </c>
      <c r="BM169" s="241" t="s">
        <v>273</v>
      </c>
    </row>
    <row r="170" s="2" customFormat="1">
      <c r="A170" s="40"/>
      <c r="B170" s="41"/>
      <c r="C170" s="42"/>
      <c r="D170" s="243" t="s">
        <v>224</v>
      </c>
      <c r="E170" s="42"/>
      <c r="F170" s="244" t="s">
        <v>274</v>
      </c>
      <c r="G170" s="42"/>
      <c r="H170" s="42"/>
      <c r="I170" s="245"/>
      <c r="J170" s="42"/>
      <c r="K170" s="42"/>
      <c r="L170" s="46"/>
      <c r="M170" s="246"/>
      <c r="N170" s="247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8" t="s">
        <v>224</v>
      </c>
      <c r="AU170" s="18" t="s">
        <v>92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498</v>
      </c>
      <c r="G171" s="249"/>
      <c r="H171" s="252">
        <v>8.8699999999999992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92</v>
      </c>
      <c r="AV171" s="13" t="s">
        <v>92</v>
      </c>
      <c r="AW171" s="13" t="s">
        <v>39</v>
      </c>
      <c r="AX171" s="13" t="s">
        <v>90</v>
      </c>
      <c r="AY171" s="258" t="s">
        <v>215</v>
      </c>
    </row>
    <row r="172" s="2" customFormat="1" ht="16.5" customHeight="1">
      <c r="A172" s="40"/>
      <c r="B172" s="41"/>
      <c r="C172" s="230" t="s">
        <v>270</v>
      </c>
      <c r="D172" s="230" t="s">
        <v>217</v>
      </c>
      <c r="E172" s="231" t="s">
        <v>499</v>
      </c>
      <c r="F172" s="232" t="s">
        <v>500</v>
      </c>
      <c r="G172" s="233" t="s">
        <v>279</v>
      </c>
      <c r="H172" s="234">
        <v>14.283</v>
      </c>
      <c r="I172" s="235"/>
      <c r="J172" s="236">
        <f>ROUND(I172*H172,2)</f>
        <v>0</v>
      </c>
      <c r="K172" s="232" t="s">
        <v>1</v>
      </c>
      <c r="L172" s="46"/>
      <c r="M172" s="237" t="s">
        <v>1</v>
      </c>
      <c r="N172" s="238" t="s">
        <v>48</v>
      </c>
      <c r="O172" s="93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1" t="s">
        <v>222</v>
      </c>
      <c r="AT172" s="241" t="s">
        <v>217</v>
      </c>
      <c r="AU172" s="241" t="s">
        <v>92</v>
      </c>
      <c r="AY172" s="18" t="s">
        <v>215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90</v>
      </c>
      <c r="BK172" s="242">
        <f>ROUND(I172*H172,2)</f>
        <v>0</v>
      </c>
      <c r="BL172" s="18" t="s">
        <v>222</v>
      </c>
      <c r="BM172" s="241" t="s">
        <v>501</v>
      </c>
    </row>
    <row r="173" s="2" customFormat="1">
      <c r="A173" s="40"/>
      <c r="B173" s="41"/>
      <c r="C173" s="42"/>
      <c r="D173" s="243" t="s">
        <v>224</v>
      </c>
      <c r="E173" s="42"/>
      <c r="F173" s="244" t="s">
        <v>502</v>
      </c>
      <c r="G173" s="42"/>
      <c r="H173" s="42"/>
      <c r="I173" s="245"/>
      <c r="J173" s="42"/>
      <c r="K173" s="42"/>
      <c r="L173" s="46"/>
      <c r="M173" s="246"/>
      <c r="N173" s="247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8" t="s">
        <v>224</v>
      </c>
      <c r="AU173" s="18" t="s">
        <v>92</v>
      </c>
    </row>
    <row r="174" s="16" customFormat="1">
      <c r="A174" s="16"/>
      <c r="B174" s="281"/>
      <c r="C174" s="282"/>
      <c r="D174" s="243" t="s">
        <v>226</v>
      </c>
      <c r="E174" s="283" t="s">
        <v>1</v>
      </c>
      <c r="F174" s="284" t="s">
        <v>503</v>
      </c>
      <c r="G174" s="282"/>
      <c r="H174" s="283" t="s">
        <v>1</v>
      </c>
      <c r="I174" s="285"/>
      <c r="J174" s="282"/>
      <c r="K174" s="282"/>
      <c r="L174" s="286"/>
      <c r="M174" s="287"/>
      <c r="N174" s="288"/>
      <c r="O174" s="288"/>
      <c r="P174" s="288"/>
      <c r="Q174" s="288"/>
      <c r="R174" s="288"/>
      <c r="S174" s="288"/>
      <c r="T174" s="289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90" t="s">
        <v>226</v>
      </c>
      <c r="AU174" s="290" t="s">
        <v>92</v>
      </c>
      <c r="AV174" s="16" t="s">
        <v>90</v>
      </c>
      <c r="AW174" s="16" t="s">
        <v>39</v>
      </c>
      <c r="AX174" s="16" t="s">
        <v>83</v>
      </c>
      <c r="AY174" s="290" t="s">
        <v>215</v>
      </c>
    </row>
    <row r="175" s="13" customFormat="1">
      <c r="A175" s="13"/>
      <c r="B175" s="248"/>
      <c r="C175" s="249"/>
      <c r="D175" s="243" t="s">
        <v>226</v>
      </c>
      <c r="E175" s="250" t="s">
        <v>1</v>
      </c>
      <c r="F175" s="251" t="s">
        <v>504</v>
      </c>
      <c r="G175" s="249"/>
      <c r="H175" s="252">
        <v>14.283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226</v>
      </c>
      <c r="AU175" s="258" t="s">
        <v>92</v>
      </c>
      <c r="AV175" s="13" t="s">
        <v>92</v>
      </c>
      <c r="AW175" s="13" t="s">
        <v>39</v>
      </c>
      <c r="AX175" s="13" t="s">
        <v>83</v>
      </c>
      <c r="AY175" s="258" t="s">
        <v>215</v>
      </c>
    </row>
    <row r="176" s="14" customFormat="1">
      <c r="A176" s="14"/>
      <c r="B176" s="259"/>
      <c r="C176" s="260"/>
      <c r="D176" s="243" t="s">
        <v>226</v>
      </c>
      <c r="E176" s="261" t="s">
        <v>1</v>
      </c>
      <c r="F176" s="262" t="s">
        <v>229</v>
      </c>
      <c r="G176" s="260"/>
      <c r="H176" s="263">
        <v>14.283</v>
      </c>
      <c r="I176" s="264"/>
      <c r="J176" s="260"/>
      <c r="K176" s="260"/>
      <c r="L176" s="265"/>
      <c r="M176" s="266"/>
      <c r="N176" s="267"/>
      <c r="O176" s="267"/>
      <c r="P176" s="267"/>
      <c r="Q176" s="267"/>
      <c r="R176" s="267"/>
      <c r="S176" s="267"/>
      <c r="T176" s="26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9" t="s">
        <v>226</v>
      </c>
      <c r="AU176" s="269" t="s">
        <v>92</v>
      </c>
      <c r="AV176" s="14" t="s">
        <v>222</v>
      </c>
      <c r="AW176" s="14" t="s">
        <v>39</v>
      </c>
      <c r="AX176" s="14" t="s">
        <v>90</v>
      </c>
      <c r="AY176" s="269" t="s">
        <v>215</v>
      </c>
    </row>
    <row r="177" s="2" customFormat="1" ht="24.15" customHeight="1">
      <c r="A177" s="40"/>
      <c r="B177" s="41"/>
      <c r="C177" s="230" t="s">
        <v>276</v>
      </c>
      <c r="D177" s="230" t="s">
        <v>217</v>
      </c>
      <c r="E177" s="231" t="s">
        <v>290</v>
      </c>
      <c r="F177" s="232" t="s">
        <v>291</v>
      </c>
      <c r="G177" s="233" t="s">
        <v>232</v>
      </c>
      <c r="H177" s="234">
        <v>9.6829999999999998</v>
      </c>
      <c r="I177" s="235"/>
      <c r="J177" s="236">
        <f>ROUND(I177*H177,2)</f>
        <v>0</v>
      </c>
      <c r="K177" s="232" t="s">
        <v>221</v>
      </c>
      <c r="L177" s="46"/>
      <c r="M177" s="237" t="s">
        <v>1</v>
      </c>
      <c r="N177" s="238" t="s">
        <v>48</v>
      </c>
      <c r="O177" s="93"/>
      <c r="P177" s="239">
        <f>O177*H177</f>
        <v>0</v>
      </c>
      <c r="Q177" s="239">
        <v>0</v>
      </c>
      <c r="R177" s="239">
        <f>Q177*H177</f>
        <v>0</v>
      </c>
      <c r="S177" s="239">
        <v>0</v>
      </c>
      <c r="T177" s="240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41" t="s">
        <v>222</v>
      </c>
      <c r="AT177" s="241" t="s">
        <v>217</v>
      </c>
      <c r="AU177" s="241" t="s">
        <v>92</v>
      </c>
      <c r="AY177" s="18" t="s">
        <v>215</v>
      </c>
      <c r="BE177" s="242">
        <f>IF(N177="základní",J177,0)</f>
        <v>0</v>
      </c>
      <c r="BF177" s="242">
        <f>IF(N177="snížená",J177,0)</f>
        <v>0</v>
      </c>
      <c r="BG177" s="242">
        <f>IF(N177="zákl. přenesená",J177,0)</f>
        <v>0</v>
      </c>
      <c r="BH177" s="242">
        <f>IF(N177="sníž. přenesená",J177,0)</f>
        <v>0</v>
      </c>
      <c r="BI177" s="242">
        <f>IF(N177="nulová",J177,0)</f>
        <v>0</v>
      </c>
      <c r="BJ177" s="18" t="s">
        <v>90</v>
      </c>
      <c r="BK177" s="242">
        <f>ROUND(I177*H177,2)</f>
        <v>0</v>
      </c>
      <c r="BL177" s="18" t="s">
        <v>222</v>
      </c>
      <c r="BM177" s="241" t="s">
        <v>292</v>
      </c>
    </row>
    <row r="178" s="2" customFormat="1">
      <c r="A178" s="40"/>
      <c r="B178" s="41"/>
      <c r="C178" s="42"/>
      <c r="D178" s="243" t="s">
        <v>224</v>
      </c>
      <c r="E178" s="42"/>
      <c r="F178" s="244" t="s">
        <v>293</v>
      </c>
      <c r="G178" s="42"/>
      <c r="H178" s="42"/>
      <c r="I178" s="245"/>
      <c r="J178" s="42"/>
      <c r="K178" s="42"/>
      <c r="L178" s="46"/>
      <c r="M178" s="246"/>
      <c r="N178" s="247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8" t="s">
        <v>224</v>
      </c>
      <c r="AU178" s="18" t="s">
        <v>92</v>
      </c>
    </row>
    <row r="179" s="13" customFormat="1">
      <c r="A179" s="13"/>
      <c r="B179" s="248"/>
      <c r="C179" s="249"/>
      <c r="D179" s="243" t="s">
        <v>226</v>
      </c>
      <c r="E179" s="250" t="s">
        <v>1</v>
      </c>
      <c r="F179" s="251" t="s">
        <v>294</v>
      </c>
      <c r="G179" s="249"/>
      <c r="H179" s="252">
        <v>3.5630000000000002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226</v>
      </c>
      <c r="AU179" s="258" t="s">
        <v>92</v>
      </c>
      <c r="AV179" s="13" t="s">
        <v>92</v>
      </c>
      <c r="AW179" s="13" t="s">
        <v>39</v>
      </c>
      <c r="AX179" s="13" t="s">
        <v>83</v>
      </c>
      <c r="AY179" s="258" t="s">
        <v>215</v>
      </c>
    </row>
    <row r="180" s="13" customFormat="1">
      <c r="A180" s="13"/>
      <c r="B180" s="248"/>
      <c r="C180" s="249"/>
      <c r="D180" s="243" t="s">
        <v>226</v>
      </c>
      <c r="E180" s="250" t="s">
        <v>1</v>
      </c>
      <c r="F180" s="251" t="s">
        <v>505</v>
      </c>
      <c r="G180" s="249"/>
      <c r="H180" s="252">
        <v>6.1200000000000001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226</v>
      </c>
      <c r="AU180" s="258" t="s">
        <v>92</v>
      </c>
      <c r="AV180" s="13" t="s">
        <v>92</v>
      </c>
      <c r="AW180" s="13" t="s">
        <v>39</v>
      </c>
      <c r="AX180" s="13" t="s">
        <v>83</v>
      </c>
      <c r="AY180" s="258" t="s">
        <v>215</v>
      </c>
    </row>
    <row r="181" s="14" customFormat="1">
      <c r="A181" s="14"/>
      <c r="B181" s="259"/>
      <c r="C181" s="260"/>
      <c r="D181" s="243" t="s">
        <v>226</v>
      </c>
      <c r="E181" s="261" t="s">
        <v>1</v>
      </c>
      <c r="F181" s="262" t="s">
        <v>229</v>
      </c>
      <c r="G181" s="260"/>
      <c r="H181" s="263">
        <v>9.6829999999999998</v>
      </c>
      <c r="I181" s="264"/>
      <c r="J181" s="260"/>
      <c r="K181" s="260"/>
      <c r="L181" s="265"/>
      <c r="M181" s="266"/>
      <c r="N181" s="267"/>
      <c r="O181" s="267"/>
      <c r="P181" s="267"/>
      <c r="Q181" s="267"/>
      <c r="R181" s="267"/>
      <c r="S181" s="267"/>
      <c r="T181" s="26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9" t="s">
        <v>226</v>
      </c>
      <c r="AU181" s="269" t="s">
        <v>92</v>
      </c>
      <c r="AV181" s="14" t="s">
        <v>222</v>
      </c>
      <c r="AW181" s="14" t="s">
        <v>39</v>
      </c>
      <c r="AX181" s="14" t="s">
        <v>90</v>
      </c>
      <c r="AY181" s="269" t="s">
        <v>215</v>
      </c>
    </row>
    <row r="182" s="2" customFormat="1" ht="24.15" customHeight="1">
      <c r="A182" s="40"/>
      <c r="B182" s="41"/>
      <c r="C182" s="230" t="s">
        <v>284</v>
      </c>
      <c r="D182" s="230" t="s">
        <v>217</v>
      </c>
      <c r="E182" s="231" t="s">
        <v>297</v>
      </c>
      <c r="F182" s="232" t="s">
        <v>298</v>
      </c>
      <c r="G182" s="233" t="s">
        <v>220</v>
      </c>
      <c r="H182" s="234">
        <v>25.149999999999999</v>
      </c>
      <c r="I182" s="235"/>
      <c r="J182" s="236">
        <f>ROUND(I182*H182,2)</f>
        <v>0</v>
      </c>
      <c r="K182" s="232" t="s">
        <v>221</v>
      </c>
      <c r="L182" s="46"/>
      <c r="M182" s="237" t="s">
        <v>1</v>
      </c>
      <c r="N182" s="238" t="s">
        <v>48</v>
      </c>
      <c r="O182" s="93"/>
      <c r="P182" s="239">
        <f>O182*H182</f>
        <v>0</v>
      </c>
      <c r="Q182" s="239">
        <v>0</v>
      </c>
      <c r="R182" s="239">
        <f>Q182*H182</f>
        <v>0</v>
      </c>
      <c r="S182" s="239">
        <v>0</v>
      </c>
      <c r="T182" s="240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41" t="s">
        <v>222</v>
      </c>
      <c r="AT182" s="241" t="s">
        <v>217</v>
      </c>
      <c r="AU182" s="241" t="s">
        <v>92</v>
      </c>
      <c r="AY182" s="18" t="s">
        <v>215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8" t="s">
        <v>90</v>
      </c>
      <c r="BK182" s="242">
        <f>ROUND(I182*H182,2)</f>
        <v>0</v>
      </c>
      <c r="BL182" s="18" t="s">
        <v>222</v>
      </c>
      <c r="BM182" s="241" t="s">
        <v>299</v>
      </c>
    </row>
    <row r="183" s="2" customFormat="1">
      <c r="A183" s="40"/>
      <c r="B183" s="41"/>
      <c r="C183" s="42"/>
      <c r="D183" s="243" t="s">
        <v>224</v>
      </c>
      <c r="E183" s="42"/>
      <c r="F183" s="244" t="s">
        <v>300</v>
      </c>
      <c r="G183" s="42"/>
      <c r="H183" s="42"/>
      <c r="I183" s="245"/>
      <c r="J183" s="42"/>
      <c r="K183" s="42"/>
      <c r="L183" s="46"/>
      <c r="M183" s="246"/>
      <c r="N183" s="247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8" t="s">
        <v>224</v>
      </c>
      <c r="AU183" s="18" t="s">
        <v>92</v>
      </c>
    </row>
    <row r="184" s="13" customFormat="1">
      <c r="A184" s="13"/>
      <c r="B184" s="248"/>
      <c r="C184" s="249"/>
      <c r="D184" s="243" t="s">
        <v>226</v>
      </c>
      <c r="E184" s="250" t="s">
        <v>1</v>
      </c>
      <c r="F184" s="251" t="s">
        <v>506</v>
      </c>
      <c r="G184" s="249"/>
      <c r="H184" s="252">
        <v>25.149999999999999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226</v>
      </c>
      <c r="AU184" s="258" t="s">
        <v>92</v>
      </c>
      <c r="AV184" s="13" t="s">
        <v>92</v>
      </c>
      <c r="AW184" s="13" t="s">
        <v>39</v>
      </c>
      <c r="AX184" s="13" t="s">
        <v>90</v>
      </c>
      <c r="AY184" s="258" t="s">
        <v>215</v>
      </c>
    </row>
    <row r="185" s="12" customFormat="1" ht="22.8" customHeight="1">
      <c r="A185" s="12"/>
      <c r="B185" s="214"/>
      <c r="C185" s="215"/>
      <c r="D185" s="216" t="s">
        <v>82</v>
      </c>
      <c r="E185" s="228" t="s">
        <v>92</v>
      </c>
      <c r="F185" s="228" t="s">
        <v>302</v>
      </c>
      <c r="G185" s="215"/>
      <c r="H185" s="215"/>
      <c r="I185" s="218"/>
      <c r="J185" s="229">
        <f>BK185</f>
        <v>0</v>
      </c>
      <c r="K185" s="215"/>
      <c r="L185" s="220"/>
      <c r="M185" s="221"/>
      <c r="N185" s="222"/>
      <c r="O185" s="222"/>
      <c r="P185" s="223">
        <f>SUM(P186:P221)</f>
        <v>0</v>
      </c>
      <c r="Q185" s="222"/>
      <c r="R185" s="223">
        <f>SUM(R186:R221)</f>
        <v>8.3278733858400003</v>
      </c>
      <c r="S185" s="222"/>
      <c r="T185" s="224">
        <f>SUM(T186:T221)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5" t="s">
        <v>90</v>
      </c>
      <c r="AT185" s="226" t="s">
        <v>82</v>
      </c>
      <c r="AU185" s="226" t="s">
        <v>90</v>
      </c>
      <c r="AY185" s="225" t="s">
        <v>215</v>
      </c>
      <c r="BK185" s="227">
        <f>SUM(BK186:BK221)</f>
        <v>0</v>
      </c>
    </row>
    <row r="186" s="2" customFormat="1" ht="24.15" customHeight="1">
      <c r="A186" s="40"/>
      <c r="B186" s="41"/>
      <c r="C186" s="230" t="s">
        <v>289</v>
      </c>
      <c r="D186" s="230" t="s">
        <v>217</v>
      </c>
      <c r="E186" s="231" t="s">
        <v>304</v>
      </c>
      <c r="F186" s="232" t="s">
        <v>305</v>
      </c>
      <c r="G186" s="233" t="s">
        <v>220</v>
      </c>
      <c r="H186" s="234">
        <v>4.5499999999999998</v>
      </c>
      <c r="I186" s="235"/>
      <c r="J186" s="236">
        <f>ROUND(I186*H186,2)</f>
        <v>0</v>
      </c>
      <c r="K186" s="232" t="s">
        <v>221</v>
      </c>
      <c r="L186" s="46"/>
      <c r="M186" s="237" t="s">
        <v>1</v>
      </c>
      <c r="N186" s="238" t="s">
        <v>48</v>
      </c>
      <c r="O186" s="93"/>
      <c r="P186" s="239">
        <f>O186*H186</f>
        <v>0</v>
      </c>
      <c r="Q186" s="239">
        <v>9.8999999999999994E-05</v>
      </c>
      <c r="R186" s="239">
        <f>Q186*H186</f>
        <v>0.00045044999999999997</v>
      </c>
      <c r="S186" s="239">
        <v>0</v>
      </c>
      <c r="T186" s="24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1" t="s">
        <v>222</v>
      </c>
      <c r="AT186" s="241" t="s">
        <v>217</v>
      </c>
      <c r="AU186" s="241" t="s">
        <v>92</v>
      </c>
      <c r="AY186" s="18" t="s">
        <v>215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90</v>
      </c>
      <c r="BK186" s="242">
        <f>ROUND(I186*H186,2)</f>
        <v>0</v>
      </c>
      <c r="BL186" s="18" t="s">
        <v>222</v>
      </c>
      <c r="BM186" s="241" t="s">
        <v>306</v>
      </c>
    </row>
    <row r="187" s="2" customFormat="1">
      <c r="A187" s="40"/>
      <c r="B187" s="41"/>
      <c r="C187" s="42"/>
      <c r="D187" s="243" t="s">
        <v>224</v>
      </c>
      <c r="E187" s="42"/>
      <c r="F187" s="244" t="s">
        <v>307</v>
      </c>
      <c r="G187" s="42"/>
      <c r="H187" s="42"/>
      <c r="I187" s="245"/>
      <c r="J187" s="42"/>
      <c r="K187" s="42"/>
      <c r="L187" s="46"/>
      <c r="M187" s="246"/>
      <c r="N187" s="247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8" t="s">
        <v>224</v>
      </c>
      <c r="AU187" s="18" t="s">
        <v>92</v>
      </c>
    </row>
    <row r="188" s="13" customFormat="1">
      <c r="A188" s="13"/>
      <c r="B188" s="248"/>
      <c r="C188" s="249"/>
      <c r="D188" s="243" t="s">
        <v>226</v>
      </c>
      <c r="E188" s="250" t="s">
        <v>1</v>
      </c>
      <c r="F188" s="251" t="s">
        <v>308</v>
      </c>
      <c r="G188" s="249"/>
      <c r="H188" s="252">
        <v>3.75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226</v>
      </c>
      <c r="AU188" s="258" t="s">
        <v>92</v>
      </c>
      <c r="AV188" s="13" t="s">
        <v>92</v>
      </c>
      <c r="AW188" s="13" t="s">
        <v>39</v>
      </c>
      <c r="AX188" s="13" t="s">
        <v>83</v>
      </c>
      <c r="AY188" s="258" t="s">
        <v>215</v>
      </c>
    </row>
    <row r="189" s="13" customFormat="1">
      <c r="A189" s="13"/>
      <c r="B189" s="248"/>
      <c r="C189" s="249"/>
      <c r="D189" s="243" t="s">
        <v>226</v>
      </c>
      <c r="E189" s="250" t="s">
        <v>1</v>
      </c>
      <c r="F189" s="251" t="s">
        <v>309</v>
      </c>
      <c r="G189" s="249"/>
      <c r="H189" s="252">
        <v>0.80000000000000004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226</v>
      </c>
      <c r="AU189" s="258" t="s">
        <v>92</v>
      </c>
      <c r="AV189" s="13" t="s">
        <v>92</v>
      </c>
      <c r="AW189" s="13" t="s">
        <v>39</v>
      </c>
      <c r="AX189" s="13" t="s">
        <v>83</v>
      </c>
      <c r="AY189" s="258" t="s">
        <v>215</v>
      </c>
    </row>
    <row r="190" s="14" customFormat="1">
      <c r="A190" s="14"/>
      <c r="B190" s="259"/>
      <c r="C190" s="260"/>
      <c r="D190" s="243" t="s">
        <v>226</v>
      </c>
      <c r="E190" s="261" t="s">
        <v>1</v>
      </c>
      <c r="F190" s="262" t="s">
        <v>229</v>
      </c>
      <c r="G190" s="260"/>
      <c r="H190" s="263">
        <v>4.5499999999999998</v>
      </c>
      <c r="I190" s="264"/>
      <c r="J190" s="260"/>
      <c r="K190" s="260"/>
      <c r="L190" s="265"/>
      <c r="M190" s="266"/>
      <c r="N190" s="267"/>
      <c r="O190" s="267"/>
      <c r="P190" s="267"/>
      <c r="Q190" s="267"/>
      <c r="R190" s="267"/>
      <c r="S190" s="267"/>
      <c r="T190" s="26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9" t="s">
        <v>226</v>
      </c>
      <c r="AU190" s="269" t="s">
        <v>92</v>
      </c>
      <c r="AV190" s="14" t="s">
        <v>222</v>
      </c>
      <c r="AW190" s="14" t="s">
        <v>39</v>
      </c>
      <c r="AX190" s="14" t="s">
        <v>90</v>
      </c>
      <c r="AY190" s="269" t="s">
        <v>215</v>
      </c>
    </row>
    <row r="191" s="2" customFormat="1" ht="24.15" customHeight="1">
      <c r="A191" s="40"/>
      <c r="B191" s="41"/>
      <c r="C191" s="291" t="s">
        <v>8</v>
      </c>
      <c r="D191" s="291" t="s">
        <v>311</v>
      </c>
      <c r="E191" s="292" t="s">
        <v>312</v>
      </c>
      <c r="F191" s="293" t="s">
        <v>313</v>
      </c>
      <c r="G191" s="294" t="s">
        <v>220</v>
      </c>
      <c r="H191" s="295">
        <v>5.3890000000000002</v>
      </c>
      <c r="I191" s="296"/>
      <c r="J191" s="297">
        <f>ROUND(I191*H191,2)</f>
        <v>0</v>
      </c>
      <c r="K191" s="293" t="s">
        <v>507</v>
      </c>
      <c r="L191" s="298"/>
      <c r="M191" s="299" t="s">
        <v>1</v>
      </c>
      <c r="N191" s="300" t="s">
        <v>48</v>
      </c>
      <c r="O191" s="93"/>
      <c r="P191" s="239">
        <f>O191*H191</f>
        <v>0</v>
      </c>
      <c r="Q191" s="239">
        <v>0.00020000000000000001</v>
      </c>
      <c r="R191" s="239">
        <f>Q191*H191</f>
        <v>0.0010778000000000001</v>
      </c>
      <c r="S191" s="239">
        <v>0</v>
      </c>
      <c r="T191" s="24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41" t="s">
        <v>270</v>
      </c>
      <c r="AT191" s="241" t="s">
        <v>311</v>
      </c>
      <c r="AU191" s="241" t="s">
        <v>92</v>
      </c>
      <c r="AY191" s="18" t="s">
        <v>215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8" t="s">
        <v>90</v>
      </c>
      <c r="BK191" s="242">
        <f>ROUND(I191*H191,2)</f>
        <v>0</v>
      </c>
      <c r="BL191" s="18" t="s">
        <v>222</v>
      </c>
      <c r="BM191" s="241" t="s">
        <v>314</v>
      </c>
    </row>
    <row r="192" s="2" customFormat="1">
      <c r="A192" s="40"/>
      <c r="B192" s="41"/>
      <c r="C192" s="42"/>
      <c r="D192" s="243" t="s">
        <v>224</v>
      </c>
      <c r="E192" s="42"/>
      <c r="F192" s="244" t="s">
        <v>313</v>
      </c>
      <c r="G192" s="42"/>
      <c r="H192" s="42"/>
      <c r="I192" s="245"/>
      <c r="J192" s="42"/>
      <c r="K192" s="42"/>
      <c r="L192" s="46"/>
      <c r="M192" s="246"/>
      <c r="N192" s="247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8" t="s">
        <v>224</v>
      </c>
      <c r="AU192" s="18" t="s">
        <v>92</v>
      </c>
    </row>
    <row r="193" s="13" customFormat="1">
      <c r="A193" s="13"/>
      <c r="B193" s="248"/>
      <c r="C193" s="249"/>
      <c r="D193" s="243" t="s">
        <v>226</v>
      </c>
      <c r="E193" s="249"/>
      <c r="F193" s="251" t="s">
        <v>315</v>
      </c>
      <c r="G193" s="249"/>
      <c r="H193" s="252">
        <v>5.3890000000000002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92</v>
      </c>
      <c r="AV193" s="13" t="s">
        <v>92</v>
      </c>
      <c r="AW193" s="13" t="s">
        <v>4</v>
      </c>
      <c r="AX193" s="13" t="s">
        <v>90</v>
      </c>
      <c r="AY193" s="258" t="s">
        <v>215</v>
      </c>
    </row>
    <row r="194" s="2" customFormat="1" ht="37.8" customHeight="1">
      <c r="A194" s="40"/>
      <c r="B194" s="41"/>
      <c r="C194" s="230" t="s">
        <v>303</v>
      </c>
      <c r="D194" s="230" t="s">
        <v>217</v>
      </c>
      <c r="E194" s="231" t="s">
        <v>317</v>
      </c>
      <c r="F194" s="232" t="s">
        <v>318</v>
      </c>
      <c r="G194" s="233" t="s">
        <v>232</v>
      </c>
      <c r="H194" s="234">
        <v>0.378</v>
      </c>
      <c r="I194" s="235"/>
      <c r="J194" s="236">
        <f>ROUND(I194*H194,2)</f>
        <v>0</v>
      </c>
      <c r="K194" s="232" t="s">
        <v>221</v>
      </c>
      <c r="L194" s="46"/>
      <c r="M194" s="237" t="s">
        <v>1</v>
      </c>
      <c r="N194" s="238" t="s">
        <v>48</v>
      </c>
      <c r="O194" s="93"/>
      <c r="P194" s="239">
        <f>O194*H194</f>
        <v>0</v>
      </c>
      <c r="Q194" s="239">
        <v>2.30267</v>
      </c>
      <c r="R194" s="239">
        <f>Q194*H194</f>
        <v>0.87040925999999996</v>
      </c>
      <c r="S194" s="239">
        <v>0</v>
      </c>
      <c r="T194" s="24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41" t="s">
        <v>222</v>
      </c>
      <c r="AT194" s="241" t="s">
        <v>217</v>
      </c>
      <c r="AU194" s="241" t="s">
        <v>92</v>
      </c>
      <c r="AY194" s="18" t="s">
        <v>215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8" t="s">
        <v>90</v>
      </c>
      <c r="BK194" s="242">
        <f>ROUND(I194*H194,2)</f>
        <v>0</v>
      </c>
      <c r="BL194" s="18" t="s">
        <v>222</v>
      </c>
      <c r="BM194" s="241" t="s">
        <v>319</v>
      </c>
    </row>
    <row r="195" s="2" customFormat="1">
      <c r="A195" s="40"/>
      <c r="B195" s="41"/>
      <c r="C195" s="42"/>
      <c r="D195" s="243" t="s">
        <v>224</v>
      </c>
      <c r="E195" s="42"/>
      <c r="F195" s="244" t="s">
        <v>320</v>
      </c>
      <c r="G195" s="42"/>
      <c r="H195" s="42"/>
      <c r="I195" s="245"/>
      <c r="J195" s="42"/>
      <c r="K195" s="42"/>
      <c r="L195" s="46"/>
      <c r="M195" s="246"/>
      <c r="N195" s="247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8" t="s">
        <v>224</v>
      </c>
      <c r="AU195" s="18" t="s">
        <v>92</v>
      </c>
    </row>
    <row r="196" s="13" customFormat="1">
      <c r="A196" s="13"/>
      <c r="B196" s="248"/>
      <c r="C196" s="249"/>
      <c r="D196" s="243" t="s">
        <v>226</v>
      </c>
      <c r="E196" s="250" t="s">
        <v>1</v>
      </c>
      <c r="F196" s="251" t="s">
        <v>321</v>
      </c>
      <c r="G196" s="249"/>
      <c r="H196" s="252">
        <v>0.378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226</v>
      </c>
      <c r="AU196" s="258" t="s">
        <v>92</v>
      </c>
      <c r="AV196" s="13" t="s">
        <v>92</v>
      </c>
      <c r="AW196" s="13" t="s">
        <v>39</v>
      </c>
      <c r="AX196" s="13" t="s">
        <v>90</v>
      </c>
      <c r="AY196" s="258" t="s">
        <v>215</v>
      </c>
    </row>
    <row r="197" s="2" customFormat="1" ht="37.8" customHeight="1">
      <c r="A197" s="40"/>
      <c r="B197" s="41"/>
      <c r="C197" s="230" t="s">
        <v>310</v>
      </c>
      <c r="D197" s="230" t="s">
        <v>217</v>
      </c>
      <c r="E197" s="231" t="s">
        <v>323</v>
      </c>
      <c r="F197" s="232" t="s">
        <v>324</v>
      </c>
      <c r="G197" s="233" t="s">
        <v>325</v>
      </c>
      <c r="H197" s="234">
        <v>6</v>
      </c>
      <c r="I197" s="235"/>
      <c r="J197" s="236">
        <f>ROUND(I197*H197,2)</f>
        <v>0</v>
      </c>
      <c r="K197" s="232" t="s">
        <v>221</v>
      </c>
      <c r="L197" s="46"/>
      <c r="M197" s="237" t="s">
        <v>1</v>
      </c>
      <c r="N197" s="238" t="s">
        <v>48</v>
      </c>
      <c r="O197" s="93"/>
      <c r="P197" s="239">
        <f>O197*H197</f>
        <v>0</v>
      </c>
      <c r="Q197" s="239">
        <v>0</v>
      </c>
      <c r="R197" s="239">
        <f>Q197*H197</f>
        <v>0</v>
      </c>
      <c r="S197" s="239">
        <v>0</v>
      </c>
      <c r="T197" s="24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41" t="s">
        <v>222</v>
      </c>
      <c r="AT197" s="241" t="s">
        <v>217</v>
      </c>
      <c r="AU197" s="241" t="s">
        <v>92</v>
      </c>
      <c r="AY197" s="18" t="s">
        <v>215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90</v>
      </c>
      <c r="BK197" s="242">
        <f>ROUND(I197*H197,2)</f>
        <v>0</v>
      </c>
      <c r="BL197" s="18" t="s">
        <v>222</v>
      </c>
      <c r="BM197" s="241" t="s">
        <v>326</v>
      </c>
    </row>
    <row r="198" s="2" customFormat="1">
      <c r="A198" s="40"/>
      <c r="B198" s="41"/>
      <c r="C198" s="42"/>
      <c r="D198" s="243" t="s">
        <v>224</v>
      </c>
      <c r="E198" s="42"/>
      <c r="F198" s="244" t="s">
        <v>327</v>
      </c>
      <c r="G198" s="42"/>
      <c r="H198" s="42"/>
      <c r="I198" s="245"/>
      <c r="J198" s="42"/>
      <c r="K198" s="42"/>
      <c r="L198" s="46"/>
      <c r="M198" s="246"/>
      <c r="N198" s="247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8" t="s">
        <v>224</v>
      </c>
      <c r="AU198" s="18" t="s">
        <v>92</v>
      </c>
    </row>
    <row r="199" s="13" customFormat="1">
      <c r="A199" s="13"/>
      <c r="B199" s="248"/>
      <c r="C199" s="249"/>
      <c r="D199" s="243" t="s">
        <v>226</v>
      </c>
      <c r="E199" s="250" t="s">
        <v>1</v>
      </c>
      <c r="F199" s="251" t="s">
        <v>328</v>
      </c>
      <c r="G199" s="249"/>
      <c r="H199" s="252">
        <v>5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226</v>
      </c>
      <c r="AU199" s="258" t="s">
        <v>92</v>
      </c>
      <c r="AV199" s="13" t="s">
        <v>92</v>
      </c>
      <c r="AW199" s="13" t="s">
        <v>39</v>
      </c>
      <c r="AX199" s="13" t="s">
        <v>83</v>
      </c>
      <c r="AY199" s="258" t="s">
        <v>215</v>
      </c>
    </row>
    <row r="200" s="13" customFormat="1">
      <c r="A200" s="13"/>
      <c r="B200" s="248"/>
      <c r="C200" s="249"/>
      <c r="D200" s="243" t="s">
        <v>226</v>
      </c>
      <c r="E200" s="250" t="s">
        <v>1</v>
      </c>
      <c r="F200" s="251" t="s">
        <v>329</v>
      </c>
      <c r="G200" s="249"/>
      <c r="H200" s="252">
        <v>1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226</v>
      </c>
      <c r="AU200" s="258" t="s">
        <v>92</v>
      </c>
      <c r="AV200" s="13" t="s">
        <v>92</v>
      </c>
      <c r="AW200" s="13" t="s">
        <v>39</v>
      </c>
      <c r="AX200" s="13" t="s">
        <v>83</v>
      </c>
      <c r="AY200" s="258" t="s">
        <v>215</v>
      </c>
    </row>
    <row r="201" s="15" customFormat="1">
      <c r="A201" s="15"/>
      <c r="B201" s="270"/>
      <c r="C201" s="271"/>
      <c r="D201" s="243" t="s">
        <v>226</v>
      </c>
      <c r="E201" s="272" t="s">
        <v>1</v>
      </c>
      <c r="F201" s="273" t="s">
        <v>330</v>
      </c>
      <c r="G201" s="271"/>
      <c r="H201" s="274">
        <v>6</v>
      </c>
      <c r="I201" s="275"/>
      <c r="J201" s="271"/>
      <c r="K201" s="271"/>
      <c r="L201" s="276"/>
      <c r="M201" s="277"/>
      <c r="N201" s="278"/>
      <c r="O201" s="278"/>
      <c r="P201" s="278"/>
      <c r="Q201" s="278"/>
      <c r="R201" s="278"/>
      <c r="S201" s="278"/>
      <c r="T201" s="27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80" t="s">
        <v>226</v>
      </c>
      <c r="AU201" s="280" t="s">
        <v>92</v>
      </c>
      <c r="AV201" s="15" t="s">
        <v>100</v>
      </c>
      <c r="AW201" s="15" t="s">
        <v>39</v>
      </c>
      <c r="AX201" s="15" t="s">
        <v>90</v>
      </c>
      <c r="AY201" s="280" t="s">
        <v>215</v>
      </c>
    </row>
    <row r="202" s="2" customFormat="1" ht="24.15" customHeight="1">
      <c r="A202" s="40"/>
      <c r="B202" s="41"/>
      <c r="C202" s="291" t="s">
        <v>316</v>
      </c>
      <c r="D202" s="291" t="s">
        <v>311</v>
      </c>
      <c r="E202" s="292" t="s">
        <v>332</v>
      </c>
      <c r="F202" s="293" t="s">
        <v>333</v>
      </c>
      <c r="G202" s="294" t="s">
        <v>334</v>
      </c>
      <c r="H202" s="295">
        <v>2.8460000000000001</v>
      </c>
      <c r="I202" s="296"/>
      <c r="J202" s="297">
        <f>ROUND(I202*H202,2)</f>
        <v>0</v>
      </c>
      <c r="K202" s="293" t="s">
        <v>507</v>
      </c>
      <c r="L202" s="298"/>
      <c r="M202" s="299" t="s">
        <v>1</v>
      </c>
      <c r="N202" s="300" t="s">
        <v>48</v>
      </c>
      <c r="O202" s="93"/>
      <c r="P202" s="239">
        <f>O202*H202</f>
        <v>0</v>
      </c>
      <c r="Q202" s="239">
        <v>0.00068999999999999997</v>
      </c>
      <c r="R202" s="239">
        <f>Q202*H202</f>
        <v>0.0019637399999999998</v>
      </c>
      <c r="S202" s="239">
        <v>0</v>
      </c>
      <c r="T202" s="240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41" t="s">
        <v>270</v>
      </c>
      <c r="AT202" s="241" t="s">
        <v>311</v>
      </c>
      <c r="AU202" s="241" t="s">
        <v>92</v>
      </c>
      <c r="AY202" s="18" t="s">
        <v>215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8" t="s">
        <v>90</v>
      </c>
      <c r="BK202" s="242">
        <f>ROUND(I202*H202,2)</f>
        <v>0</v>
      </c>
      <c r="BL202" s="18" t="s">
        <v>222</v>
      </c>
      <c r="BM202" s="241" t="s">
        <v>335</v>
      </c>
    </row>
    <row r="203" s="2" customFormat="1">
      <c r="A203" s="40"/>
      <c r="B203" s="41"/>
      <c r="C203" s="42"/>
      <c r="D203" s="243" t="s">
        <v>224</v>
      </c>
      <c r="E203" s="42"/>
      <c r="F203" s="244" t="s">
        <v>333</v>
      </c>
      <c r="G203" s="42"/>
      <c r="H203" s="42"/>
      <c r="I203" s="245"/>
      <c r="J203" s="42"/>
      <c r="K203" s="42"/>
      <c r="L203" s="46"/>
      <c r="M203" s="246"/>
      <c r="N203" s="247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8" t="s">
        <v>224</v>
      </c>
      <c r="AU203" s="18" t="s">
        <v>92</v>
      </c>
    </row>
    <row r="204" s="13" customFormat="1">
      <c r="A204" s="13"/>
      <c r="B204" s="248"/>
      <c r="C204" s="249"/>
      <c r="D204" s="243" t="s">
        <v>226</v>
      </c>
      <c r="E204" s="250" t="s">
        <v>1</v>
      </c>
      <c r="F204" s="251" t="s">
        <v>336</v>
      </c>
      <c r="G204" s="249"/>
      <c r="H204" s="252">
        <v>1.5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226</v>
      </c>
      <c r="AU204" s="258" t="s">
        <v>92</v>
      </c>
      <c r="AV204" s="13" t="s">
        <v>92</v>
      </c>
      <c r="AW204" s="13" t="s">
        <v>39</v>
      </c>
      <c r="AX204" s="13" t="s">
        <v>83</v>
      </c>
      <c r="AY204" s="258" t="s">
        <v>215</v>
      </c>
    </row>
    <row r="205" s="13" customFormat="1">
      <c r="A205" s="13"/>
      <c r="B205" s="248"/>
      <c r="C205" s="249"/>
      <c r="D205" s="243" t="s">
        <v>226</v>
      </c>
      <c r="E205" s="250" t="s">
        <v>1</v>
      </c>
      <c r="F205" s="251" t="s">
        <v>337</v>
      </c>
      <c r="G205" s="249"/>
      <c r="H205" s="252">
        <v>1.21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226</v>
      </c>
      <c r="AU205" s="258" t="s">
        <v>92</v>
      </c>
      <c r="AV205" s="13" t="s">
        <v>92</v>
      </c>
      <c r="AW205" s="13" t="s">
        <v>39</v>
      </c>
      <c r="AX205" s="13" t="s">
        <v>83</v>
      </c>
      <c r="AY205" s="258" t="s">
        <v>215</v>
      </c>
    </row>
    <row r="206" s="14" customFormat="1">
      <c r="A206" s="14"/>
      <c r="B206" s="259"/>
      <c r="C206" s="260"/>
      <c r="D206" s="243" t="s">
        <v>226</v>
      </c>
      <c r="E206" s="261" t="s">
        <v>1</v>
      </c>
      <c r="F206" s="262" t="s">
        <v>229</v>
      </c>
      <c r="G206" s="260"/>
      <c r="H206" s="263">
        <v>2.71</v>
      </c>
      <c r="I206" s="264"/>
      <c r="J206" s="260"/>
      <c r="K206" s="260"/>
      <c r="L206" s="265"/>
      <c r="M206" s="266"/>
      <c r="N206" s="267"/>
      <c r="O206" s="267"/>
      <c r="P206" s="267"/>
      <c r="Q206" s="267"/>
      <c r="R206" s="267"/>
      <c r="S206" s="267"/>
      <c r="T206" s="26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9" t="s">
        <v>226</v>
      </c>
      <c r="AU206" s="269" t="s">
        <v>92</v>
      </c>
      <c r="AV206" s="14" t="s">
        <v>222</v>
      </c>
      <c r="AW206" s="14" t="s">
        <v>39</v>
      </c>
      <c r="AX206" s="14" t="s">
        <v>90</v>
      </c>
      <c r="AY206" s="269" t="s">
        <v>215</v>
      </c>
    </row>
    <row r="207" s="13" customFormat="1">
      <c r="A207" s="13"/>
      <c r="B207" s="248"/>
      <c r="C207" s="249"/>
      <c r="D207" s="243" t="s">
        <v>226</v>
      </c>
      <c r="E207" s="249"/>
      <c r="F207" s="251" t="s">
        <v>338</v>
      </c>
      <c r="G207" s="249"/>
      <c r="H207" s="252">
        <v>2.8460000000000001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226</v>
      </c>
      <c r="AU207" s="258" t="s">
        <v>92</v>
      </c>
      <c r="AV207" s="13" t="s">
        <v>92</v>
      </c>
      <c r="AW207" s="13" t="s">
        <v>4</v>
      </c>
      <c r="AX207" s="13" t="s">
        <v>90</v>
      </c>
      <c r="AY207" s="258" t="s">
        <v>215</v>
      </c>
    </row>
    <row r="208" s="2" customFormat="1" ht="24.15" customHeight="1">
      <c r="A208" s="40"/>
      <c r="B208" s="41"/>
      <c r="C208" s="291" t="s">
        <v>322</v>
      </c>
      <c r="D208" s="291" t="s">
        <v>311</v>
      </c>
      <c r="E208" s="292" t="s">
        <v>340</v>
      </c>
      <c r="F208" s="293" t="s">
        <v>341</v>
      </c>
      <c r="G208" s="294" t="s">
        <v>334</v>
      </c>
      <c r="H208" s="295">
        <v>12.254</v>
      </c>
      <c r="I208" s="296"/>
      <c r="J208" s="297">
        <f>ROUND(I208*H208,2)</f>
        <v>0</v>
      </c>
      <c r="K208" s="293" t="s">
        <v>507</v>
      </c>
      <c r="L208" s="298"/>
      <c r="M208" s="299" t="s">
        <v>1</v>
      </c>
      <c r="N208" s="300" t="s">
        <v>48</v>
      </c>
      <c r="O208" s="93"/>
      <c r="P208" s="239">
        <f>O208*H208</f>
        <v>0</v>
      </c>
      <c r="Q208" s="239">
        <v>0.00092000000000000003</v>
      </c>
      <c r="R208" s="239">
        <f>Q208*H208</f>
        <v>0.01127368</v>
      </c>
      <c r="S208" s="239">
        <v>0</v>
      </c>
      <c r="T208" s="24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41" t="s">
        <v>270</v>
      </c>
      <c r="AT208" s="241" t="s">
        <v>311</v>
      </c>
      <c r="AU208" s="241" t="s">
        <v>92</v>
      </c>
      <c r="AY208" s="18" t="s">
        <v>215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8" t="s">
        <v>90</v>
      </c>
      <c r="BK208" s="242">
        <f>ROUND(I208*H208,2)</f>
        <v>0</v>
      </c>
      <c r="BL208" s="18" t="s">
        <v>222</v>
      </c>
      <c r="BM208" s="241" t="s">
        <v>342</v>
      </c>
    </row>
    <row r="209" s="2" customFormat="1">
      <c r="A209" s="40"/>
      <c r="B209" s="41"/>
      <c r="C209" s="42"/>
      <c r="D209" s="243" t="s">
        <v>224</v>
      </c>
      <c r="E209" s="42"/>
      <c r="F209" s="244" t="s">
        <v>341</v>
      </c>
      <c r="G209" s="42"/>
      <c r="H209" s="42"/>
      <c r="I209" s="245"/>
      <c r="J209" s="42"/>
      <c r="K209" s="42"/>
      <c r="L209" s="46"/>
      <c r="M209" s="246"/>
      <c r="N209" s="247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8" t="s">
        <v>224</v>
      </c>
      <c r="AU209" s="18" t="s">
        <v>92</v>
      </c>
    </row>
    <row r="210" s="13" customFormat="1">
      <c r="A210" s="13"/>
      <c r="B210" s="248"/>
      <c r="C210" s="249"/>
      <c r="D210" s="243" t="s">
        <v>226</v>
      </c>
      <c r="E210" s="250" t="s">
        <v>1</v>
      </c>
      <c r="F210" s="251" t="s">
        <v>343</v>
      </c>
      <c r="G210" s="249"/>
      <c r="H210" s="252">
        <v>0.29999999999999999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226</v>
      </c>
      <c r="AU210" s="258" t="s">
        <v>92</v>
      </c>
      <c r="AV210" s="13" t="s">
        <v>92</v>
      </c>
      <c r="AW210" s="13" t="s">
        <v>39</v>
      </c>
      <c r="AX210" s="13" t="s">
        <v>83</v>
      </c>
      <c r="AY210" s="258" t="s">
        <v>215</v>
      </c>
    </row>
    <row r="211" s="13" customFormat="1">
      <c r="A211" s="13"/>
      <c r="B211" s="248"/>
      <c r="C211" s="249"/>
      <c r="D211" s="243" t="s">
        <v>226</v>
      </c>
      <c r="E211" s="250" t="s">
        <v>1</v>
      </c>
      <c r="F211" s="251" t="s">
        <v>344</v>
      </c>
      <c r="G211" s="249"/>
      <c r="H211" s="252">
        <v>11.369999999999999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226</v>
      </c>
      <c r="AU211" s="258" t="s">
        <v>92</v>
      </c>
      <c r="AV211" s="13" t="s">
        <v>92</v>
      </c>
      <c r="AW211" s="13" t="s">
        <v>39</v>
      </c>
      <c r="AX211" s="13" t="s">
        <v>83</v>
      </c>
      <c r="AY211" s="258" t="s">
        <v>215</v>
      </c>
    </row>
    <row r="212" s="14" customFormat="1">
      <c r="A212" s="14"/>
      <c r="B212" s="259"/>
      <c r="C212" s="260"/>
      <c r="D212" s="243" t="s">
        <v>226</v>
      </c>
      <c r="E212" s="261" t="s">
        <v>1</v>
      </c>
      <c r="F212" s="262" t="s">
        <v>229</v>
      </c>
      <c r="G212" s="260"/>
      <c r="H212" s="263">
        <v>11.67</v>
      </c>
      <c r="I212" s="264"/>
      <c r="J212" s="260"/>
      <c r="K212" s="260"/>
      <c r="L212" s="265"/>
      <c r="M212" s="266"/>
      <c r="N212" s="267"/>
      <c r="O212" s="267"/>
      <c r="P212" s="267"/>
      <c r="Q212" s="267"/>
      <c r="R212" s="267"/>
      <c r="S212" s="267"/>
      <c r="T212" s="26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9" t="s">
        <v>226</v>
      </c>
      <c r="AU212" s="269" t="s">
        <v>92</v>
      </c>
      <c r="AV212" s="14" t="s">
        <v>222</v>
      </c>
      <c r="AW212" s="14" t="s">
        <v>39</v>
      </c>
      <c r="AX212" s="14" t="s">
        <v>90</v>
      </c>
      <c r="AY212" s="269" t="s">
        <v>215</v>
      </c>
    </row>
    <row r="213" s="13" customFormat="1">
      <c r="A213" s="13"/>
      <c r="B213" s="248"/>
      <c r="C213" s="249"/>
      <c r="D213" s="243" t="s">
        <v>226</v>
      </c>
      <c r="E213" s="249"/>
      <c r="F213" s="251" t="s">
        <v>345</v>
      </c>
      <c r="G213" s="249"/>
      <c r="H213" s="252">
        <v>12.254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226</v>
      </c>
      <c r="AU213" s="258" t="s">
        <v>92</v>
      </c>
      <c r="AV213" s="13" t="s">
        <v>92</v>
      </c>
      <c r="AW213" s="13" t="s">
        <v>4</v>
      </c>
      <c r="AX213" s="13" t="s">
        <v>90</v>
      </c>
      <c r="AY213" s="258" t="s">
        <v>215</v>
      </c>
    </row>
    <row r="214" s="2" customFormat="1" ht="33" customHeight="1">
      <c r="A214" s="40"/>
      <c r="B214" s="41"/>
      <c r="C214" s="230" t="s">
        <v>331</v>
      </c>
      <c r="D214" s="230" t="s">
        <v>217</v>
      </c>
      <c r="E214" s="231" t="s">
        <v>347</v>
      </c>
      <c r="F214" s="232" t="s">
        <v>348</v>
      </c>
      <c r="G214" s="233" t="s">
        <v>220</v>
      </c>
      <c r="H214" s="234">
        <v>10</v>
      </c>
      <c r="I214" s="235"/>
      <c r="J214" s="236">
        <f>ROUND(I214*H214,2)</f>
        <v>0</v>
      </c>
      <c r="K214" s="232" t="s">
        <v>221</v>
      </c>
      <c r="L214" s="46"/>
      <c r="M214" s="237" t="s">
        <v>1</v>
      </c>
      <c r="N214" s="238" t="s">
        <v>48</v>
      </c>
      <c r="O214" s="93"/>
      <c r="P214" s="239">
        <f>O214*H214</f>
        <v>0</v>
      </c>
      <c r="Q214" s="239">
        <v>0.73558274000000001</v>
      </c>
      <c r="R214" s="239">
        <f>Q214*H214</f>
        <v>7.3558273999999999</v>
      </c>
      <c r="S214" s="239">
        <v>0</v>
      </c>
      <c r="T214" s="24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1" t="s">
        <v>222</v>
      </c>
      <c r="AT214" s="241" t="s">
        <v>217</v>
      </c>
      <c r="AU214" s="241" t="s">
        <v>92</v>
      </c>
      <c r="AY214" s="18" t="s">
        <v>215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8" t="s">
        <v>90</v>
      </c>
      <c r="BK214" s="242">
        <f>ROUND(I214*H214,2)</f>
        <v>0</v>
      </c>
      <c r="BL214" s="18" t="s">
        <v>222</v>
      </c>
      <c r="BM214" s="241" t="s">
        <v>349</v>
      </c>
    </row>
    <row r="215" s="2" customFormat="1">
      <c r="A215" s="40"/>
      <c r="B215" s="41"/>
      <c r="C215" s="42"/>
      <c r="D215" s="243" t="s">
        <v>224</v>
      </c>
      <c r="E215" s="42"/>
      <c r="F215" s="244" t="s">
        <v>350</v>
      </c>
      <c r="G215" s="42"/>
      <c r="H215" s="42"/>
      <c r="I215" s="245"/>
      <c r="J215" s="42"/>
      <c r="K215" s="42"/>
      <c r="L215" s="46"/>
      <c r="M215" s="246"/>
      <c r="N215" s="247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8" t="s">
        <v>224</v>
      </c>
      <c r="AU215" s="18" t="s">
        <v>92</v>
      </c>
    </row>
    <row r="216" s="13" customFormat="1">
      <c r="A216" s="13"/>
      <c r="B216" s="248"/>
      <c r="C216" s="249"/>
      <c r="D216" s="243" t="s">
        <v>226</v>
      </c>
      <c r="E216" s="250" t="s">
        <v>1</v>
      </c>
      <c r="F216" s="251" t="s">
        <v>351</v>
      </c>
      <c r="G216" s="249"/>
      <c r="H216" s="252">
        <v>10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226</v>
      </c>
      <c r="AU216" s="258" t="s">
        <v>92</v>
      </c>
      <c r="AV216" s="13" t="s">
        <v>92</v>
      </c>
      <c r="AW216" s="13" t="s">
        <v>39</v>
      </c>
      <c r="AX216" s="13" t="s">
        <v>90</v>
      </c>
      <c r="AY216" s="258" t="s">
        <v>215</v>
      </c>
    </row>
    <row r="217" s="2" customFormat="1" ht="24.15" customHeight="1">
      <c r="A217" s="40"/>
      <c r="B217" s="41"/>
      <c r="C217" s="230" t="s">
        <v>339</v>
      </c>
      <c r="D217" s="230" t="s">
        <v>217</v>
      </c>
      <c r="E217" s="231" t="s">
        <v>353</v>
      </c>
      <c r="F217" s="232" t="s">
        <v>354</v>
      </c>
      <c r="G217" s="233" t="s">
        <v>279</v>
      </c>
      <c r="H217" s="234">
        <v>0.082000000000000003</v>
      </c>
      <c r="I217" s="235"/>
      <c r="J217" s="236">
        <f>ROUND(I217*H217,2)</f>
        <v>0</v>
      </c>
      <c r="K217" s="232" t="s">
        <v>221</v>
      </c>
      <c r="L217" s="46"/>
      <c r="M217" s="237" t="s">
        <v>1</v>
      </c>
      <c r="N217" s="238" t="s">
        <v>48</v>
      </c>
      <c r="O217" s="93"/>
      <c r="P217" s="239">
        <f>O217*H217</f>
        <v>0</v>
      </c>
      <c r="Q217" s="239">
        <v>1.05940312</v>
      </c>
      <c r="R217" s="239">
        <f>Q217*H217</f>
        <v>0.086871055840000003</v>
      </c>
      <c r="S217" s="239">
        <v>0</v>
      </c>
      <c r="T217" s="24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1" t="s">
        <v>222</v>
      </c>
      <c r="AT217" s="241" t="s">
        <v>217</v>
      </c>
      <c r="AU217" s="241" t="s">
        <v>92</v>
      </c>
      <c r="AY217" s="18" t="s">
        <v>215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8" t="s">
        <v>90</v>
      </c>
      <c r="BK217" s="242">
        <f>ROUND(I217*H217,2)</f>
        <v>0</v>
      </c>
      <c r="BL217" s="18" t="s">
        <v>222</v>
      </c>
      <c r="BM217" s="241" t="s">
        <v>355</v>
      </c>
    </row>
    <row r="218" s="2" customFormat="1">
      <c r="A218" s="40"/>
      <c r="B218" s="41"/>
      <c r="C218" s="42"/>
      <c r="D218" s="243" t="s">
        <v>224</v>
      </c>
      <c r="E218" s="42"/>
      <c r="F218" s="244" t="s">
        <v>356</v>
      </c>
      <c r="G218" s="42"/>
      <c r="H218" s="42"/>
      <c r="I218" s="245"/>
      <c r="J218" s="42"/>
      <c r="K218" s="42"/>
      <c r="L218" s="46"/>
      <c r="M218" s="246"/>
      <c r="N218" s="247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8" t="s">
        <v>224</v>
      </c>
      <c r="AU218" s="18" t="s">
        <v>92</v>
      </c>
    </row>
    <row r="219" s="16" customFormat="1">
      <c r="A219" s="16"/>
      <c r="B219" s="281"/>
      <c r="C219" s="282"/>
      <c r="D219" s="243" t="s">
        <v>226</v>
      </c>
      <c r="E219" s="283" t="s">
        <v>1</v>
      </c>
      <c r="F219" s="284" t="s">
        <v>357</v>
      </c>
      <c r="G219" s="282"/>
      <c r="H219" s="283" t="s">
        <v>1</v>
      </c>
      <c r="I219" s="285"/>
      <c r="J219" s="282"/>
      <c r="K219" s="282"/>
      <c r="L219" s="286"/>
      <c r="M219" s="287"/>
      <c r="N219" s="288"/>
      <c r="O219" s="288"/>
      <c r="P219" s="288"/>
      <c r="Q219" s="288"/>
      <c r="R219" s="288"/>
      <c r="S219" s="288"/>
      <c r="T219" s="289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90" t="s">
        <v>226</v>
      </c>
      <c r="AU219" s="290" t="s">
        <v>92</v>
      </c>
      <c r="AV219" s="16" t="s">
        <v>90</v>
      </c>
      <c r="AW219" s="16" t="s">
        <v>39</v>
      </c>
      <c r="AX219" s="16" t="s">
        <v>83</v>
      </c>
      <c r="AY219" s="290" t="s">
        <v>215</v>
      </c>
    </row>
    <row r="220" s="13" customFormat="1">
      <c r="A220" s="13"/>
      <c r="B220" s="248"/>
      <c r="C220" s="249"/>
      <c r="D220" s="243" t="s">
        <v>226</v>
      </c>
      <c r="E220" s="250" t="s">
        <v>1</v>
      </c>
      <c r="F220" s="251" t="s">
        <v>358</v>
      </c>
      <c r="G220" s="249"/>
      <c r="H220" s="252">
        <v>0.082000000000000003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226</v>
      </c>
      <c r="AU220" s="258" t="s">
        <v>92</v>
      </c>
      <c r="AV220" s="13" t="s">
        <v>92</v>
      </c>
      <c r="AW220" s="13" t="s">
        <v>39</v>
      </c>
      <c r="AX220" s="13" t="s">
        <v>83</v>
      </c>
      <c r="AY220" s="258" t="s">
        <v>215</v>
      </c>
    </row>
    <row r="221" s="15" customFormat="1">
      <c r="A221" s="15"/>
      <c r="B221" s="270"/>
      <c r="C221" s="271"/>
      <c r="D221" s="243" t="s">
        <v>226</v>
      </c>
      <c r="E221" s="272" t="s">
        <v>1</v>
      </c>
      <c r="F221" s="273" t="s">
        <v>330</v>
      </c>
      <c r="G221" s="271"/>
      <c r="H221" s="274">
        <v>0.082000000000000003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80" t="s">
        <v>226</v>
      </c>
      <c r="AU221" s="280" t="s">
        <v>92</v>
      </c>
      <c r="AV221" s="15" t="s">
        <v>100</v>
      </c>
      <c r="AW221" s="15" t="s">
        <v>39</v>
      </c>
      <c r="AX221" s="15" t="s">
        <v>90</v>
      </c>
      <c r="AY221" s="280" t="s">
        <v>215</v>
      </c>
    </row>
    <row r="222" s="12" customFormat="1" ht="22.8" customHeight="1">
      <c r="A222" s="12"/>
      <c r="B222" s="214"/>
      <c r="C222" s="215"/>
      <c r="D222" s="216" t="s">
        <v>82</v>
      </c>
      <c r="E222" s="228" t="s">
        <v>222</v>
      </c>
      <c r="F222" s="228" t="s">
        <v>359</v>
      </c>
      <c r="G222" s="215"/>
      <c r="H222" s="215"/>
      <c r="I222" s="218"/>
      <c r="J222" s="229">
        <f>BK222</f>
        <v>0</v>
      </c>
      <c r="K222" s="215"/>
      <c r="L222" s="220"/>
      <c r="M222" s="221"/>
      <c r="N222" s="222"/>
      <c r="O222" s="222"/>
      <c r="P222" s="223">
        <f>SUM(P223:P231)</f>
        <v>0</v>
      </c>
      <c r="Q222" s="222"/>
      <c r="R222" s="223">
        <f>SUM(R223:R231)</f>
        <v>0.38646874999999992</v>
      </c>
      <c r="S222" s="222"/>
      <c r="T222" s="224">
        <f>SUM(T223:T231)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90</v>
      </c>
      <c r="AT222" s="226" t="s">
        <v>82</v>
      </c>
      <c r="AU222" s="226" t="s">
        <v>90</v>
      </c>
      <c r="AY222" s="225" t="s">
        <v>215</v>
      </c>
      <c r="BK222" s="227">
        <f>SUM(BK223:BK231)</f>
        <v>0</v>
      </c>
    </row>
    <row r="223" s="2" customFormat="1" ht="16.5" customHeight="1">
      <c r="A223" s="40"/>
      <c r="B223" s="41"/>
      <c r="C223" s="230" t="s">
        <v>346</v>
      </c>
      <c r="D223" s="230" t="s">
        <v>217</v>
      </c>
      <c r="E223" s="231" t="s">
        <v>360</v>
      </c>
      <c r="F223" s="232" t="s">
        <v>361</v>
      </c>
      <c r="G223" s="233" t="s">
        <v>232</v>
      </c>
      <c r="H223" s="234">
        <v>0.14999999999999999</v>
      </c>
      <c r="I223" s="235"/>
      <c r="J223" s="236">
        <f>ROUND(I223*H223,2)</f>
        <v>0</v>
      </c>
      <c r="K223" s="232" t="s">
        <v>221</v>
      </c>
      <c r="L223" s="46"/>
      <c r="M223" s="237" t="s">
        <v>1</v>
      </c>
      <c r="N223" s="238" t="s">
        <v>48</v>
      </c>
      <c r="O223" s="93"/>
      <c r="P223" s="239">
        <f>O223*H223</f>
        <v>0</v>
      </c>
      <c r="Q223" s="239">
        <v>2.5019749999999998</v>
      </c>
      <c r="R223" s="239">
        <f>Q223*H223</f>
        <v>0.37529624999999994</v>
      </c>
      <c r="S223" s="239">
        <v>0</v>
      </c>
      <c r="T223" s="24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1" t="s">
        <v>222</v>
      </c>
      <c r="AT223" s="241" t="s">
        <v>217</v>
      </c>
      <c r="AU223" s="241" t="s">
        <v>92</v>
      </c>
      <c r="AY223" s="18" t="s">
        <v>215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8" t="s">
        <v>90</v>
      </c>
      <c r="BK223" s="242">
        <f>ROUND(I223*H223,2)</f>
        <v>0</v>
      </c>
      <c r="BL223" s="18" t="s">
        <v>222</v>
      </c>
      <c r="BM223" s="241" t="s">
        <v>362</v>
      </c>
    </row>
    <row r="224" s="2" customFormat="1">
      <c r="A224" s="40"/>
      <c r="B224" s="41"/>
      <c r="C224" s="42"/>
      <c r="D224" s="243" t="s">
        <v>224</v>
      </c>
      <c r="E224" s="42"/>
      <c r="F224" s="244" t="s">
        <v>363</v>
      </c>
      <c r="G224" s="42"/>
      <c r="H224" s="42"/>
      <c r="I224" s="245"/>
      <c r="J224" s="42"/>
      <c r="K224" s="42"/>
      <c r="L224" s="46"/>
      <c r="M224" s="246"/>
      <c r="N224" s="247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8" t="s">
        <v>224</v>
      </c>
      <c r="AU224" s="18" t="s">
        <v>92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364</v>
      </c>
      <c r="G225" s="249"/>
      <c r="H225" s="252">
        <v>0.14999999999999999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92</v>
      </c>
      <c r="AV225" s="13" t="s">
        <v>92</v>
      </c>
      <c r="AW225" s="13" t="s">
        <v>39</v>
      </c>
      <c r="AX225" s="13" t="s">
        <v>90</v>
      </c>
      <c r="AY225" s="258" t="s">
        <v>215</v>
      </c>
    </row>
    <row r="226" s="2" customFormat="1" ht="16.5" customHeight="1">
      <c r="A226" s="40"/>
      <c r="B226" s="41"/>
      <c r="C226" s="230" t="s">
        <v>352</v>
      </c>
      <c r="D226" s="230" t="s">
        <v>217</v>
      </c>
      <c r="E226" s="231" t="s">
        <v>366</v>
      </c>
      <c r="F226" s="232" t="s">
        <v>367</v>
      </c>
      <c r="G226" s="233" t="s">
        <v>220</v>
      </c>
      <c r="H226" s="234">
        <v>1</v>
      </c>
      <c r="I226" s="235"/>
      <c r="J226" s="236">
        <f>ROUND(I226*H226,2)</f>
        <v>0</v>
      </c>
      <c r="K226" s="232" t="s">
        <v>221</v>
      </c>
      <c r="L226" s="46"/>
      <c r="M226" s="237" t="s">
        <v>1</v>
      </c>
      <c r="N226" s="238" t="s">
        <v>48</v>
      </c>
      <c r="O226" s="93"/>
      <c r="P226" s="239">
        <f>O226*H226</f>
        <v>0</v>
      </c>
      <c r="Q226" s="239">
        <v>0.0111725</v>
      </c>
      <c r="R226" s="239">
        <f>Q226*H226</f>
        <v>0.0111725</v>
      </c>
      <c r="S226" s="239">
        <v>0</v>
      </c>
      <c r="T226" s="24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41" t="s">
        <v>222</v>
      </c>
      <c r="AT226" s="241" t="s">
        <v>217</v>
      </c>
      <c r="AU226" s="241" t="s">
        <v>92</v>
      </c>
      <c r="AY226" s="18" t="s">
        <v>215</v>
      </c>
      <c r="BE226" s="242">
        <f>IF(N226="základní",J226,0)</f>
        <v>0</v>
      </c>
      <c r="BF226" s="242">
        <f>IF(N226="snížená",J226,0)</f>
        <v>0</v>
      </c>
      <c r="BG226" s="242">
        <f>IF(N226="zákl. přenesená",J226,0)</f>
        <v>0</v>
      </c>
      <c r="BH226" s="242">
        <f>IF(N226="sníž. přenesená",J226,0)</f>
        <v>0</v>
      </c>
      <c r="BI226" s="242">
        <f>IF(N226="nulová",J226,0)</f>
        <v>0</v>
      </c>
      <c r="BJ226" s="18" t="s">
        <v>90</v>
      </c>
      <c r="BK226" s="242">
        <f>ROUND(I226*H226,2)</f>
        <v>0</v>
      </c>
      <c r="BL226" s="18" t="s">
        <v>222</v>
      </c>
      <c r="BM226" s="241" t="s">
        <v>368</v>
      </c>
    </row>
    <row r="227" s="2" customFormat="1">
      <c r="A227" s="40"/>
      <c r="B227" s="41"/>
      <c r="C227" s="42"/>
      <c r="D227" s="243" t="s">
        <v>224</v>
      </c>
      <c r="E227" s="42"/>
      <c r="F227" s="244" t="s">
        <v>369</v>
      </c>
      <c r="G227" s="42"/>
      <c r="H227" s="42"/>
      <c r="I227" s="245"/>
      <c r="J227" s="42"/>
      <c r="K227" s="42"/>
      <c r="L227" s="46"/>
      <c r="M227" s="246"/>
      <c r="N227" s="247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8" t="s">
        <v>224</v>
      </c>
      <c r="AU227" s="18" t="s">
        <v>92</v>
      </c>
    </row>
    <row r="228" s="13" customFormat="1">
      <c r="A228" s="13"/>
      <c r="B228" s="248"/>
      <c r="C228" s="249"/>
      <c r="D228" s="243" t="s">
        <v>226</v>
      </c>
      <c r="E228" s="250" t="s">
        <v>1</v>
      </c>
      <c r="F228" s="251" t="s">
        <v>370</v>
      </c>
      <c r="G228" s="249"/>
      <c r="H228" s="252">
        <v>1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226</v>
      </c>
      <c r="AU228" s="258" t="s">
        <v>92</v>
      </c>
      <c r="AV228" s="13" t="s">
        <v>92</v>
      </c>
      <c r="AW228" s="13" t="s">
        <v>39</v>
      </c>
      <c r="AX228" s="13" t="s">
        <v>90</v>
      </c>
      <c r="AY228" s="258" t="s">
        <v>215</v>
      </c>
    </row>
    <row r="229" s="2" customFormat="1" ht="16.5" customHeight="1">
      <c r="A229" s="40"/>
      <c r="B229" s="41"/>
      <c r="C229" s="230" t="s">
        <v>7</v>
      </c>
      <c r="D229" s="230" t="s">
        <v>217</v>
      </c>
      <c r="E229" s="231" t="s">
        <v>372</v>
      </c>
      <c r="F229" s="232" t="s">
        <v>373</v>
      </c>
      <c r="G229" s="233" t="s">
        <v>220</v>
      </c>
      <c r="H229" s="234">
        <v>1</v>
      </c>
      <c r="I229" s="235"/>
      <c r="J229" s="236">
        <f>ROUND(I229*H229,2)</f>
        <v>0</v>
      </c>
      <c r="K229" s="232" t="s">
        <v>221</v>
      </c>
      <c r="L229" s="46"/>
      <c r="M229" s="237" t="s">
        <v>1</v>
      </c>
      <c r="N229" s="238" t="s">
        <v>48</v>
      </c>
      <c r="O229" s="93"/>
      <c r="P229" s="239">
        <f>O229*H229</f>
        <v>0</v>
      </c>
      <c r="Q229" s="239">
        <v>0</v>
      </c>
      <c r="R229" s="239">
        <f>Q229*H229</f>
        <v>0</v>
      </c>
      <c r="S229" s="239">
        <v>0</v>
      </c>
      <c r="T229" s="24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41" t="s">
        <v>222</v>
      </c>
      <c r="AT229" s="241" t="s">
        <v>217</v>
      </c>
      <c r="AU229" s="241" t="s">
        <v>92</v>
      </c>
      <c r="AY229" s="18" t="s">
        <v>215</v>
      </c>
      <c r="BE229" s="242">
        <f>IF(N229="základní",J229,0)</f>
        <v>0</v>
      </c>
      <c r="BF229" s="242">
        <f>IF(N229="snížená",J229,0)</f>
        <v>0</v>
      </c>
      <c r="BG229" s="242">
        <f>IF(N229="zákl. přenesená",J229,0)</f>
        <v>0</v>
      </c>
      <c r="BH229" s="242">
        <f>IF(N229="sníž. přenesená",J229,0)</f>
        <v>0</v>
      </c>
      <c r="BI229" s="242">
        <f>IF(N229="nulová",J229,0)</f>
        <v>0</v>
      </c>
      <c r="BJ229" s="18" t="s">
        <v>90</v>
      </c>
      <c r="BK229" s="242">
        <f>ROUND(I229*H229,2)</f>
        <v>0</v>
      </c>
      <c r="BL229" s="18" t="s">
        <v>222</v>
      </c>
      <c r="BM229" s="241" t="s">
        <v>374</v>
      </c>
    </row>
    <row r="230" s="2" customFormat="1">
      <c r="A230" s="40"/>
      <c r="B230" s="41"/>
      <c r="C230" s="42"/>
      <c r="D230" s="243" t="s">
        <v>224</v>
      </c>
      <c r="E230" s="42"/>
      <c r="F230" s="244" t="s">
        <v>375</v>
      </c>
      <c r="G230" s="42"/>
      <c r="H230" s="42"/>
      <c r="I230" s="245"/>
      <c r="J230" s="42"/>
      <c r="K230" s="42"/>
      <c r="L230" s="46"/>
      <c r="M230" s="246"/>
      <c r="N230" s="247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8" t="s">
        <v>224</v>
      </c>
      <c r="AU230" s="18" t="s">
        <v>92</v>
      </c>
    </row>
    <row r="231" s="13" customFormat="1">
      <c r="A231" s="13"/>
      <c r="B231" s="248"/>
      <c r="C231" s="249"/>
      <c r="D231" s="243" t="s">
        <v>226</v>
      </c>
      <c r="E231" s="250" t="s">
        <v>1</v>
      </c>
      <c r="F231" s="251" t="s">
        <v>370</v>
      </c>
      <c r="G231" s="249"/>
      <c r="H231" s="252">
        <v>1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8" t="s">
        <v>226</v>
      </c>
      <c r="AU231" s="258" t="s">
        <v>92</v>
      </c>
      <c r="AV231" s="13" t="s">
        <v>92</v>
      </c>
      <c r="AW231" s="13" t="s">
        <v>39</v>
      </c>
      <c r="AX231" s="13" t="s">
        <v>90</v>
      </c>
      <c r="AY231" s="258" t="s">
        <v>215</v>
      </c>
    </row>
    <row r="232" s="12" customFormat="1" ht="22.8" customHeight="1">
      <c r="A232" s="12"/>
      <c r="B232" s="214"/>
      <c r="C232" s="215"/>
      <c r="D232" s="216" t="s">
        <v>82</v>
      </c>
      <c r="E232" s="228" t="s">
        <v>247</v>
      </c>
      <c r="F232" s="228" t="s">
        <v>376</v>
      </c>
      <c r="G232" s="215"/>
      <c r="H232" s="215"/>
      <c r="I232" s="218"/>
      <c r="J232" s="229">
        <f>BK232</f>
        <v>0</v>
      </c>
      <c r="K232" s="215"/>
      <c r="L232" s="220"/>
      <c r="M232" s="221"/>
      <c r="N232" s="222"/>
      <c r="O232" s="222"/>
      <c r="P232" s="223">
        <f>SUM(P233:P241)</f>
        <v>0</v>
      </c>
      <c r="Q232" s="222"/>
      <c r="R232" s="223">
        <f>SUM(R233:R241)</f>
        <v>4.2713999999999999</v>
      </c>
      <c r="S232" s="222"/>
      <c r="T232" s="224">
        <f>SUM(T233:T241)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25" t="s">
        <v>90</v>
      </c>
      <c r="AT232" s="226" t="s">
        <v>82</v>
      </c>
      <c r="AU232" s="226" t="s">
        <v>90</v>
      </c>
      <c r="AY232" s="225" t="s">
        <v>215</v>
      </c>
      <c r="BK232" s="227">
        <f>SUM(BK233:BK241)</f>
        <v>0</v>
      </c>
    </row>
    <row r="233" s="2" customFormat="1" ht="21.75" customHeight="1">
      <c r="A233" s="40"/>
      <c r="B233" s="41"/>
      <c r="C233" s="230" t="s">
        <v>365</v>
      </c>
      <c r="D233" s="230" t="s">
        <v>217</v>
      </c>
      <c r="E233" s="231" t="s">
        <v>378</v>
      </c>
      <c r="F233" s="232" t="s">
        <v>379</v>
      </c>
      <c r="G233" s="233" t="s">
        <v>220</v>
      </c>
      <c r="H233" s="234">
        <v>14</v>
      </c>
      <c r="I233" s="235"/>
      <c r="J233" s="236">
        <f>ROUND(I233*H233,2)</f>
        <v>0</v>
      </c>
      <c r="K233" s="232" t="s">
        <v>221</v>
      </c>
      <c r="L233" s="46"/>
      <c r="M233" s="237" t="s">
        <v>1</v>
      </c>
      <c r="N233" s="238" t="s">
        <v>48</v>
      </c>
      <c r="O233" s="93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222</v>
      </c>
      <c r="AT233" s="241" t="s">
        <v>217</v>
      </c>
      <c r="AU233" s="241" t="s">
        <v>92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222</v>
      </c>
      <c r="BM233" s="241" t="s">
        <v>380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381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92</v>
      </c>
    </row>
    <row r="235" s="13" customFormat="1">
      <c r="A235" s="13"/>
      <c r="B235" s="248"/>
      <c r="C235" s="249"/>
      <c r="D235" s="243" t="s">
        <v>226</v>
      </c>
      <c r="E235" s="250" t="s">
        <v>1</v>
      </c>
      <c r="F235" s="251" t="s">
        <v>382</v>
      </c>
      <c r="G235" s="249"/>
      <c r="H235" s="252">
        <v>14</v>
      </c>
      <c r="I235" s="253"/>
      <c r="J235" s="249"/>
      <c r="K235" s="249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226</v>
      </c>
      <c r="AU235" s="258" t="s">
        <v>92</v>
      </c>
      <c r="AV235" s="13" t="s">
        <v>92</v>
      </c>
      <c r="AW235" s="13" t="s">
        <v>39</v>
      </c>
      <c r="AX235" s="13" t="s">
        <v>90</v>
      </c>
      <c r="AY235" s="258" t="s">
        <v>215</v>
      </c>
    </row>
    <row r="236" s="2" customFormat="1" ht="24.15" customHeight="1">
      <c r="A236" s="40"/>
      <c r="B236" s="41"/>
      <c r="C236" s="230" t="s">
        <v>371</v>
      </c>
      <c r="D236" s="230" t="s">
        <v>217</v>
      </c>
      <c r="E236" s="231" t="s">
        <v>390</v>
      </c>
      <c r="F236" s="232" t="s">
        <v>391</v>
      </c>
      <c r="G236" s="233" t="s">
        <v>220</v>
      </c>
      <c r="H236" s="234">
        <v>14</v>
      </c>
      <c r="I236" s="235"/>
      <c r="J236" s="236">
        <f>ROUND(I236*H236,2)</f>
        <v>0</v>
      </c>
      <c r="K236" s="232" t="s">
        <v>221</v>
      </c>
      <c r="L236" s="46"/>
      <c r="M236" s="237" t="s">
        <v>1</v>
      </c>
      <c r="N236" s="238" t="s">
        <v>48</v>
      </c>
      <c r="O236" s="93"/>
      <c r="P236" s="239">
        <f>O236*H236</f>
        <v>0</v>
      </c>
      <c r="Q236" s="239">
        <v>0.088800000000000004</v>
      </c>
      <c r="R236" s="239">
        <f>Q236*H236</f>
        <v>1.2432000000000001</v>
      </c>
      <c r="S236" s="239">
        <v>0</v>
      </c>
      <c r="T236" s="24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41" t="s">
        <v>222</v>
      </c>
      <c r="AT236" s="241" t="s">
        <v>217</v>
      </c>
      <c r="AU236" s="241" t="s">
        <v>92</v>
      </c>
      <c r="AY236" s="18" t="s">
        <v>215</v>
      </c>
      <c r="BE236" s="242">
        <f>IF(N236="základní",J236,0)</f>
        <v>0</v>
      </c>
      <c r="BF236" s="242">
        <f>IF(N236="snížená",J236,0)</f>
        <v>0</v>
      </c>
      <c r="BG236" s="242">
        <f>IF(N236="zákl. přenesená",J236,0)</f>
        <v>0</v>
      </c>
      <c r="BH236" s="242">
        <f>IF(N236="sníž. přenesená",J236,0)</f>
        <v>0</v>
      </c>
      <c r="BI236" s="242">
        <f>IF(N236="nulová",J236,0)</f>
        <v>0</v>
      </c>
      <c r="BJ236" s="18" t="s">
        <v>90</v>
      </c>
      <c r="BK236" s="242">
        <f>ROUND(I236*H236,2)</f>
        <v>0</v>
      </c>
      <c r="BL236" s="18" t="s">
        <v>222</v>
      </c>
      <c r="BM236" s="241" t="s">
        <v>392</v>
      </c>
    </row>
    <row r="237" s="2" customFormat="1">
      <c r="A237" s="40"/>
      <c r="B237" s="41"/>
      <c r="C237" s="42"/>
      <c r="D237" s="243" t="s">
        <v>224</v>
      </c>
      <c r="E237" s="42"/>
      <c r="F237" s="244" t="s">
        <v>393</v>
      </c>
      <c r="G237" s="42"/>
      <c r="H237" s="42"/>
      <c r="I237" s="245"/>
      <c r="J237" s="42"/>
      <c r="K237" s="42"/>
      <c r="L237" s="46"/>
      <c r="M237" s="246"/>
      <c r="N237" s="247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8" t="s">
        <v>224</v>
      </c>
      <c r="AU237" s="18" t="s">
        <v>92</v>
      </c>
    </row>
    <row r="238" s="13" customFormat="1">
      <c r="A238" s="13"/>
      <c r="B238" s="248"/>
      <c r="C238" s="249"/>
      <c r="D238" s="243" t="s">
        <v>226</v>
      </c>
      <c r="E238" s="250" t="s">
        <v>1</v>
      </c>
      <c r="F238" s="251" t="s">
        <v>382</v>
      </c>
      <c r="G238" s="249"/>
      <c r="H238" s="252">
        <v>14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92</v>
      </c>
      <c r="AV238" s="13" t="s">
        <v>92</v>
      </c>
      <c r="AW238" s="13" t="s">
        <v>39</v>
      </c>
      <c r="AX238" s="13" t="s">
        <v>90</v>
      </c>
      <c r="AY238" s="258" t="s">
        <v>215</v>
      </c>
    </row>
    <row r="239" s="2" customFormat="1" ht="24.15" customHeight="1">
      <c r="A239" s="40"/>
      <c r="B239" s="41"/>
      <c r="C239" s="291" t="s">
        <v>377</v>
      </c>
      <c r="D239" s="291" t="s">
        <v>311</v>
      </c>
      <c r="E239" s="292" t="s">
        <v>395</v>
      </c>
      <c r="F239" s="293" t="s">
        <v>396</v>
      </c>
      <c r="G239" s="294" t="s">
        <v>220</v>
      </c>
      <c r="H239" s="295">
        <v>14.42</v>
      </c>
      <c r="I239" s="296"/>
      <c r="J239" s="297">
        <f>ROUND(I239*H239,2)</f>
        <v>0</v>
      </c>
      <c r="K239" s="293" t="s">
        <v>507</v>
      </c>
      <c r="L239" s="298"/>
      <c r="M239" s="299" t="s">
        <v>1</v>
      </c>
      <c r="N239" s="300" t="s">
        <v>48</v>
      </c>
      <c r="O239" s="93"/>
      <c r="P239" s="239">
        <f>O239*H239</f>
        <v>0</v>
      </c>
      <c r="Q239" s="239">
        <v>0.20999999999999999</v>
      </c>
      <c r="R239" s="239">
        <f>Q239*H239</f>
        <v>3.0282</v>
      </c>
      <c r="S239" s="239">
        <v>0</v>
      </c>
      <c r="T239" s="240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41" t="s">
        <v>270</v>
      </c>
      <c r="AT239" s="241" t="s">
        <v>311</v>
      </c>
      <c r="AU239" s="241" t="s">
        <v>92</v>
      </c>
      <c r="AY239" s="18" t="s">
        <v>215</v>
      </c>
      <c r="BE239" s="242">
        <f>IF(N239="základní",J239,0)</f>
        <v>0</v>
      </c>
      <c r="BF239" s="242">
        <f>IF(N239="snížená",J239,0)</f>
        <v>0</v>
      </c>
      <c r="BG239" s="242">
        <f>IF(N239="zákl. přenesená",J239,0)</f>
        <v>0</v>
      </c>
      <c r="BH239" s="242">
        <f>IF(N239="sníž. přenesená",J239,0)</f>
        <v>0</v>
      </c>
      <c r="BI239" s="242">
        <f>IF(N239="nulová",J239,0)</f>
        <v>0</v>
      </c>
      <c r="BJ239" s="18" t="s">
        <v>90</v>
      </c>
      <c r="BK239" s="242">
        <f>ROUND(I239*H239,2)</f>
        <v>0</v>
      </c>
      <c r="BL239" s="18" t="s">
        <v>222</v>
      </c>
      <c r="BM239" s="241" t="s">
        <v>397</v>
      </c>
    </row>
    <row r="240" s="2" customFormat="1">
      <c r="A240" s="40"/>
      <c r="B240" s="41"/>
      <c r="C240" s="42"/>
      <c r="D240" s="243" t="s">
        <v>224</v>
      </c>
      <c r="E240" s="42"/>
      <c r="F240" s="244" t="s">
        <v>396</v>
      </c>
      <c r="G240" s="42"/>
      <c r="H240" s="42"/>
      <c r="I240" s="245"/>
      <c r="J240" s="42"/>
      <c r="K240" s="42"/>
      <c r="L240" s="46"/>
      <c r="M240" s="246"/>
      <c r="N240" s="247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8" t="s">
        <v>224</v>
      </c>
      <c r="AU240" s="18" t="s">
        <v>92</v>
      </c>
    </row>
    <row r="241" s="13" customFormat="1">
      <c r="A241" s="13"/>
      <c r="B241" s="248"/>
      <c r="C241" s="249"/>
      <c r="D241" s="243" t="s">
        <v>226</v>
      </c>
      <c r="E241" s="249"/>
      <c r="F241" s="251" t="s">
        <v>398</v>
      </c>
      <c r="G241" s="249"/>
      <c r="H241" s="252">
        <v>14.42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226</v>
      </c>
      <c r="AU241" s="258" t="s">
        <v>92</v>
      </c>
      <c r="AV241" s="13" t="s">
        <v>92</v>
      </c>
      <c r="AW241" s="13" t="s">
        <v>4</v>
      </c>
      <c r="AX241" s="13" t="s">
        <v>90</v>
      </c>
      <c r="AY241" s="258" t="s">
        <v>215</v>
      </c>
    </row>
    <row r="242" s="12" customFormat="1" ht="22.8" customHeight="1">
      <c r="A242" s="12"/>
      <c r="B242" s="214"/>
      <c r="C242" s="215"/>
      <c r="D242" s="216" t="s">
        <v>82</v>
      </c>
      <c r="E242" s="228" t="s">
        <v>276</v>
      </c>
      <c r="F242" s="228" t="s">
        <v>399</v>
      </c>
      <c r="G242" s="215"/>
      <c r="H242" s="215"/>
      <c r="I242" s="218"/>
      <c r="J242" s="229">
        <f>BK242</f>
        <v>0</v>
      </c>
      <c r="K242" s="215"/>
      <c r="L242" s="220"/>
      <c r="M242" s="221"/>
      <c r="N242" s="222"/>
      <c r="O242" s="222"/>
      <c r="P242" s="223">
        <f>SUM(P243:P245)</f>
        <v>0</v>
      </c>
      <c r="Q242" s="222"/>
      <c r="R242" s="223">
        <f>SUM(R243:R245)</f>
        <v>0.005875</v>
      </c>
      <c r="S242" s="222"/>
      <c r="T242" s="224">
        <f>SUM(T243:T245)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25" t="s">
        <v>90</v>
      </c>
      <c r="AT242" s="226" t="s">
        <v>82</v>
      </c>
      <c r="AU242" s="226" t="s">
        <v>90</v>
      </c>
      <c r="AY242" s="225" t="s">
        <v>215</v>
      </c>
      <c r="BK242" s="227">
        <f>SUM(BK243:BK245)</f>
        <v>0</v>
      </c>
    </row>
    <row r="243" s="2" customFormat="1" ht="24.15" customHeight="1">
      <c r="A243" s="40"/>
      <c r="B243" s="41"/>
      <c r="C243" s="230" t="s">
        <v>383</v>
      </c>
      <c r="D243" s="230" t="s">
        <v>217</v>
      </c>
      <c r="E243" s="231" t="s">
        <v>401</v>
      </c>
      <c r="F243" s="232" t="s">
        <v>402</v>
      </c>
      <c r="G243" s="233" t="s">
        <v>220</v>
      </c>
      <c r="H243" s="234">
        <v>12.5</v>
      </c>
      <c r="I243" s="235"/>
      <c r="J243" s="236">
        <f>ROUND(I243*H243,2)</f>
        <v>0</v>
      </c>
      <c r="K243" s="232" t="s">
        <v>221</v>
      </c>
      <c r="L243" s="46"/>
      <c r="M243" s="237" t="s">
        <v>1</v>
      </c>
      <c r="N243" s="238" t="s">
        <v>48</v>
      </c>
      <c r="O243" s="93"/>
      <c r="P243" s="239">
        <f>O243*H243</f>
        <v>0</v>
      </c>
      <c r="Q243" s="239">
        <v>0.00046999999999999999</v>
      </c>
      <c r="R243" s="239">
        <f>Q243*H243</f>
        <v>0.005875</v>
      </c>
      <c r="S243" s="239">
        <v>0</v>
      </c>
      <c r="T243" s="240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41" t="s">
        <v>222</v>
      </c>
      <c r="AT243" s="241" t="s">
        <v>217</v>
      </c>
      <c r="AU243" s="241" t="s">
        <v>92</v>
      </c>
      <c r="AY243" s="18" t="s">
        <v>215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8" t="s">
        <v>90</v>
      </c>
      <c r="BK243" s="242">
        <f>ROUND(I243*H243,2)</f>
        <v>0</v>
      </c>
      <c r="BL243" s="18" t="s">
        <v>222</v>
      </c>
      <c r="BM243" s="241" t="s">
        <v>403</v>
      </c>
    </row>
    <row r="244" s="2" customFormat="1">
      <c r="A244" s="40"/>
      <c r="B244" s="41"/>
      <c r="C244" s="42"/>
      <c r="D244" s="243" t="s">
        <v>224</v>
      </c>
      <c r="E244" s="42"/>
      <c r="F244" s="244" t="s">
        <v>404</v>
      </c>
      <c r="G244" s="42"/>
      <c r="H244" s="42"/>
      <c r="I244" s="245"/>
      <c r="J244" s="42"/>
      <c r="K244" s="42"/>
      <c r="L244" s="46"/>
      <c r="M244" s="246"/>
      <c r="N244" s="247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8" t="s">
        <v>224</v>
      </c>
      <c r="AU244" s="18" t="s">
        <v>92</v>
      </c>
    </row>
    <row r="245" s="13" customFormat="1">
      <c r="A245" s="13"/>
      <c r="B245" s="248"/>
      <c r="C245" s="249"/>
      <c r="D245" s="243" t="s">
        <v>226</v>
      </c>
      <c r="E245" s="250" t="s">
        <v>1</v>
      </c>
      <c r="F245" s="251" t="s">
        <v>388</v>
      </c>
      <c r="G245" s="249"/>
      <c r="H245" s="252">
        <v>12.5</v>
      </c>
      <c r="I245" s="253"/>
      <c r="J245" s="249"/>
      <c r="K245" s="249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226</v>
      </c>
      <c r="AU245" s="258" t="s">
        <v>92</v>
      </c>
      <c r="AV245" s="13" t="s">
        <v>92</v>
      </c>
      <c r="AW245" s="13" t="s">
        <v>39</v>
      </c>
      <c r="AX245" s="13" t="s">
        <v>90</v>
      </c>
      <c r="AY245" s="258" t="s">
        <v>215</v>
      </c>
    </row>
    <row r="246" s="12" customFormat="1" ht="22.8" customHeight="1">
      <c r="A246" s="12"/>
      <c r="B246" s="214"/>
      <c r="C246" s="215"/>
      <c r="D246" s="216" t="s">
        <v>82</v>
      </c>
      <c r="E246" s="228" t="s">
        <v>405</v>
      </c>
      <c r="F246" s="228" t="s">
        <v>406</v>
      </c>
      <c r="G246" s="215"/>
      <c r="H246" s="215"/>
      <c r="I246" s="218"/>
      <c r="J246" s="229">
        <f>BK246</f>
        <v>0</v>
      </c>
      <c r="K246" s="215"/>
      <c r="L246" s="220"/>
      <c r="M246" s="221"/>
      <c r="N246" s="222"/>
      <c r="O246" s="222"/>
      <c r="P246" s="223">
        <f>SUM(P247:P248)</f>
        <v>0</v>
      </c>
      <c r="Q246" s="222"/>
      <c r="R246" s="223">
        <f>SUM(R247:R248)</f>
        <v>0</v>
      </c>
      <c r="S246" s="222"/>
      <c r="T246" s="224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5" t="s">
        <v>90</v>
      </c>
      <c r="AT246" s="226" t="s">
        <v>82</v>
      </c>
      <c r="AU246" s="226" t="s">
        <v>90</v>
      </c>
      <c r="AY246" s="225" t="s">
        <v>215</v>
      </c>
      <c r="BK246" s="227">
        <f>SUM(BK247:BK248)</f>
        <v>0</v>
      </c>
    </row>
    <row r="247" s="2" customFormat="1" ht="24.15" customHeight="1">
      <c r="A247" s="40"/>
      <c r="B247" s="41"/>
      <c r="C247" s="230" t="s">
        <v>389</v>
      </c>
      <c r="D247" s="230" t="s">
        <v>217</v>
      </c>
      <c r="E247" s="231" t="s">
        <v>408</v>
      </c>
      <c r="F247" s="232" t="s">
        <v>409</v>
      </c>
      <c r="G247" s="233" t="s">
        <v>279</v>
      </c>
      <c r="H247" s="234">
        <v>12.992000000000001</v>
      </c>
      <c r="I247" s="235"/>
      <c r="J247" s="236">
        <f>ROUND(I247*H247,2)</f>
        <v>0</v>
      </c>
      <c r="K247" s="232" t="s">
        <v>221</v>
      </c>
      <c r="L247" s="46"/>
      <c r="M247" s="237" t="s">
        <v>1</v>
      </c>
      <c r="N247" s="238" t="s">
        <v>48</v>
      </c>
      <c r="O247" s="93"/>
      <c r="P247" s="239">
        <f>O247*H247</f>
        <v>0</v>
      </c>
      <c r="Q247" s="239">
        <v>0</v>
      </c>
      <c r="R247" s="239">
        <f>Q247*H247</f>
        <v>0</v>
      </c>
      <c r="S247" s="239">
        <v>0</v>
      </c>
      <c r="T247" s="24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41" t="s">
        <v>222</v>
      </c>
      <c r="AT247" s="241" t="s">
        <v>217</v>
      </c>
      <c r="AU247" s="241" t="s">
        <v>92</v>
      </c>
      <c r="AY247" s="18" t="s">
        <v>215</v>
      </c>
      <c r="BE247" s="242">
        <f>IF(N247="základní",J247,0)</f>
        <v>0</v>
      </c>
      <c r="BF247" s="242">
        <f>IF(N247="snížená",J247,0)</f>
        <v>0</v>
      </c>
      <c r="BG247" s="242">
        <f>IF(N247="zákl. přenesená",J247,0)</f>
        <v>0</v>
      </c>
      <c r="BH247" s="242">
        <f>IF(N247="sníž. přenesená",J247,0)</f>
        <v>0</v>
      </c>
      <c r="BI247" s="242">
        <f>IF(N247="nulová",J247,0)</f>
        <v>0</v>
      </c>
      <c r="BJ247" s="18" t="s">
        <v>90</v>
      </c>
      <c r="BK247" s="242">
        <f>ROUND(I247*H247,2)</f>
        <v>0</v>
      </c>
      <c r="BL247" s="18" t="s">
        <v>222</v>
      </c>
      <c r="BM247" s="241" t="s">
        <v>410</v>
      </c>
    </row>
    <row r="248" s="2" customFormat="1">
      <c r="A248" s="40"/>
      <c r="B248" s="41"/>
      <c r="C248" s="42"/>
      <c r="D248" s="243" t="s">
        <v>224</v>
      </c>
      <c r="E248" s="42"/>
      <c r="F248" s="244" t="s">
        <v>411</v>
      </c>
      <c r="G248" s="42"/>
      <c r="H248" s="42"/>
      <c r="I248" s="245"/>
      <c r="J248" s="42"/>
      <c r="K248" s="42"/>
      <c r="L248" s="46"/>
      <c r="M248" s="246"/>
      <c r="N248" s="247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8" t="s">
        <v>224</v>
      </c>
      <c r="AU248" s="18" t="s">
        <v>92</v>
      </c>
    </row>
    <row r="249" s="12" customFormat="1" ht="25.92" customHeight="1">
      <c r="A249" s="12"/>
      <c r="B249" s="214"/>
      <c r="C249" s="215"/>
      <c r="D249" s="216" t="s">
        <v>82</v>
      </c>
      <c r="E249" s="217" t="s">
        <v>311</v>
      </c>
      <c r="F249" s="217" t="s">
        <v>412</v>
      </c>
      <c r="G249" s="215"/>
      <c r="H249" s="215"/>
      <c r="I249" s="218"/>
      <c r="J249" s="219">
        <f>BK249</f>
        <v>0</v>
      </c>
      <c r="K249" s="215"/>
      <c r="L249" s="220"/>
      <c r="M249" s="221"/>
      <c r="N249" s="222"/>
      <c r="O249" s="222"/>
      <c r="P249" s="223">
        <f>P250+P283</f>
        <v>0</v>
      </c>
      <c r="Q249" s="222"/>
      <c r="R249" s="223">
        <f>R250+R283</f>
        <v>0.064524999999999999</v>
      </c>
      <c r="S249" s="222"/>
      <c r="T249" s="224">
        <f>T250+T283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5" t="s">
        <v>100</v>
      </c>
      <c r="AT249" s="226" t="s">
        <v>82</v>
      </c>
      <c r="AU249" s="226" t="s">
        <v>83</v>
      </c>
      <c r="AY249" s="225" t="s">
        <v>215</v>
      </c>
      <c r="BK249" s="227">
        <f>BK250+BK283</f>
        <v>0</v>
      </c>
    </row>
    <row r="250" s="12" customFormat="1" ht="22.8" customHeight="1">
      <c r="A250" s="12"/>
      <c r="B250" s="214"/>
      <c r="C250" s="215"/>
      <c r="D250" s="216" t="s">
        <v>82</v>
      </c>
      <c r="E250" s="228" t="s">
        <v>413</v>
      </c>
      <c r="F250" s="228" t="s">
        <v>414</v>
      </c>
      <c r="G250" s="215"/>
      <c r="H250" s="215"/>
      <c r="I250" s="218"/>
      <c r="J250" s="229">
        <f>BK250</f>
        <v>0</v>
      </c>
      <c r="K250" s="215"/>
      <c r="L250" s="220"/>
      <c r="M250" s="221"/>
      <c r="N250" s="222"/>
      <c r="O250" s="222"/>
      <c r="P250" s="223">
        <f>SUM(P251:P282)</f>
        <v>0</v>
      </c>
      <c r="Q250" s="222"/>
      <c r="R250" s="223">
        <f>SUM(R251:R282)</f>
        <v>0.064524999999999999</v>
      </c>
      <c r="S250" s="222"/>
      <c r="T250" s="224">
        <f>SUM(T251:T282)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5" t="s">
        <v>100</v>
      </c>
      <c r="AT250" s="226" t="s">
        <v>82</v>
      </c>
      <c r="AU250" s="226" t="s">
        <v>90</v>
      </c>
      <c r="AY250" s="225" t="s">
        <v>215</v>
      </c>
      <c r="BK250" s="227">
        <f>SUM(BK251:BK282)</f>
        <v>0</v>
      </c>
    </row>
    <row r="251" s="2" customFormat="1" ht="37.8" customHeight="1">
      <c r="A251" s="40"/>
      <c r="B251" s="41"/>
      <c r="C251" s="230" t="s">
        <v>394</v>
      </c>
      <c r="D251" s="230" t="s">
        <v>217</v>
      </c>
      <c r="E251" s="231" t="s">
        <v>416</v>
      </c>
      <c r="F251" s="232" t="s">
        <v>417</v>
      </c>
      <c r="G251" s="233" t="s">
        <v>334</v>
      </c>
      <c r="H251" s="234">
        <v>20</v>
      </c>
      <c r="I251" s="235"/>
      <c r="J251" s="236">
        <f>ROUND(I251*H251,2)</f>
        <v>0</v>
      </c>
      <c r="K251" s="232" t="s">
        <v>221</v>
      </c>
      <c r="L251" s="46"/>
      <c r="M251" s="237" t="s">
        <v>1</v>
      </c>
      <c r="N251" s="238" t="s">
        <v>48</v>
      </c>
      <c r="O251" s="93"/>
      <c r="P251" s="239">
        <f>O251*H251</f>
        <v>0</v>
      </c>
      <c r="Q251" s="239">
        <v>0</v>
      </c>
      <c r="R251" s="239">
        <f>Q251*H251</f>
        <v>0</v>
      </c>
      <c r="S251" s="239">
        <v>0</v>
      </c>
      <c r="T251" s="24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1" t="s">
        <v>418</v>
      </c>
      <c r="AT251" s="241" t="s">
        <v>217</v>
      </c>
      <c r="AU251" s="241" t="s">
        <v>92</v>
      </c>
      <c r="AY251" s="18" t="s">
        <v>215</v>
      </c>
      <c r="BE251" s="242">
        <f>IF(N251="základní",J251,0)</f>
        <v>0</v>
      </c>
      <c r="BF251" s="242">
        <f>IF(N251="snížená",J251,0)</f>
        <v>0</v>
      </c>
      <c r="BG251" s="242">
        <f>IF(N251="zákl. přenesená",J251,0)</f>
        <v>0</v>
      </c>
      <c r="BH251" s="242">
        <f>IF(N251="sníž. přenesená",J251,0)</f>
        <v>0</v>
      </c>
      <c r="BI251" s="242">
        <f>IF(N251="nulová",J251,0)</f>
        <v>0</v>
      </c>
      <c r="BJ251" s="18" t="s">
        <v>90</v>
      </c>
      <c r="BK251" s="242">
        <f>ROUND(I251*H251,2)</f>
        <v>0</v>
      </c>
      <c r="BL251" s="18" t="s">
        <v>418</v>
      </c>
      <c r="BM251" s="241" t="s">
        <v>419</v>
      </c>
    </row>
    <row r="252" s="2" customFormat="1">
      <c r="A252" s="40"/>
      <c r="B252" s="41"/>
      <c r="C252" s="42"/>
      <c r="D252" s="243" t="s">
        <v>224</v>
      </c>
      <c r="E252" s="42"/>
      <c r="F252" s="244" t="s">
        <v>420</v>
      </c>
      <c r="G252" s="42"/>
      <c r="H252" s="42"/>
      <c r="I252" s="245"/>
      <c r="J252" s="42"/>
      <c r="K252" s="42"/>
      <c r="L252" s="46"/>
      <c r="M252" s="246"/>
      <c r="N252" s="247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8" t="s">
        <v>224</v>
      </c>
      <c r="AU252" s="18" t="s">
        <v>92</v>
      </c>
    </row>
    <row r="253" s="13" customFormat="1">
      <c r="A253" s="13"/>
      <c r="B253" s="248"/>
      <c r="C253" s="249"/>
      <c r="D253" s="243" t="s">
        <v>226</v>
      </c>
      <c r="E253" s="250" t="s">
        <v>1</v>
      </c>
      <c r="F253" s="251" t="s">
        <v>421</v>
      </c>
      <c r="G253" s="249"/>
      <c r="H253" s="252">
        <v>20</v>
      </c>
      <c r="I253" s="253"/>
      <c r="J253" s="249"/>
      <c r="K253" s="249"/>
      <c r="L253" s="254"/>
      <c r="M253" s="255"/>
      <c r="N253" s="256"/>
      <c r="O253" s="256"/>
      <c r="P253" s="256"/>
      <c r="Q253" s="256"/>
      <c r="R253" s="256"/>
      <c r="S253" s="256"/>
      <c r="T253" s="25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8" t="s">
        <v>226</v>
      </c>
      <c r="AU253" s="258" t="s">
        <v>92</v>
      </c>
      <c r="AV253" s="13" t="s">
        <v>92</v>
      </c>
      <c r="AW253" s="13" t="s">
        <v>39</v>
      </c>
      <c r="AX253" s="13" t="s">
        <v>90</v>
      </c>
      <c r="AY253" s="258" t="s">
        <v>215</v>
      </c>
    </row>
    <row r="254" s="2" customFormat="1" ht="16.5" customHeight="1">
      <c r="A254" s="40"/>
      <c r="B254" s="41"/>
      <c r="C254" s="291" t="s">
        <v>400</v>
      </c>
      <c r="D254" s="291" t="s">
        <v>311</v>
      </c>
      <c r="E254" s="292" t="s">
        <v>423</v>
      </c>
      <c r="F254" s="293" t="s">
        <v>424</v>
      </c>
      <c r="G254" s="294" t="s">
        <v>425</v>
      </c>
      <c r="H254" s="295">
        <v>19</v>
      </c>
      <c r="I254" s="296"/>
      <c r="J254" s="297">
        <f>ROUND(I254*H254,2)</f>
        <v>0</v>
      </c>
      <c r="K254" s="293" t="s">
        <v>507</v>
      </c>
      <c r="L254" s="298"/>
      <c r="M254" s="299" t="s">
        <v>1</v>
      </c>
      <c r="N254" s="300" t="s">
        <v>48</v>
      </c>
      <c r="O254" s="93"/>
      <c r="P254" s="239">
        <f>O254*H254</f>
        <v>0</v>
      </c>
      <c r="Q254" s="239">
        <v>0.001</v>
      </c>
      <c r="R254" s="239">
        <f>Q254*H254</f>
        <v>0.019</v>
      </c>
      <c r="S254" s="239">
        <v>0</v>
      </c>
      <c r="T254" s="24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41" t="s">
        <v>426</v>
      </c>
      <c r="AT254" s="241" t="s">
        <v>311</v>
      </c>
      <c r="AU254" s="241" t="s">
        <v>92</v>
      </c>
      <c r="AY254" s="18" t="s">
        <v>215</v>
      </c>
      <c r="BE254" s="242">
        <f>IF(N254="základní",J254,0)</f>
        <v>0</v>
      </c>
      <c r="BF254" s="242">
        <f>IF(N254="snížená",J254,0)</f>
        <v>0</v>
      </c>
      <c r="BG254" s="242">
        <f>IF(N254="zákl. přenesená",J254,0)</f>
        <v>0</v>
      </c>
      <c r="BH254" s="242">
        <f>IF(N254="sníž. přenesená",J254,0)</f>
        <v>0</v>
      </c>
      <c r="BI254" s="242">
        <f>IF(N254="nulová",J254,0)</f>
        <v>0</v>
      </c>
      <c r="BJ254" s="18" t="s">
        <v>90</v>
      </c>
      <c r="BK254" s="242">
        <f>ROUND(I254*H254,2)</f>
        <v>0</v>
      </c>
      <c r="BL254" s="18" t="s">
        <v>426</v>
      </c>
      <c r="BM254" s="241" t="s">
        <v>427</v>
      </c>
    </row>
    <row r="255" s="2" customFormat="1">
      <c r="A255" s="40"/>
      <c r="B255" s="41"/>
      <c r="C255" s="42"/>
      <c r="D255" s="243" t="s">
        <v>224</v>
      </c>
      <c r="E255" s="42"/>
      <c r="F255" s="244" t="s">
        <v>424</v>
      </c>
      <c r="G255" s="42"/>
      <c r="H255" s="42"/>
      <c r="I255" s="245"/>
      <c r="J255" s="42"/>
      <c r="K255" s="42"/>
      <c r="L255" s="46"/>
      <c r="M255" s="246"/>
      <c r="N255" s="247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8" t="s">
        <v>224</v>
      </c>
      <c r="AU255" s="18" t="s">
        <v>92</v>
      </c>
    </row>
    <row r="256" s="13" customFormat="1">
      <c r="A256" s="13"/>
      <c r="B256" s="248"/>
      <c r="C256" s="249"/>
      <c r="D256" s="243" t="s">
        <v>226</v>
      </c>
      <c r="E256" s="249"/>
      <c r="F256" s="251" t="s">
        <v>428</v>
      </c>
      <c r="G256" s="249"/>
      <c r="H256" s="252">
        <v>19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226</v>
      </c>
      <c r="AU256" s="258" t="s">
        <v>92</v>
      </c>
      <c r="AV256" s="13" t="s">
        <v>92</v>
      </c>
      <c r="AW256" s="13" t="s">
        <v>4</v>
      </c>
      <c r="AX256" s="13" t="s">
        <v>90</v>
      </c>
      <c r="AY256" s="258" t="s">
        <v>215</v>
      </c>
    </row>
    <row r="257" s="2" customFormat="1" ht="37.8" customHeight="1">
      <c r="A257" s="40"/>
      <c r="B257" s="41"/>
      <c r="C257" s="230" t="s">
        <v>407</v>
      </c>
      <c r="D257" s="230" t="s">
        <v>217</v>
      </c>
      <c r="E257" s="231" t="s">
        <v>430</v>
      </c>
      <c r="F257" s="232" t="s">
        <v>431</v>
      </c>
      <c r="G257" s="233" t="s">
        <v>334</v>
      </c>
      <c r="H257" s="234">
        <v>3</v>
      </c>
      <c r="I257" s="235"/>
      <c r="J257" s="236">
        <f>ROUND(I257*H257,2)</f>
        <v>0</v>
      </c>
      <c r="K257" s="232" t="s">
        <v>221</v>
      </c>
      <c r="L257" s="46"/>
      <c r="M257" s="237" t="s">
        <v>1</v>
      </c>
      <c r="N257" s="238" t="s">
        <v>48</v>
      </c>
      <c r="O257" s="93"/>
      <c r="P257" s="239">
        <f>O257*H257</f>
        <v>0</v>
      </c>
      <c r="Q257" s="239">
        <v>0</v>
      </c>
      <c r="R257" s="239">
        <f>Q257*H257</f>
        <v>0</v>
      </c>
      <c r="S257" s="239">
        <v>0</v>
      </c>
      <c r="T257" s="24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41" t="s">
        <v>418</v>
      </c>
      <c r="AT257" s="241" t="s">
        <v>217</v>
      </c>
      <c r="AU257" s="241" t="s">
        <v>92</v>
      </c>
      <c r="AY257" s="18" t="s">
        <v>215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8" t="s">
        <v>90</v>
      </c>
      <c r="BK257" s="242">
        <f>ROUND(I257*H257,2)</f>
        <v>0</v>
      </c>
      <c r="BL257" s="18" t="s">
        <v>418</v>
      </c>
      <c r="BM257" s="241" t="s">
        <v>432</v>
      </c>
    </row>
    <row r="258" s="2" customFormat="1">
      <c r="A258" s="40"/>
      <c r="B258" s="41"/>
      <c r="C258" s="42"/>
      <c r="D258" s="243" t="s">
        <v>224</v>
      </c>
      <c r="E258" s="42"/>
      <c r="F258" s="244" t="s">
        <v>433</v>
      </c>
      <c r="G258" s="42"/>
      <c r="H258" s="42"/>
      <c r="I258" s="245"/>
      <c r="J258" s="42"/>
      <c r="K258" s="42"/>
      <c r="L258" s="46"/>
      <c r="M258" s="246"/>
      <c r="N258" s="247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8" t="s">
        <v>224</v>
      </c>
      <c r="AU258" s="18" t="s">
        <v>92</v>
      </c>
    </row>
    <row r="259" s="13" customFormat="1">
      <c r="A259" s="13"/>
      <c r="B259" s="248"/>
      <c r="C259" s="249"/>
      <c r="D259" s="243" t="s">
        <v>226</v>
      </c>
      <c r="E259" s="250" t="s">
        <v>1</v>
      </c>
      <c r="F259" s="251" t="s">
        <v>434</v>
      </c>
      <c r="G259" s="249"/>
      <c r="H259" s="252">
        <v>3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92</v>
      </c>
      <c r="AV259" s="13" t="s">
        <v>92</v>
      </c>
      <c r="AW259" s="13" t="s">
        <v>39</v>
      </c>
      <c r="AX259" s="13" t="s">
        <v>90</v>
      </c>
      <c r="AY259" s="258" t="s">
        <v>215</v>
      </c>
    </row>
    <row r="260" s="2" customFormat="1" ht="16.5" customHeight="1">
      <c r="A260" s="40"/>
      <c r="B260" s="41"/>
      <c r="C260" s="291" t="s">
        <v>415</v>
      </c>
      <c r="D260" s="291" t="s">
        <v>311</v>
      </c>
      <c r="E260" s="292" t="s">
        <v>436</v>
      </c>
      <c r="F260" s="293" t="s">
        <v>437</v>
      </c>
      <c r="G260" s="294" t="s">
        <v>425</v>
      </c>
      <c r="H260" s="295">
        <v>2.085</v>
      </c>
      <c r="I260" s="296"/>
      <c r="J260" s="297">
        <f>ROUND(I260*H260,2)</f>
        <v>0</v>
      </c>
      <c r="K260" s="293" t="s">
        <v>507</v>
      </c>
      <c r="L260" s="298"/>
      <c r="M260" s="299" t="s">
        <v>1</v>
      </c>
      <c r="N260" s="300" t="s">
        <v>48</v>
      </c>
      <c r="O260" s="93"/>
      <c r="P260" s="239">
        <f>O260*H260</f>
        <v>0</v>
      </c>
      <c r="Q260" s="239">
        <v>0.001</v>
      </c>
      <c r="R260" s="239">
        <f>Q260*H260</f>
        <v>0.002085</v>
      </c>
      <c r="S260" s="239">
        <v>0</v>
      </c>
      <c r="T260" s="24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41" t="s">
        <v>426</v>
      </c>
      <c r="AT260" s="241" t="s">
        <v>311</v>
      </c>
      <c r="AU260" s="241" t="s">
        <v>92</v>
      </c>
      <c r="AY260" s="18" t="s">
        <v>215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8" t="s">
        <v>90</v>
      </c>
      <c r="BK260" s="242">
        <f>ROUND(I260*H260,2)</f>
        <v>0</v>
      </c>
      <c r="BL260" s="18" t="s">
        <v>426</v>
      </c>
      <c r="BM260" s="241" t="s">
        <v>438</v>
      </c>
    </row>
    <row r="261" s="2" customFormat="1">
      <c r="A261" s="40"/>
      <c r="B261" s="41"/>
      <c r="C261" s="42"/>
      <c r="D261" s="243" t="s">
        <v>224</v>
      </c>
      <c r="E261" s="42"/>
      <c r="F261" s="244" t="s">
        <v>437</v>
      </c>
      <c r="G261" s="42"/>
      <c r="H261" s="42"/>
      <c r="I261" s="245"/>
      <c r="J261" s="42"/>
      <c r="K261" s="42"/>
      <c r="L261" s="46"/>
      <c r="M261" s="246"/>
      <c r="N261" s="247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8" t="s">
        <v>224</v>
      </c>
      <c r="AU261" s="18" t="s">
        <v>92</v>
      </c>
    </row>
    <row r="262" s="13" customFormat="1">
      <c r="A262" s="13"/>
      <c r="B262" s="248"/>
      <c r="C262" s="249"/>
      <c r="D262" s="243" t="s">
        <v>226</v>
      </c>
      <c r="E262" s="249"/>
      <c r="F262" s="251" t="s">
        <v>439</v>
      </c>
      <c r="G262" s="249"/>
      <c r="H262" s="252">
        <v>2.085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8" t="s">
        <v>226</v>
      </c>
      <c r="AU262" s="258" t="s">
        <v>92</v>
      </c>
      <c r="AV262" s="13" t="s">
        <v>92</v>
      </c>
      <c r="AW262" s="13" t="s">
        <v>4</v>
      </c>
      <c r="AX262" s="13" t="s">
        <v>90</v>
      </c>
      <c r="AY262" s="258" t="s">
        <v>215</v>
      </c>
    </row>
    <row r="263" s="2" customFormat="1" ht="21.75" customHeight="1">
      <c r="A263" s="40"/>
      <c r="B263" s="41"/>
      <c r="C263" s="230" t="s">
        <v>422</v>
      </c>
      <c r="D263" s="230" t="s">
        <v>217</v>
      </c>
      <c r="E263" s="231" t="s">
        <v>441</v>
      </c>
      <c r="F263" s="232" t="s">
        <v>442</v>
      </c>
      <c r="G263" s="233" t="s">
        <v>325</v>
      </c>
      <c r="H263" s="234">
        <v>10</v>
      </c>
      <c r="I263" s="235"/>
      <c r="J263" s="236">
        <f>ROUND(I263*H263,2)</f>
        <v>0</v>
      </c>
      <c r="K263" s="232" t="s">
        <v>221</v>
      </c>
      <c r="L263" s="46"/>
      <c r="M263" s="237" t="s">
        <v>1</v>
      </c>
      <c r="N263" s="238" t="s">
        <v>48</v>
      </c>
      <c r="O263" s="93"/>
      <c r="P263" s="239">
        <f>O263*H263</f>
        <v>0</v>
      </c>
      <c r="Q263" s="239">
        <v>0</v>
      </c>
      <c r="R263" s="239">
        <f>Q263*H263</f>
        <v>0</v>
      </c>
      <c r="S263" s="239">
        <v>0</v>
      </c>
      <c r="T263" s="240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41" t="s">
        <v>418</v>
      </c>
      <c r="AT263" s="241" t="s">
        <v>217</v>
      </c>
      <c r="AU263" s="241" t="s">
        <v>92</v>
      </c>
      <c r="AY263" s="18" t="s">
        <v>215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8" t="s">
        <v>90</v>
      </c>
      <c r="BK263" s="242">
        <f>ROUND(I263*H263,2)</f>
        <v>0</v>
      </c>
      <c r="BL263" s="18" t="s">
        <v>418</v>
      </c>
      <c r="BM263" s="241" t="s">
        <v>443</v>
      </c>
    </row>
    <row r="264" s="2" customFormat="1">
      <c r="A264" s="40"/>
      <c r="B264" s="41"/>
      <c r="C264" s="42"/>
      <c r="D264" s="243" t="s">
        <v>224</v>
      </c>
      <c r="E264" s="42"/>
      <c r="F264" s="244" t="s">
        <v>444</v>
      </c>
      <c r="G264" s="42"/>
      <c r="H264" s="42"/>
      <c r="I264" s="245"/>
      <c r="J264" s="42"/>
      <c r="K264" s="42"/>
      <c r="L264" s="46"/>
      <c r="M264" s="246"/>
      <c r="N264" s="247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8" t="s">
        <v>224</v>
      </c>
      <c r="AU264" s="18" t="s">
        <v>92</v>
      </c>
    </row>
    <row r="265" s="13" customFormat="1">
      <c r="A265" s="13"/>
      <c r="B265" s="248"/>
      <c r="C265" s="249"/>
      <c r="D265" s="243" t="s">
        <v>226</v>
      </c>
      <c r="E265" s="250" t="s">
        <v>1</v>
      </c>
      <c r="F265" s="251" t="s">
        <v>445</v>
      </c>
      <c r="G265" s="249"/>
      <c r="H265" s="252">
        <v>4</v>
      </c>
      <c r="I265" s="253"/>
      <c r="J265" s="249"/>
      <c r="K265" s="249"/>
      <c r="L265" s="254"/>
      <c r="M265" s="255"/>
      <c r="N265" s="256"/>
      <c r="O265" s="256"/>
      <c r="P265" s="256"/>
      <c r="Q265" s="256"/>
      <c r="R265" s="256"/>
      <c r="S265" s="256"/>
      <c r="T265" s="25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8" t="s">
        <v>226</v>
      </c>
      <c r="AU265" s="258" t="s">
        <v>92</v>
      </c>
      <c r="AV265" s="13" t="s">
        <v>92</v>
      </c>
      <c r="AW265" s="13" t="s">
        <v>39</v>
      </c>
      <c r="AX265" s="13" t="s">
        <v>83</v>
      </c>
      <c r="AY265" s="258" t="s">
        <v>215</v>
      </c>
    </row>
    <row r="266" s="13" customFormat="1">
      <c r="A266" s="13"/>
      <c r="B266" s="248"/>
      <c r="C266" s="249"/>
      <c r="D266" s="243" t="s">
        <v>226</v>
      </c>
      <c r="E266" s="250" t="s">
        <v>1</v>
      </c>
      <c r="F266" s="251" t="s">
        <v>446</v>
      </c>
      <c r="G266" s="249"/>
      <c r="H266" s="252">
        <v>2</v>
      </c>
      <c r="I266" s="253"/>
      <c r="J266" s="249"/>
      <c r="K266" s="249"/>
      <c r="L266" s="254"/>
      <c r="M266" s="255"/>
      <c r="N266" s="256"/>
      <c r="O266" s="256"/>
      <c r="P266" s="256"/>
      <c r="Q266" s="256"/>
      <c r="R266" s="256"/>
      <c r="S266" s="256"/>
      <c r="T266" s="25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8" t="s">
        <v>226</v>
      </c>
      <c r="AU266" s="258" t="s">
        <v>92</v>
      </c>
      <c r="AV266" s="13" t="s">
        <v>92</v>
      </c>
      <c r="AW266" s="13" t="s">
        <v>39</v>
      </c>
      <c r="AX266" s="13" t="s">
        <v>83</v>
      </c>
      <c r="AY266" s="258" t="s">
        <v>215</v>
      </c>
    </row>
    <row r="267" s="13" customFormat="1">
      <c r="A267" s="13"/>
      <c r="B267" s="248"/>
      <c r="C267" s="249"/>
      <c r="D267" s="243" t="s">
        <v>226</v>
      </c>
      <c r="E267" s="250" t="s">
        <v>1</v>
      </c>
      <c r="F267" s="251" t="s">
        <v>447</v>
      </c>
      <c r="G267" s="249"/>
      <c r="H267" s="252">
        <v>4</v>
      </c>
      <c r="I267" s="253"/>
      <c r="J267" s="249"/>
      <c r="K267" s="249"/>
      <c r="L267" s="254"/>
      <c r="M267" s="255"/>
      <c r="N267" s="256"/>
      <c r="O267" s="256"/>
      <c r="P267" s="256"/>
      <c r="Q267" s="256"/>
      <c r="R267" s="256"/>
      <c r="S267" s="256"/>
      <c r="T267" s="25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8" t="s">
        <v>226</v>
      </c>
      <c r="AU267" s="258" t="s">
        <v>92</v>
      </c>
      <c r="AV267" s="13" t="s">
        <v>92</v>
      </c>
      <c r="AW267" s="13" t="s">
        <v>39</v>
      </c>
      <c r="AX267" s="13" t="s">
        <v>83</v>
      </c>
      <c r="AY267" s="258" t="s">
        <v>215</v>
      </c>
    </row>
    <row r="268" s="14" customFormat="1">
      <c r="A268" s="14"/>
      <c r="B268" s="259"/>
      <c r="C268" s="260"/>
      <c r="D268" s="243" t="s">
        <v>226</v>
      </c>
      <c r="E268" s="261" t="s">
        <v>1</v>
      </c>
      <c r="F268" s="262" t="s">
        <v>229</v>
      </c>
      <c r="G268" s="260"/>
      <c r="H268" s="263">
        <v>10</v>
      </c>
      <c r="I268" s="264"/>
      <c r="J268" s="260"/>
      <c r="K268" s="260"/>
      <c r="L268" s="265"/>
      <c r="M268" s="266"/>
      <c r="N268" s="267"/>
      <c r="O268" s="267"/>
      <c r="P268" s="267"/>
      <c r="Q268" s="267"/>
      <c r="R268" s="267"/>
      <c r="S268" s="267"/>
      <c r="T268" s="26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9" t="s">
        <v>226</v>
      </c>
      <c r="AU268" s="269" t="s">
        <v>92</v>
      </c>
      <c r="AV268" s="14" t="s">
        <v>222</v>
      </c>
      <c r="AW268" s="14" t="s">
        <v>39</v>
      </c>
      <c r="AX268" s="14" t="s">
        <v>90</v>
      </c>
      <c r="AY268" s="269" t="s">
        <v>215</v>
      </c>
    </row>
    <row r="269" s="2" customFormat="1" ht="16.5" customHeight="1">
      <c r="A269" s="40"/>
      <c r="B269" s="41"/>
      <c r="C269" s="291" t="s">
        <v>429</v>
      </c>
      <c r="D269" s="291" t="s">
        <v>311</v>
      </c>
      <c r="E269" s="292" t="s">
        <v>449</v>
      </c>
      <c r="F269" s="293" t="s">
        <v>450</v>
      </c>
      <c r="G269" s="294" t="s">
        <v>325</v>
      </c>
      <c r="H269" s="295">
        <v>4</v>
      </c>
      <c r="I269" s="296"/>
      <c r="J269" s="297">
        <f>ROUND(I269*H269,2)</f>
        <v>0</v>
      </c>
      <c r="K269" s="293" t="s">
        <v>507</v>
      </c>
      <c r="L269" s="298"/>
      <c r="M269" s="299" t="s">
        <v>1</v>
      </c>
      <c r="N269" s="300" t="s">
        <v>48</v>
      </c>
      <c r="O269" s="93"/>
      <c r="P269" s="239">
        <f>O269*H269</f>
        <v>0</v>
      </c>
      <c r="Q269" s="239">
        <v>0.00044999999999999999</v>
      </c>
      <c r="R269" s="239">
        <f>Q269*H269</f>
        <v>0.0018</v>
      </c>
      <c r="S269" s="239">
        <v>0</v>
      </c>
      <c r="T269" s="24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41" t="s">
        <v>426</v>
      </c>
      <c r="AT269" s="241" t="s">
        <v>311</v>
      </c>
      <c r="AU269" s="241" t="s">
        <v>92</v>
      </c>
      <c r="AY269" s="18" t="s">
        <v>215</v>
      </c>
      <c r="BE269" s="242">
        <f>IF(N269="základní",J269,0)</f>
        <v>0</v>
      </c>
      <c r="BF269" s="242">
        <f>IF(N269="snížená",J269,0)</f>
        <v>0</v>
      </c>
      <c r="BG269" s="242">
        <f>IF(N269="zákl. přenesená",J269,0)</f>
        <v>0</v>
      </c>
      <c r="BH269" s="242">
        <f>IF(N269="sníž. přenesená",J269,0)</f>
        <v>0</v>
      </c>
      <c r="BI269" s="242">
        <f>IF(N269="nulová",J269,0)</f>
        <v>0</v>
      </c>
      <c r="BJ269" s="18" t="s">
        <v>90</v>
      </c>
      <c r="BK269" s="242">
        <f>ROUND(I269*H269,2)</f>
        <v>0</v>
      </c>
      <c r="BL269" s="18" t="s">
        <v>426</v>
      </c>
      <c r="BM269" s="241" t="s">
        <v>451</v>
      </c>
    </row>
    <row r="270" s="2" customFormat="1">
      <c r="A270" s="40"/>
      <c r="B270" s="41"/>
      <c r="C270" s="42"/>
      <c r="D270" s="243" t="s">
        <v>224</v>
      </c>
      <c r="E270" s="42"/>
      <c r="F270" s="244" t="s">
        <v>450</v>
      </c>
      <c r="G270" s="42"/>
      <c r="H270" s="42"/>
      <c r="I270" s="245"/>
      <c r="J270" s="42"/>
      <c r="K270" s="42"/>
      <c r="L270" s="46"/>
      <c r="M270" s="246"/>
      <c r="N270" s="247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8" t="s">
        <v>224</v>
      </c>
      <c r="AU270" s="18" t="s">
        <v>92</v>
      </c>
    </row>
    <row r="271" s="13" customFormat="1">
      <c r="A271" s="13"/>
      <c r="B271" s="248"/>
      <c r="C271" s="249"/>
      <c r="D271" s="243" t="s">
        <v>226</v>
      </c>
      <c r="E271" s="250" t="s">
        <v>1</v>
      </c>
      <c r="F271" s="251" t="s">
        <v>445</v>
      </c>
      <c r="G271" s="249"/>
      <c r="H271" s="252">
        <v>4</v>
      </c>
      <c r="I271" s="253"/>
      <c r="J271" s="249"/>
      <c r="K271" s="249"/>
      <c r="L271" s="254"/>
      <c r="M271" s="255"/>
      <c r="N271" s="256"/>
      <c r="O271" s="256"/>
      <c r="P271" s="256"/>
      <c r="Q271" s="256"/>
      <c r="R271" s="256"/>
      <c r="S271" s="256"/>
      <c r="T271" s="25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8" t="s">
        <v>226</v>
      </c>
      <c r="AU271" s="258" t="s">
        <v>92</v>
      </c>
      <c r="AV271" s="13" t="s">
        <v>92</v>
      </c>
      <c r="AW271" s="13" t="s">
        <v>39</v>
      </c>
      <c r="AX271" s="13" t="s">
        <v>90</v>
      </c>
      <c r="AY271" s="258" t="s">
        <v>215</v>
      </c>
    </row>
    <row r="272" s="2" customFormat="1" ht="24.15" customHeight="1">
      <c r="A272" s="40"/>
      <c r="B272" s="41"/>
      <c r="C272" s="291" t="s">
        <v>435</v>
      </c>
      <c r="D272" s="291" t="s">
        <v>311</v>
      </c>
      <c r="E272" s="292" t="s">
        <v>453</v>
      </c>
      <c r="F272" s="293" t="s">
        <v>454</v>
      </c>
      <c r="G272" s="294" t="s">
        <v>325</v>
      </c>
      <c r="H272" s="295">
        <v>2</v>
      </c>
      <c r="I272" s="296"/>
      <c r="J272" s="297">
        <f>ROUND(I272*H272,2)</f>
        <v>0</v>
      </c>
      <c r="K272" s="293" t="s">
        <v>507</v>
      </c>
      <c r="L272" s="298"/>
      <c r="M272" s="299" t="s">
        <v>1</v>
      </c>
      <c r="N272" s="300" t="s">
        <v>48</v>
      </c>
      <c r="O272" s="93"/>
      <c r="P272" s="239">
        <f>O272*H272</f>
        <v>0</v>
      </c>
      <c r="Q272" s="239">
        <v>0.00025999999999999998</v>
      </c>
      <c r="R272" s="239">
        <f>Q272*H272</f>
        <v>0.00051999999999999995</v>
      </c>
      <c r="S272" s="239">
        <v>0</v>
      </c>
      <c r="T272" s="24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1" t="s">
        <v>426</v>
      </c>
      <c r="AT272" s="241" t="s">
        <v>311</v>
      </c>
      <c r="AU272" s="241" t="s">
        <v>92</v>
      </c>
      <c r="AY272" s="18" t="s">
        <v>215</v>
      </c>
      <c r="BE272" s="242">
        <f>IF(N272="základní",J272,0)</f>
        <v>0</v>
      </c>
      <c r="BF272" s="242">
        <f>IF(N272="snížená",J272,0)</f>
        <v>0</v>
      </c>
      <c r="BG272" s="242">
        <f>IF(N272="zákl. přenesená",J272,0)</f>
        <v>0</v>
      </c>
      <c r="BH272" s="242">
        <f>IF(N272="sníž. přenesená",J272,0)</f>
        <v>0</v>
      </c>
      <c r="BI272" s="242">
        <f>IF(N272="nulová",J272,0)</f>
        <v>0</v>
      </c>
      <c r="BJ272" s="18" t="s">
        <v>90</v>
      </c>
      <c r="BK272" s="242">
        <f>ROUND(I272*H272,2)</f>
        <v>0</v>
      </c>
      <c r="BL272" s="18" t="s">
        <v>426</v>
      </c>
      <c r="BM272" s="241" t="s">
        <v>455</v>
      </c>
    </row>
    <row r="273" s="2" customFormat="1">
      <c r="A273" s="40"/>
      <c r="B273" s="41"/>
      <c r="C273" s="42"/>
      <c r="D273" s="243" t="s">
        <v>224</v>
      </c>
      <c r="E273" s="42"/>
      <c r="F273" s="244" t="s">
        <v>454</v>
      </c>
      <c r="G273" s="42"/>
      <c r="H273" s="42"/>
      <c r="I273" s="245"/>
      <c r="J273" s="42"/>
      <c r="K273" s="42"/>
      <c r="L273" s="46"/>
      <c r="M273" s="246"/>
      <c r="N273" s="247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8" t="s">
        <v>224</v>
      </c>
      <c r="AU273" s="18" t="s">
        <v>92</v>
      </c>
    </row>
    <row r="274" s="13" customFormat="1">
      <c r="A274" s="13"/>
      <c r="B274" s="248"/>
      <c r="C274" s="249"/>
      <c r="D274" s="243" t="s">
        <v>226</v>
      </c>
      <c r="E274" s="250" t="s">
        <v>1</v>
      </c>
      <c r="F274" s="251" t="s">
        <v>446</v>
      </c>
      <c r="G274" s="249"/>
      <c r="H274" s="252">
        <v>2</v>
      </c>
      <c r="I274" s="253"/>
      <c r="J274" s="249"/>
      <c r="K274" s="249"/>
      <c r="L274" s="254"/>
      <c r="M274" s="255"/>
      <c r="N274" s="256"/>
      <c r="O274" s="256"/>
      <c r="P274" s="256"/>
      <c r="Q274" s="256"/>
      <c r="R274" s="256"/>
      <c r="S274" s="256"/>
      <c r="T274" s="25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8" t="s">
        <v>226</v>
      </c>
      <c r="AU274" s="258" t="s">
        <v>92</v>
      </c>
      <c r="AV274" s="13" t="s">
        <v>92</v>
      </c>
      <c r="AW274" s="13" t="s">
        <v>39</v>
      </c>
      <c r="AX274" s="13" t="s">
        <v>90</v>
      </c>
      <c r="AY274" s="258" t="s">
        <v>215</v>
      </c>
    </row>
    <row r="275" s="2" customFormat="1" ht="24.15" customHeight="1">
      <c r="A275" s="40"/>
      <c r="B275" s="41"/>
      <c r="C275" s="291" t="s">
        <v>440</v>
      </c>
      <c r="D275" s="291" t="s">
        <v>311</v>
      </c>
      <c r="E275" s="292" t="s">
        <v>457</v>
      </c>
      <c r="F275" s="293" t="s">
        <v>458</v>
      </c>
      <c r="G275" s="294" t="s">
        <v>325</v>
      </c>
      <c r="H275" s="295">
        <v>4</v>
      </c>
      <c r="I275" s="296"/>
      <c r="J275" s="297">
        <f>ROUND(I275*H275,2)</f>
        <v>0</v>
      </c>
      <c r="K275" s="293" t="s">
        <v>507</v>
      </c>
      <c r="L275" s="298"/>
      <c r="M275" s="299" t="s">
        <v>1</v>
      </c>
      <c r="N275" s="300" t="s">
        <v>48</v>
      </c>
      <c r="O275" s="93"/>
      <c r="P275" s="239">
        <f>O275*H275</f>
        <v>0</v>
      </c>
      <c r="Q275" s="239">
        <v>0.00069999999999999999</v>
      </c>
      <c r="R275" s="239">
        <f>Q275*H275</f>
        <v>0.0028</v>
      </c>
      <c r="S275" s="239">
        <v>0</v>
      </c>
      <c r="T275" s="24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41" t="s">
        <v>426</v>
      </c>
      <c r="AT275" s="241" t="s">
        <v>311</v>
      </c>
      <c r="AU275" s="241" t="s">
        <v>92</v>
      </c>
      <c r="AY275" s="18" t="s">
        <v>215</v>
      </c>
      <c r="BE275" s="242">
        <f>IF(N275="základní",J275,0)</f>
        <v>0</v>
      </c>
      <c r="BF275" s="242">
        <f>IF(N275="snížená",J275,0)</f>
        <v>0</v>
      </c>
      <c r="BG275" s="242">
        <f>IF(N275="zákl. přenesená",J275,0)</f>
        <v>0</v>
      </c>
      <c r="BH275" s="242">
        <f>IF(N275="sníž. přenesená",J275,0)</f>
        <v>0</v>
      </c>
      <c r="BI275" s="242">
        <f>IF(N275="nulová",J275,0)</f>
        <v>0</v>
      </c>
      <c r="BJ275" s="18" t="s">
        <v>90</v>
      </c>
      <c r="BK275" s="242">
        <f>ROUND(I275*H275,2)</f>
        <v>0</v>
      </c>
      <c r="BL275" s="18" t="s">
        <v>426</v>
      </c>
      <c r="BM275" s="241" t="s">
        <v>459</v>
      </c>
    </row>
    <row r="276" s="2" customFormat="1">
      <c r="A276" s="40"/>
      <c r="B276" s="41"/>
      <c r="C276" s="42"/>
      <c r="D276" s="243" t="s">
        <v>224</v>
      </c>
      <c r="E276" s="42"/>
      <c r="F276" s="244" t="s">
        <v>458</v>
      </c>
      <c r="G276" s="42"/>
      <c r="H276" s="42"/>
      <c r="I276" s="245"/>
      <c r="J276" s="42"/>
      <c r="K276" s="42"/>
      <c r="L276" s="46"/>
      <c r="M276" s="246"/>
      <c r="N276" s="247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8" t="s">
        <v>224</v>
      </c>
      <c r="AU276" s="18" t="s">
        <v>92</v>
      </c>
    </row>
    <row r="277" s="13" customFormat="1">
      <c r="A277" s="13"/>
      <c r="B277" s="248"/>
      <c r="C277" s="249"/>
      <c r="D277" s="243" t="s">
        <v>226</v>
      </c>
      <c r="E277" s="250" t="s">
        <v>1</v>
      </c>
      <c r="F277" s="251" t="s">
        <v>447</v>
      </c>
      <c r="G277" s="249"/>
      <c r="H277" s="252">
        <v>4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226</v>
      </c>
      <c r="AU277" s="258" t="s">
        <v>92</v>
      </c>
      <c r="AV277" s="13" t="s">
        <v>92</v>
      </c>
      <c r="AW277" s="13" t="s">
        <v>39</v>
      </c>
      <c r="AX277" s="13" t="s">
        <v>90</v>
      </c>
      <c r="AY277" s="258" t="s">
        <v>215</v>
      </c>
    </row>
    <row r="278" s="2" customFormat="1" ht="24.15" customHeight="1">
      <c r="A278" s="40"/>
      <c r="B278" s="41"/>
      <c r="C278" s="230" t="s">
        <v>448</v>
      </c>
      <c r="D278" s="230" t="s">
        <v>217</v>
      </c>
      <c r="E278" s="231" t="s">
        <v>461</v>
      </c>
      <c r="F278" s="232" t="s">
        <v>462</v>
      </c>
      <c r="G278" s="233" t="s">
        <v>325</v>
      </c>
      <c r="H278" s="234">
        <v>4</v>
      </c>
      <c r="I278" s="235"/>
      <c r="J278" s="236">
        <f>ROUND(I278*H278,2)</f>
        <v>0</v>
      </c>
      <c r="K278" s="232" t="s">
        <v>221</v>
      </c>
      <c r="L278" s="46"/>
      <c r="M278" s="237" t="s">
        <v>1</v>
      </c>
      <c r="N278" s="238" t="s">
        <v>48</v>
      </c>
      <c r="O278" s="93"/>
      <c r="P278" s="239">
        <f>O278*H278</f>
        <v>0</v>
      </c>
      <c r="Q278" s="239">
        <v>0</v>
      </c>
      <c r="R278" s="239">
        <f>Q278*H278</f>
        <v>0</v>
      </c>
      <c r="S278" s="239">
        <v>0</v>
      </c>
      <c r="T278" s="24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1" t="s">
        <v>418</v>
      </c>
      <c r="AT278" s="241" t="s">
        <v>217</v>
      </c>
      <c r="AU278" s="241" t="s">
        <v>92</v>
      </c>
      <c r="AY278" s="18" t="s">
        <v>215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90</v>
      </c>
      <c r="BK278" s="242">
        <f>ROUND(I278*H278,2)</f>
        <v>0</v>
      </c>
      <c r="BL278" s="18" t="s">
        <v>418</v>
      </c>
      <c r="BM278" s="241" t="s">
        <v>463</v>
      </c>
    </row>
    <row r="279" s="2" customFormat="1">
      <c r="A279" s="40"/>
      <c r="B279" s="41"/>
      <c r="C279" s="42"/>
      <c r="D279" s="243" t="s">
        <v>224</v>
      </c>
      <c r="E279" s="42"/>
      <c r="F279" s="244" t="s">
        <v>464</v>
      </c>
      <c r="G279" s="42"/>
      <c r="H279" s="42"/>
      <c r="I279" s="245"/>
      <c r="J279" s="42"/>
      <c r="K279" s="42"/>
      <c r="L279" s="46"/>
      <c r="M279" s="246"/>
      <c r="N279" s="247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8" t="s">
        <v>224</v>
      </c>
      <c r="AU279" s="18" t="s">
        <v>92</v>
      </c>
    </row>
    <row r="280" s="13" customFormat="1">
      <c r="A280" s="13"/>
      <c r="B280" s="248"/>
      <c r="C280" s="249"/>
      <c r="D280" s="243" t="s">
        <v>226</v>
      </c>
      <c r="E280" s="250" t="s">
        <v>1</v>
      </c>
      <c r="F280" s="251" t="s">
        <v>445</v>
      </c>
      <c r="G280" s="249"/>
      <c r="H280" s="252">
        <v>4</v>
      </c>
      <c r="I280" s="253"/>
      <c r="J280" s="249"/>
      <c r="K280" s="249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226</v>
      </c>
      <c r="AU280" s="258" t="s">
        <v>92</v>
      </c>
      <c r="AV280" s="13" t="s">
        <v>92</v>
      </c>
      <c r="AW280" s="13" t="s">
        <v>39</v>
      </c>
      <c r="AX280" s="13" t="s">
        <v>90</v>
      </c>
      <c r="AY280" s="258" t="s">
        <v>215</v>
      </c>
    </row>
    <row r="281" s="2" customFormat="1" ht="16.5" customHeight="1">
      <c r="A281" s="40"/>
      <c r="B281" s="41"/>
      <c r="C281" s="291" t="s">
        <v>452</v>
      </c>
      <c r="D281" s="291" t="s">
        <v>311</v>
      </c>
      <c r="E281" s="292" t="s">
        <v>466</v>
      </c>
      <c r="F281" s="293" t="s">
        <v>467</v>
      </c>
      <c r="G281" s="294" t="s">
        <v>325</v>
      </c>
      <c r="H281" s="295">
        <v>4</v>
      </c>
      <c r="I281" s="296"/>
      <c r="J281" s="297">
        <f>ROUND(I281*H281,2)</f>
        <v>0</v>
      </c>
      <c r="K281" s="293" t="s">
        <v>507</v>
      </c>
      <c r="L281" s="298"/>
      <c r="M281" s="299" t="s">
        <v>1</v>
      </c>
      <c r="N281" s="300" t="s">
        <v>48</v>
      </c>
      <c r="O281" s="93"/>
      <c r="P281" s="239">
        <f>O281*H281</f>
        <v>0</v>
      </c>
      <c r="Q281" s="239">
        <v>0.00958</v>
      </c>
      <c r="R281" s="239">
        <f>Q281*H281</f>
        <v>0.03832</v>
      </c>
      <c r="S281" s="239">
        <v>0</v>
      </c>
      <c r="T281" s="24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41" t="s">
        <v>426</v>
      </c>
      <c r="AT281" s="241" t="s">
        <v>311</v>
      </c>
      <c r="AU281" s="241" t="s">
        <v>92</v>
      </c>
      <c r="AY281" s="18" t="s">
        <v>215</v>
      </c>
      <c r="BE281" s="242">
        <f>IF(N281="základní",J281,0)</f>
        <v>0</v>
      </c>
      <c r="BF281" s="242">
        <f>IF(N281="snížená",J281,0)</f>
        <v>0</v>
      </c>
      <c r="BG281" s="242">
        <f>IF(N281="zákl. přenesená",J281,0)</f>
        <v>0</v>
      </c>
      <c r="BH281" s="242">
        <f>IF(N281="sníž. přenesená",J281,0)</f>
        <v>0</v>
      </c>
      <c r="BI281" s="242">
        <f>IF(N281="nulová",J281,0)</f>
        <v>0</v>
      </c>
      <c r="BJ281" s="18" t="s">
        <v>90</v>
      </c>
      <c r="BK281" s="242">
        <f>ROUND(I281*H281,2)</f>
        <v>0</v>
      </c>
      <c r="BL281" s="18" t="s">
        <v>426</v>
      </c>
      <c r="BM281" s="241" t="s">
        <v>468</v>
      </c>
    </row>
    <row r="282" s="2" customFormat="1">
      <c r="A282" s="40"/>
      <c r="B282" s="41"/>
      <c r="C282" s="42"/>
      <c r="D282" s="243" t="s">
        <v>224</v>
      </c>
      <c r="E282" s="42"/>
      <c r="F282" s="244" t="s">
        <v>467</v>
      </c>
      <c r="G282" s="42"/>
      <c r="H282" s="42"/>
      <c r="I282" s="245"/>
      <c r="J282" s="42"/>
      <c r="K282" s="42"/>
      <c r="L282" s="46"/>
      <c r="M282" s="246"/>
      <c r="N282" s="247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8" t="s">
        <v>224</v>
      </c>
      <c r="AU282" s="18" t="s">
        <v>92</v>
      </c>
    </row>
    <row r="283" s="12" customFormat="1" ht="22.8" customHeight="1">
      <c r="A283" s="12"/>
      <c r="B283" s="214"/>
      <c r="C283" s="215"/>
      <c r="D283" s="216" t="s">
        <v>82</v>
      </c>
      <c r="E283" s="228" t="s">
        <v>469</v>
      </c>
      <c r="F283" s="228" t="s">
        <v>470</v>
      </c>
      <c r="G283" s="215"/>
      <c r="H283" s="215"/>
      <c r="I283" s="218"/>
      <c r="J283" s="229">
        <f>BK283</f>
        <v>0</v>
      </c>
      <c r="K283" s="215"/>
      <c r="L283" s="220"/>
      <c r="M283" s="221"/>
      <c r="N283" s="222"/>
      <c r="O283" s="222"/>
      <c r="P283" s="223">
        <f>SUM(P284:P295)</f>
        <v>0</v>
      </c>
      <c r="Q283" s="222"/>
      <c r="R283" s="223">
        <f>SUM(R284:R295)</f>
        <v>0</v>
      </c>
      <c r="S283" s="222"/>
      <c r="T283" s="224">
        <f>SUM(T284:T295)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25" t="s">
        <v>100</v>
      </c>
      <c r="AT283" s="226" t="s">
        <v>82</v>
      </c>
      <c r="AU283" s="226" t="s">
        <v>90</v>
      </c>
      <c r="AY283" s="225" t="s">
        <v>215</v>
      </c>
      <c r="BK283" s="227">
        <f>SUM(BK284:BK295)</f>
        <v>0</v>
      </c>
    </row>
    <row r="284" s="2" customFormat="1" ht="24.15" customHeight="1">
      <c r="A284" s="40"/>
      <c r="B284" s="41"/>
      <c r="C284" s="230" t="s">
        <v>456</v>
      </c>
      <c r="D284" s="230" t="s">
        <v>217</v>
      </c>
      <c r="E284" s="231" t="s">
        <v>472</v>
      </c>
      <c r="F284" s="232" t="s">
        <v>473</v>
      </c>
      <c r="G284" s="233" t="s">
        <v>334</v>
      </c>
      <c r="H284" s="234">
        <v>1.21</v>
      </c>
      <c r="I284" s="235"/>
      <c r="J284" s="236">
        <f>ROUND(I284*H284,2)</f>
        <v>0</v>
      </c>
      <c r="K284" s="232" t="s">
        <v>221</v>
      </c>
      <c r="L284" s="46"/>
      <c r="M284" s="237" t="s">
        <v>1</v>
      </c>
      <c r="N284" s="238" t="s">
        <v>48</v>
      </c>
      <c r="O284" s="93"/>
      <c r="P284" s="239">
        <f>O284*H284</f>
        <v>0</v>
      </c>
      <c r="Q284" s="239">
        <v>0</v>
      </c>
      <c r="R284" s="239">
        <f>Q284*H284</f>
        <v>0</v>
      </c>
      <c r="S284" s="239">
        <v>0</v>
      </c>
      <c r="T284" s="240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41" t="s">
        <v>418</v>
      </c>
      <c r="AT284" s="241" t="s">
        <v>217</v>
      </c>
      <c r="AU284" s="241" t="s">
        <v>92</v>
      </c>
      <c r="AY284" s="18" t="s">
        <v>215</v>
      </c>
      <c r="BE284" s="242">
        <f>IF(N284="základní",J284,0)</f>
        <v>0</v>
      </c>
      <c r="BF284" s="242">
        <f>IF(N284="snížená",J284,0)</f>
        <v>0</v>
      </c>
      <c r="BG284" s="242">
        <f>IF(N284="zákl. přenesená",J284,0)</f>
        <v>0</v>
      </c>
      <c r="BH284" s="242">
        <f>IF(N284="sníž. přenesená",J284,0)</f>
        <v>0</v>
      </c>
      <c r="BI284" s="242">
        <f>IF(N284="nulová",J284,0)</f>
        <v>0</v>
      </c>
      <c r="BJ284" s="18" t="s">
        <v>90</v>
      </c>
      <c r="BK284" s="242">
        <f>ROUND(I284*H284,2)</f>
        <v>0</v>
      </c>
      <c r="BL284" s="18" t="s">
        <v>418</v>
      </c>
      <c r="BM284" s="241" t="s">
        <v>474</v>
      </c>
    </row>
    <row r="285" s="2" customFormat="1">
      <c r="A285" s="40"/>
      <c r="B285" s="41"/>
      <c r="C285" s="42"/>
      <c r="D285" s="243" t="s">
        <v>224</v>
      </c>
      <c r="E285" s="42"/>
      <c r="F285" s="244" t="s">
        <v>475</v>
      </c>
      <c r="G285" s="42"/>
      <c r="H285" s="42"/>
      <c r="I285" s="245"/>
      <c r="J285" s="42"/>
      <c r="K285" s="42"/>
      <c r="L285" s="46"/>
      <c r="M285" s="246"/>
      <c r="N285" s="247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8" t="s">
        <v>224</v>
      </c>
      <c r="AU285" s="18" t="s">
        <v>92</v>
      </c>
    </row>
    <row r="286" s="13" customFormat="1">
      <c r="A286" s="13"/>
      <c r="B286" s="248"/>
      <c r="C286" s="249"/>
      <c r="D286" s="243" t="s">
        <v>226</v>
      </c>
      <c r="E286" s="250" t="s">
        <v>1</v>
      </c>
      <c r="F286" s="251" t="s">
        <v>476</v>
      </c>
      <c r="G286" s="249"/>
      <c r="H286" s="252">
        <v>1.21</v>
      </c>
      <c r="I286" s="253"/>
      <c r="J286" s="249"/>
      <c r="K286" s="249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226</v>
      </c>
      <c r="AU286" s="258" t="s">
        <v>92</v>
      </c>
      <c r="AV286" s="13" t="s">
        <v>92</v>
      </c>
      <c r="AW286" s="13" t="s">
        <v>39</v>
      </c>
      <c r="AX286" s="13" t="s">
        <v>83</v>
      </c>
      <c r="AY286" s="258" t="s">
        <v>215</v>
      </c>
    </row>
    <row r="287" s="15" customFormat="1">
      <c r="A287" s="15"/>
      <c r="B287" s="270"/>
      <c r="C287" s="271"/>
      <c r="D287" s="243" t="s">
        <v>226</v>
      </c>
      <c r="E287" s="272" t="s">
        <v>1</v>
      </c>
      <c r="F287" s="273" t="s">
        <v>330</v>
      </c>
      <c r="G287" s="271"/>
      <c r="H287" s="274">
        <v>1.21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80" t="s">
        <v>226</v>
      </c>
      <c r="AU287" s="280" t="s">
        <v>92</v>
      </c>
      <c r="AV287" s="15" t="s">
        <v>100</v>
      </c>
      <c r="AW287" s="15" t="s">
        <v>39</v>
      </c>
      <c r="AX287" s="15" t="s">
        <v>90</v>
      </c>
      <c r="AY287" s="280" t="s">
        <v>215</v>
      </c>
    </row>
    <row r="288" s="2" customFormat="1" ht="24.15" customHeight="1">
      <c r="A288" s="40"/>
      <c r="B288" s="41"/>
      <c r="C288" s="230" t="s">
        <v>460</v>
      </c>
      <c r="D288" s="230" t="s">
        <v>217</v>
      </c>
      <c r="E288" s="231" t="s">
        <v>478</v>
      </c>
      <c r="F288" s="232" t="s">
        <v>479</v>
      </c>
      <c r="G288" s="233" t="s">
        <v>334</v>
      </c>
      <c r="H288" s="234">
        <v>11.369999999999999</v>
      </c>
      <c r="I288" s="235"/>
      <c r="J288" s="236">
        <f>ROUND(I288*H288,2)</f>
        <v>0</v>
      </c>
      <c r="K288" s="232" t="s">
        <v>221</v>
      </c>
      <c r="L288" s="46"/>
      <c r="M288" s="237" t="s">
        <v>1</v>
      </c>
      <c r="N288" s="238" t="s">
        <v>48</v>
      </c>
      <c r="O288" s="93"/>
      <c r="P288" s="239">
        <f>O288*H288</f>
        <v>0</v>
      </c>
      <c r="Q288" s="239">
        <v>0</v>
      </c>
      <c r="R288" s="239">
        <f>Q288*H288</f>
        <v>0</v>
      </c>
      <c r="S288" s="239">
        <v>0</v>
      </c>
      <c r="T288" s="240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41" t="s">
        <v>418</v>
      </c>
      <c r="AT288" s="241" t="s">
        <v>217</v>
      </c>
      <c r="AU288" s="241" t="s">
        <v>92</v>
      </c>
      <c r="AY288" s="18" t="s">
        <v>215</v>
      </c>
      <c r="BE288" s="242">
        <f>IF(N288="základní",J288,0)</f>
        <v>0</v>
      </c>
      <c r="BF288" s="242">
        <f>IF(N288="snížená",J288,0)</f>
        <v>0</v>
      </c>
      <c r="BG288" s="242">
        <f>IF(N288="zákl. přenesená",J288,0)</f>
        <v>0</v>
      </c>
      <c r="BH288" s="242">
        <f>IF(N288="sníž. přenesená",J288,0)</f>
        <v>0</v>
      </c>
      <c r="BI288" s="242">
        <f>IF(N288="nulová",J288,0)</f>
        <v>0</v>
      </c>
      <c r="BJ288" s="18" t="s">
        <v>90</v>
      </c>
      <c r="BK288" s="242">
        <f>ROUND(I288*H288,2)</f>
        <v>0</v>
      </c>
      <c r="BL288" s="18" t="s">
        <v>418</v>
      </c>
      <c r="BM288" s="241" t="s">
        <v>480</v>
      </c>
    </row>
    <row r="289" s="2" customFormat="1">
      <c r="A289" s="40"/>
      <c r="B289" s="41"/>
      <c r="C289" s="42"/>
      <c r="D289" s="243" t="s">
        <v>224</v>
      </c>
      <c r="E289" s="42"/>
      <c r="F289" s="244" t="s">
        <v>481</v>
      </c>
      <c r="G289" s="42"/>
      <c r="H289" s="42"/>
      <c r="I289" s="245"/>
      <c r="J289" s="42"/>
      <c r="K289" s="42"/>
      <c r="L289" s="46"/>
      <c r="M289" s="246"/>
      <c r="N289" s="247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8" t="s">
        <v>224</v>
      </c>
      <c r="AU289" s="18" t="s">
        <v>92</v>
      </c>
    </row>
    <row r="290" s="13" customFormat="1">
      <c r="A290" s="13"/>
      <c r="B290" s="248"/>
      <c r="C290" s="249"/>
      <c r="D290" s="243" t="s">
        <v>226</v>
      </c>
      <c r="E290" s="250" t="s">
        <v>1</v>
      </c>
      <c r="F290" s="251" t="s">
        <v>482</v>
      </c>
      <c r="G290" s="249"/>
      <c r="H290" s="252">
        <v>1.54</v>
      </c>
      <c r="I290" s="253"/>
      <c r="J290" s="249"/>
      <c r="K290" s="249"/>
      <c r="L290" s="254"/>
      <c r="M290" s="255"/>
      <c r="N290" s="256"/>
      <c r="O290" s="256"/>
      <c r="P290" s="256"/>
      <c r="Q290" s="256"/>
      <c r="R290" s="256"/>
      <c r="S290" s="256"/>
      <c r="T290" s="25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8" t="s">
        <v>226</v>
      </c>
      <c r="AU290" s="258" t="s">
        <v>92</v>
      </c>
      <c r="AV290" s="13" t="s">
        <v>92</v>
      </c>
      <c r="AW290" s="13" t="s">
        <v>39</v>
      </c>
      <c r="AX290" s="13" t="s">
        <v>83</v>
      </c>
      <c r="AY290" s="258" t="s">
        <v>215</v>
      </c>
    </row>
    <row r="291" s="13" customFormat="1">
      <c r="A291" s="13"/>
      <c r="B291" s="248"/>
      <c r="C291" s="249"/>
      <c r="D291" s="243" t="s">
        <v>226</v>
      </c>
      <c r="E291" s="250" t="s">
        <v>1</v>
      </c>
      <c r="F291" s="251" t="s">
        <v>483</v>
      </c>
      <c r="G291" s="249"/>
      <c r="H291" s="252">
        <v>1.9199999999999999</v>
      </c>
      <c r="I291" s="253"/>
      <c r="J291" s="249"/>
      <c r="K291" s="249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226</v>
      </c>
      <c r="AU291" s="258" t="s">
        <v>92</v>
      </c>
      <c r="AV291" s="13" t="s">
        <v>92</v>
      </c>
      <c r="AW291" s="13" t="s">
        <v>39</v>
      </c>
      <c r="AX291" s="13" t="s">
        <v>83</v>
      </c>
      <c r="AY291" s="258" t="s">
        <v>215</v>
      </c>
    </row>
    <row r="292" s="13" customFormat="1">
      <c r="A292" s="13"/>
      <c r="B292" s="248"/>
      <c r="C292" s="249"/>
      <c r="D292" s="243" t="s">
        <v>226</v>
      </c>
      <c r="E292" s="250" t="s">
        <v>1</v>
      </c>
      <c r="F292" s="251" t="s">
        <v>484</v>
      </c>
      <c r="G292" s="249"/>
      <c r="H292" s="252">
        <v>2.46</v>
      </c>
      <c r="I292" s="253"/>
      <c r="J292" s="249"/>
      <c r="K292" s="249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226</v>
      </c>
      <c r="AU292" s="258" t="s">
        <v>92</v>
      </c>
      <c r="AV292" s="13" t="s">
        <v>92</v>
      </c>
      <c r="AW292" s="13" t="s">
        <v>39</v>
      </c>
      <c r="AX292" s="13" t="s">
        <v>83</v>
      </c>
      <c r="AY292" s="258" t="s">
        <v>215</v>
      </c>
    </row>
    <row r="293" s="13" customFormat="1">
      <c r="A293" s="13"/>
      <c r="B293" s="248"/>
      <c r="C293" s="249"/>
      <c r="D293" s="243" t="s">
        <v>226</v>
      </c>
      <c r="E293" s="250" t="s">
        <v>1</v>
      </c>
      <c r="F293" s="251" t="s">
        <v>485</v>
      </c>
      <c r="G293" s="249"/>
      <c r="H293" s="252">
        <v>2.6200000000000001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226</v>
      </c>
      <c r="AU293" s="258" t="s">
        <v>92</v>
      </c>
      <c r="AV293" s="13" t="s">
        <v>92</v>
      </c>
      <c r="AW293" s="13" t="s">
        <v>39</v>
      </c>
      <c r="AX293" s="13" t="s">
        <v>83</v>
      </c>
      <c r="AY293" s="258" t="s">
        <v>215</v>
      </c>
    </row>
    <row r="294" s="13" customFormat="1">
      <c r="A294" s="13"/>
      <c r="B294" s="248"/>
      <c r="C294" s="249"/>
      <c r="D294" s="243" t="s">
        <v>226</v>
      </c>
      <c r="E294" s="250" t="s">
        <v>1</v>
      </c>
      <c r="F294" s="251" t="s">
        <v>486</v>
      </c>
      <c r="G294" s="249"/>
      <c r="H294" s="252">
        <v>2.8300000000000001</v>
      </c>
      <c r="I294" s="253"/>
      <c r="J294" s="249"/>
      <c r="K294" s="249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226</v>
      </c>
      <c r="AU294" s="258" t="s">
        <v>92</v>
      </c>
      <c r="AV294" s="13" t="s">
        <v>92</v>
      </c>
      <c r="AW294" s="13" t="s">
        <v>39</v>
      </c>
      <c r="AX294" s="13" t="s">
        <v>83</v>
      </c>
      <c r="AY294" s="258" t="s">
        <v>215</v>
      </c>
    </row>
    <row r="295" s="15" customFormat="1">
      <c r="A295" s="15"/>
      <c r="B295" s="270"/>
      <c r="C295" s="271"/>
      <c r="D295" s="243" t="s">
        <v>226</v>
      </c>
      <c r="E295" s="272" t="s">
        <v>1</v>
      </c>
      <c r="F295" s="273" t="s">
        <v>330</v>
      </c>
      <c r="G295" s="271"/>
      <c r="H295" s="274">
        <v>11.369999999999999</v>
      </c>
      <c r="I295" s="275"/>
      <c r="J295" s="271"/>
      <c r="K295" s="271"/>
      <c r="L295" s="276"/>
      <c r="M295" s="301"/>
      <c r="N295" s="302"/>
      <c r="O295" s="302"/>
      <c r="P295" s="302"/>
      <c r="Q295" s="302"/>
      <c r="R295" s="302"/>
      <c r="S295" s="302"/>
      <c r="T295" s="303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80" t="s">
        <v>226</v>
      </c>
      <c r="AU295" s="280" t="s">
        <v>92</v>
      </c>
      <c r="AV295" s="15" t="s">
        <v>100</v>
      </c>
      <c r="AW295" s="15" t="s">
        <v>39</v>
      </c>
      <c r="AX295" s="15" t="s">
        <v>90</v>
      </c>
      <c r="AY295" s="280" t="s">
        <v>215</v>
      </c>
    </row>
    <row r="296" s="2" customFormat="1" ht="6.96" customHeight="1">
      <c r="A296" s="40"/>
      <c r="B296" s="68"/>
      <c r="C296" s="69"/>
      <c r="D296" s="69"/>
      <c r="E296" s="69"/>
      <c r="F296" s="69"/>
      <c r="G296" s="69"/>
      <c r="H296" s="69"/>
      <c r="I296" s="69"/>
      <c r="J296" s="69"/>
      <c r="K296" s="69"/>
      <c r="L296" s="46"/>
      <c r="M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</row>
  </sheetData>
  <sheetProtection sheet="1" autoFilter="0" formatColumns="0" formatRows="0" objects="1" scenarios="1" spinCount="100000" saltValue="tnmSuKkXvLaMQsw8Sr10ScF7RPCa9qxF7JeSFNTQWIda5sQcVkNJw9xfOzubew0w5nafvsQHh4rsIeV6CixfqA==" hashValue="ni/j4V5NzKbeikbdRx31aJ2J9GcHdGmd62JeaK8arrxcVXbz0YsKSLIl3no+OdjrkQ7m8VbxoNnPuVgedusJdg==" algorithmName="SHA-512" password="CC35"/>
  <autoFilter ref="C133:K2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179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181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30" customHeight="1">
      <c r="A13" s="40"/>
      <c r="B13" s="46"/>
      <c r="C13" s="40"/>
      <c r="D13" s="40"/>
      <c r="E13" s="156" t="s">
        <v>508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tr">
        <f>IF('Rekapitulace zakázky'!AN10="","",'Rekapitulace zakázky'!AN10)</f>
        <v/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tr">
        <f>IF('Rekapitulace zakázky'!E11="","",'Rekapitulace zakázky'!E11)</f>
        <v xml:space="preserve"> </v>
      </c>
      <c r="F19" s="40"/>
      <c r="G19" s="40"/>
      <c r="H19" s="40"/>
      <c r="I19" s="153" t="s">
        <v>33</v>
      </c>
      <c r="J19" s="143" t="str">
        <f>IF('Rekapitulace zakázky'!AN11="","",'Rekapitulace zakázky'!AN11)</f>
        <v/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184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ROUND(J134,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ROUND((SUM(BE134:BE292)),  2)</f>
        <v>0</v>
      </c>
      <c r="G37" s="40"/>
      <c r="H37" s="40"/>
      <c r="I37" s="167">
        <v>0.20999999999999999</v>
      </c>
      <c r="J37" s="166">
        <f>ROUND(((SUM(BE134:BE292))*I37),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ROUND((SUM(BF134:BF292)),  2)</f>
        <v>0</v>
      </c>
      <c r="G38" s="40"/>
      <c r="H38" s="40"/>
      <c r="I38" s="167">
        <v>0.12</v>
      </c>
      <c r="J38" s="166">
        <f>ROUND(((SUM(BF134:BF292))*I38),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ROUND((SUM(BG134:BG292)),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ROUND((SUM(BH134:BH292)),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ROUND((SUM(BI134:BI292)),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179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181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30" customHeight="1">
      <c r="A91" s="40"/>
      <c r="B91" s="41"/>
      <c r="C91" s="42"/>
      <c r="D91" s="42"/>
      <c r="E91" s="78" t="str">
        <f>E13</f>
        <v>SO 226-11-01.3 - Lázně Bělohrad - Nová Paka, základy RD (km 67,4375)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 xml:space="preserve"> 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PRODIN a. s.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J134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190</v>
      </c>
      <c r="E101" s="195"/>
      <c r="F101" s="195"/>
      <c r="G101" s="195"/>
      <c r="H101" s="195"/>
      <c r="I101" s="195"/>
      <c r="J101" s="196">
        <f>J135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J136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192</v>
      </c>
      <c r="E103" s="200"/>
      <c r="F103" s="200"/>
      <c r="G103" s="200"/>
      <c r="H103" s="200"/>
      <c r="I103" s="200"/>
      <c r="J103" s="201">
        <f>J182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193</v>
      </c>
      <c r="E104" s="200"/>
      <c r="F104" s="200"/>
      <c r="G104" s="200"/>
      <c r="H104" s="200"/>
      <c r="I104" s="200"/>
      <c r="J104" s="201">
        <f>J219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194</v>
      </c>
      <c r="E105" s="200"/>
      <c r="F105" s="200"/>
      <c r="G105" s="200"/>
      <c r="H105" s="200"/>
      <c r="I105" s="200"/>
      <c r="J105" s="201">
        <f>J229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34"/>
      <c r="D106" s="199" t="s">
        <v>195</v>
      </c>
      <c r="E106" s="200"/>
      <c r="F106" s="200"/>
      <c r="G106" s="200"/>
      <c r="H106" s="200"/>
      <c r="I106" s="200"/>
      <c r="J106" s="201">
        <f>J239</f>
        <v>0</v>
      </c>
      <c r="K106" s="134"/>
      <c r="L106" s="20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8"/>
      <c r="C107" s="134"/>
      <c r="D107" s="199" t="s">
        <v>196</v>
      </c>
      <c r="E107" s="200"/>
      <c r="F107" s="200"/>
      <c r="G107" s="200"/>
      <c r="H107" s="200"/>
      <c r="I107" s="200"/>
      <c r="J107" s="201">
        <f>J243</f>
        <v>0</v>
      </c>
      <c r="K107" s="134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2"/>
      <c r="C108" s="193"/>
      <c r="D108" s="194" t="s">
        <v>197</v>
      </c>
      <c r="E108" s="195"/>
      <c r="F108" s="195"/>
      <c r="G108" s="195"/>
      <c r="H108" s="195"/>
      <c r="I108" s="195"/>
      <c r="J108" s="196">
        <f>J246</f>
        <v>0</v>
      </c>
      <c r="K108" s="193"/>
      <c r="L108" s="19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8"/>
      <c r="C109" s="134"/>
      <c r="D109" s="199" t="s">
        <v>198</v>
      </c>
      <c r="E109" s="200"/>
      <c r="F109" s="200"/>
      <c r="G109" s="200"/>
      <c r="H109" s="200"/>
      <c r="I109" s="200"/>
      <c r="J109" s="201">
        <f>J247</f>
        <v>0</v>
      </c>
      <c r="K109" s="134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8"/>
      <c r="C110" s="134"/>
      <c r="D110" s="199" t="s">
        <v>199</v>
      </c>
      <c r="E110" s="200"/>
      <c r="F110" s="200"/>
      <c r="G110" s="200"/>
      <c r="H110" s="200"/>
      <c r="I110" s="200"/>
      <c r="J110" s="201">
        <f>J280</f>
        <v>0</v>
      </c>
      <c r="K110" s="134"/>
      <c r="L110" s="20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6" s="2" customFormat="1" ht="6.96" customHeight="1">
      <c r="A116" s="40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24.96" customHeight="1">
      <c r="A117" s="40"/>
      <c r="B117" s="41"/>
      <c r="C117" s="24" t="s">
        <v>200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16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186" t="str">
        <f>E7</f>
        <v>Prostá rekonstrukce trati v úseku Lázně Bělohrad - Nová Paka_Z2</v>
      </c>
      <c r="F120" s="33"/>
      <c r="G120" s="33"/>
      <c r="H120" s="33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1" customFormat="1" ht="12" customHeight="1">
      <c r="B121" s="22"/>
      <c r="C121" s="33" t="s">
        <v>178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5" customHeight="1">
      <c r="B122" s="22"/>
      <c r="C122" s="23"/>
      <c r="D122" s="23"/>
      <c r="E122" s="186" t="s">
        <v>179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180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40"/>
      <c r="B124" s="41"/>
      <c r="C124" s="42"/>
      <c r="D124" s="42"/>
      <c r="E124" s="187" t="s">
        <v>181</v>
      </c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3" t="s">
        <v>182</v>
      </c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30" customHeight="1">
      <c r="A126" s="40"/>
      <c r="B126" s="41"/>
      <c r="C126" s="42"/>
      <c r="D126" s="42"/>
      <c r="E126" s="78" t="str">
        <f>E13</f>
        <v>SO 226-11-01.3 - Lázně Bělohrad - Nová Paka, základy RD (km 67,4375)</v>
      </c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6.96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2" customHeight="1">
      <c r="A128" s="40"/>
      <c r="B128" s="41"/>
      <c r="C128" s="33" t="s">
        <v>22</v>
      </c>
      <c r="D128" s="42"/>
      <c r="E128" s="42"/>
      <c r="F128" s="28" t="str">
        <f>F16</f>
        <v>traťový úsek Lázně Bělohrad - Stará Paka</v>
      </c>
      <c r="G128" s="42"/>
      <c r="H128" s="42"/>
      <c r="I128" s="33" t="s">
        <v>24</v>
      </c>
      <c r="J128" s="81" t="str">
        <f>IF(J16="","",J16)</f>
        <v>13. 8. 2026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6.96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5.15" customHeight="1">
      <c r="A130" s="40"/>
      <c r="B130" s="41"/>
      <c r="C130" s="33" t="s">
        <v>30</v>
      </c>
      <c r="D130" s="42"/>
      <c r="E130" s="42"/>
      <c r="F130" s="28" t="str">
        <f>E19</f>
        <v xml:space="preserve"> </v>
      </c>
      <c r="G130" s="42"/>
      <c r="H130" s="42"/>
      <c r="I130" s="33" t="s">
        <v>36</v>
      </c>
      <c r="J130" s="38" t="str">
        <f>E25</f>
        <v>PRODIN a.s.</v>
      </c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15.15" customHeight="1">
      <c r="A131" s="40"/>
      <c r="B131" s="41"/>
      <c r="C131" s="33" t="s">
        <v>34</v>
      </c>
      <c r="D131" s="42"/>
      <c r="E131" s="42"/>
      <c r="F131" s="28" t="str">
        <f>IF(E22="","",E22)</f>
        <v>Vyplň údaj</v>
      </c>
      <c r="G131" s="42"/>
      <c r="H131" s="42"/>
      <c r="I131" s="33" t="s">
        <v>40</v>
      </c>
      <c r="J131" s="38" t="str">
        <f>E28</f>
        <v>PRODIN a. s.</v>
      </c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0.32" customHeight="1">
      <c r="A132" s="40"/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11" customFormat="1" ht="29.28" customHeight="1">
      <c r="A133" s="203"/>
      <c r="B133" s="204"/>
      <c r="C133" s="205" t="s">
        <v>201</v>
      </c>
      <c r="D133" s="206" t="s">
        <v>68</v>
      </c>
      <c r="E133" s="206" t="s">
        <v>64</v>
      </c>
      <c r="F133" s="206" t="s">
        <v>65</v>
      </c>
      <c r="G133" s="206" t="s">
        <v>202</v>
      </c>
      <c r="H133" s="206" t="s">
        <v>203</v>
      </c>
      <c r="I133" s="206" t="s">
        <v>204</v>
      </c>
      <c r="J133" s="206" t="s">
        <v>187</v>
      </c>
      <c r="K133" s="207" t="s">
        <v>205</v>
      </c>
      <c r="L133" s="208"/>
      <c r="M133" s="102" t="s">
        <v>1</v>
      </c>
      <c r="N133" s="103" t="s">
        <v>47</v>
      </c>
      <c r="O133" s="103" t="s">
        <v>206</v>
      </c>
      <c r="P133" s="103" t="s">
        <v>207</v>
      </c>
      <c r="Q133" s="103" t="s">
        <v>208</v>
      </c>
      <c r="R133" s="103" t="s">
        <v>209</v>
      </c>
      <c r="S133" s="103" t="s">
        <v>210</v>
      </c>
      <c r="T133" s="104" t="s">
        <v>211</v>
      </c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</row>
    <row r="134" s="2" customFormat="1" ht="22.8" customHeight="1">
      <c r="A134" s="40"/>
      <c r="B134" s="41"/>
      <c r="C134" s="109" t="s">
        <v>212</v>
      </c>
      <c r="D134" s="42"/>
      <c r="E134" s="42"/>
      <c r="F134" s="42"/>
      <c r="G134" s="42"/>
      <c r="H134" s="42"/>
      <c r="I134" s="42"/>
      <c r="J134" s="209">
        <f>BK134</f>
        <v>0</v>
      </c>
      <c r="K134" s="42"/>
      <c r="L134" s="46"/>
      <c r="M134" s="105"/>
      <c r="N134" s="210"/>
      <c r="O134" s="106"/>
      <c r="P134" s="211">
        <f>P135+P246</f>
        <v>0</v>
      </c>
      <c r="Q134" s="106"/>
      <c r="R134" s="211">
        <f>R135+R246</f>
        <v>13.05614213584</v>
      </c>
      <c r="S134" s="106"/>
      <c r="T134" s="212">
        <f>T135+T246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82</v>
      </c>
      <c r="AU134" s="18" t="s">
        <v>189</v>
      </c>
      <c r="BK134" s="213">
        <f>BK135+BK246</f>
        <v>0</v>
      </c>
    </row>
    <row r="135" s="12" customFormat="1" ht="25.92" customHeight="1">
      <c r="A135" s="12"/>
      <c r="B135" s="214"/>
      <c r="C135" s="215"/>
      <c r="D135" s="216" t="s">
        <v>82</v>
      </c>
      <c r="E135" s="217" t="s">
        <v>213</v>
      </c>
      <c r="F135" s="217" t="s">
        <v>214</v>
      </c>
      <c r="G135" s="215"/>
      <c r="H135" s="215"/>
      <c r="I135" s="218"/>
      <c r="J135" s="219">
        <f>BK135</f>
        <v>0</v>
      </c>
      <c r="K135" s="215"/>
      <c r="L135" s="220"/>
      <c r="M135" s="221"/>
      <c r="N135" s="222"/>
      <c r="O135" s="222"/>
      <c r="P135" s="223">
        <f>P136+P182+P219+P229+P239+P243</f>
        <v>0</v>
      </c>
      <c r="Q135" s="222"/>
      <c r="R135" s="223">
        <f>R136+R182+R219+R229+R239+R243</f>
        <v>12.99161713584</v>
      </c>
      <c r="S135" s="222"/>
      <c r="T135" s="224">
        <f>T136+T182+T219+T229+T239+T243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90</v>
      </c>
      <c r="AT135" s="226" t="s">
        <v>82</v>
      </c>
      <c r="AU135" s="226" t="s">
        <v>83</v>
      </c>
      <c r="AY135" s="225" t="s">
        <v>215</v>
      </c>
      <c r="BK135" s="227">
        <f>BK136+BK182+BK219+BK229+BK239+BK243</f>
        <v>0</v>
      </c>
    </row>
    <row r="136" s="12" customFormat="1" ht="22.8" customHeight="1">
      <c r="A136" s="12"/>
      <c r="B136" s="214"/>
      <c r="C136" s="215"/>
      <c r="D136" s="216" t="s">
        <v>82</v>
      </c>
      <c r="E136" s="228" t="s">
        <v>90</v>
      </c>
      <c r="F136" s="228" t="s">
        <v>216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SUM(P137:P181)</f>
        <v>0</v>
      </c>
      <c r="Q136" s="222"/>
      <c r="R136" s="223">
        <f>SUM(R137:R181)</f>
        <v>0</v>
      </c>
      <c r="S136" s="222"/>
      <c r="T136" s="224">
        <f>SUM(T137:T181)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90</v>
      </c>
      <c r="AT136" s="226" t="s">
        <v>82</v>
      </c>
      <c r="AU136" s="226" t="s">
        <v>90</v>
      </c>
      <c r="AY136" s="225" t="s">
        <v>215</v>
      </c>
      <c r="BK136" s="227">
        <f>SUM(BK137:BK181)</f>
        <v>0</v>
      </c>
    </row>
    <row r="137" s="2" customFormat="1" ht="24.15" customHeight="1">
      <c r="A137" s="40"/>
      <c r="B137" s="41"/>
      <c r="C137" s="230" t="s">
        <v>90</v>
      </c>
      <c r="D137" s="230" t="s">
        <v>217</v>
      </c>
      <c r="E137" s="231" t="s">
        <v>218</v>
      </c>
      <c r="F137" s="232" t="s">
        <v>219</v>
      </c>
      <c r="G137" s="233" t="s">
        <v>220</v>
      </c>
      <c r="H137" s="234">
        <v>20</v>
      </c>
      <c r="I137" s="235"/>
      <c r="J137" s="236">
        <f>ROUND(I137*H137,2)</f>
        <v>0</v>
      </c>
      <c r="K137" s="232" t="s">
        <v>221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222</v>
      </c>
      <c r="AT137" s="241" t="s">
        <v>217</v>
      </c>
      <c r="AU137" s="241" t="s">
        <v>92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222</v>
      </c>
      <c r="BM137" s="241" t="s">
        <v>223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225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92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509</v>
      </c>
      <c r="G139" s="249"/>
      <c r="H139" s="252">
        <v>20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90</v>
      </c>
      <c r="AY139" s="258" t="s">
        <v>215</v>
      </c>
    </row>
    <row r="140" s="2" customFormat="1" ht="24.15" customHeight="1">
      <c r="A140" s="40"/>
      <c r="B140" s="41"/>
      <c r="C140" s="230" t="s">
        <v>92</v>
      </c>
      <c r="D140" s="230" t="s">
        <v>217</v>
      </c>
      <c r="E140" s="231" t="s">
        <v>236</v>
      </c>
      <c r="F140" s="232" t="s">
        <v>237</v>
      </c>
      <c r="G140" s="233" t="s">
        <v>232</v>
      </c>
      <c r="H140" s="234">
        <v>18.245000000000001</v>
      </c>
      <c r="I140" s="235"/>
      <c r="J140" s="236">
        <f>ROUND(I140*H140,2)</f>
        <v>0</v>
      </c>
      <c r="K140" s="232" t="s">
        <v>221</v>
      </c>
      <c r="L140" s="46"/>
      <c r="M140" s="237" t="s">
        <v>1</v>
      </c>
      <c r="N140" s="238" t="s">
        <v>48</v>
      </c>
      <c r="O140" s="93"/>
      <c r="P140" s="239">
        <f>O140*H140</f>
        <v>0</v>
      </c>
      <c r="Q140" s="239">
        <v>0</v>
      </c>
      <c r="R140" s="239">
        <f>Q140*H140</f>
        <v>0</v>
      </c>
      <c r="S140" s="239">
        <v>0</v>
      </c>
      <c r="T140" s="240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41" t="s">
        <v>222</v>
      </c>
      <c r="AT140" s="241" t="s">
        <v>217</v>
      </c>
      <c r="AU140" s="241" t="s">
        <v>92</v>
      </c>
      <c r="AY140" s="18" t="s">
        <v>215</v>
      </c>
      <c r="BE140" s="242">
        <f>IF(N140="základní",J140,0)</f>
        <v>0</v>
      </c>
      <c r="BF140" s="242">
        <f>IF(N140="snížená",J140,0)</f>
        <v>0</v>
      </c>
      <c r="BG140" s="242">
        <f>IF(N140="zákl. přenesená",J140,0)</f>
        <v>0</v>
      </c>
      <c r="BH140" s="242">
        <f>IF(N140="sníž. přenesená",J140,0)</f>
        <v>0</v>
      </c>
      <c r="BI140" s="242">
        <f>IF(N140="nulová",J140,0)</f>
        <v>0</v>
      </c>
      <c r="BJ140" s="18" t="s">
        <v>90</v>
      </c>
      <c r="BK140" s="242">
        <f>ROUND(I140*H140,2)</f>
        <v>0</v>
      </c>
      <c r="BL140" s="18" t="s">
        <v>222</v>
      </c>
      <c r="BM140" s="241" t="s">
        <v>238</v>
      </c>
    </row>
    <row r="141" s="2" customFormat="1">
      <c r="A141" s="40"/>
      <c r="B141" s="41"/>
      <c r="C141" s="42"/>
      <c r="D141" s="243" t="s">
        <v>224</v>
      </c>
      <c r="E141" s="42"/>
      <c r="F141" s="244" t="s">
        <v>239</v>
      </c>
      <c r="G141" s="42"/>
      <c r="H141" s="42"/>
      <c r="I141" s="245"/>
      <c r="J141" s="42"/>
      <c r="K141" s="42"/>
      <c r="L141" s="46"/>
      <c r="M141" s="246"/>
      <c r="N141" s="247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8" t="s">
        <v>224</v>
      </c>
      <c r="AU141" s="18" t="s">
        <v>92</v>
      </c>
    </row>
    <row r="142" s="13" customFormat="1">
      <c r="A142" s="13"/>
      <c r="B142" s="248"/>
      <c r="C142" s="249"/>
      <c r="D142" s="243" t="s">
        <v>226</v>
      </c>
      <c r="E142" s="250" t="s">
        <v>1</v>
      </c>
      <c r="F142" s="251" t="s">
        <v>510</v>
      </c>
      <c r="G142" s="249"/>
      <c r="H142" s="252">
        <v>6.1849999999999996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226</v>
      </c>
      <c r="AU142" s="258" t="s">
        <v>92</v>
      </c>
      <c r="AV142" s="13" t="s">
        <v>92</v>
      </c>
      <c r="AW142" s="13" t="s">
        <v>39</v>
      </c>
      <c r="AX142" s="13" t="s">
        <v>83</v>
      </c>
      <c r="AY142" s="258" t="s">
        <v>215</v>
      </c>
    </row>
    <row r="143" s="13" customFormat="1">
      <c r="A143" s="13"/>
      <c r="B143" s="248"/>
      <c r="C143" s="249"/>
      <c r="D143" s="243" t="s">
        <v>226</v>
      </c>
      <c r="E143" s="250" t="s">
        <v>1</v>
      </c>
      <c r="F143" s="251" t="s">
        <v>511</v>
      </c>
      <c r="G143" s="249"/>
      <c r="H143" s="252">
        <v>12.060000000000001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226</v>
      </c>
      <c r="AU143" s="258" t="s">
        <v>92</v>
      </c>
      <c r="AV143" s="13" t="s">
        <v>92</v>
      </c>
      <c r="AW143" s="13" t="s">
        <v>39</v>
      </c>
      <c r="AX143" s="13" t="s">
        <v>83</v>
      </c>
      <c r="AY143" s="258" t="s">
        <v>215</v>
      </c>
    </row>
    <row r="144" s="14" customFormat="1">
      <c r="A144" s="14"/>
      <c r="B144" s="259"/>
      <c r="C144" s="260"/>
      <c r="D144" s="243" t="s">
        <v>226</v>
      </c>
      <c r="E144" s="261" t="s">
        <v>1</v>
      </c>
      <c r="F144" s="262" t="s">
        <v>229</v>
      </c>
      <c r="G144" s="260"/>
      <c r="H144" s="263">
        <v>18.245000000000001</v>
      </c>
      <c r="I144" s="264"/>
      <c r="J144" s="260"/>
      <c r="K144" s="260"/>
      <c r="L144" s="265"/>
      <c r="M144" s="266"/>
      <c r="N144" s="267"/>
      <c r="O144" s="267"/>
      <c r="P144" s="267"/>
      <c r="Q144" s="267"/>
      <c r="R144" s="267"/>
      <c r="S144" s="267"/>
      <c r="T144" s="26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9" t="s">
        <v>226</v>
      </c>
      <c r="AU144" s="269" t="s">
        <v>92</v>
      </c>
      <c r="AV144" s="14" t="s">
        <v>222</v>
      </c>
      <c r="AW144" s="14" t="s">
        <v>39</v>
      </c>
      <c r="AX144" s="14" t="s">
        <v>90</v>
      </c>
      <c r="AY144" s="269" t="s">
        <v>215</v>
      </c>
    </row>
    <row r="145" s="2" customFormat="1" ht="33" customHeight="1">
      <c r="A145" s="40"/>
      <c r="B145" s="41"/>
      <c r="C145" s="230" t="s">
        <v>100</v>
      </c>
      <c r="D145" s="230" t="s">
        <v>217</v>
      </c>
      <c r="E145" s="231" t="s">
        <v>242</v>
      </c>
      <c r="F145" s="232" t="s">
        <v>243</v>
      </c>
      <c r="G145" s="233" t="s">
        <v>232</v>
      </c>
      <c r="H145" s="234">
        <v>0.432</v>
      </c>
      <c r="I145" s="235"/>
      <c r="J145" s="236">
        <f>ROUND(I145*H145,2)</f>
        <v>0</v>
      </c>
      <c r="K145" s="232" t="s">
        <v>221</v>
      </c>
      <c r="L145" s="46"/>
      <c r="M145" s="237" t="s">
        <v>1</v>
      </c>
      <c r="N145" s="238" t="s">
        <v>48</v>
      </c>
      <c r="O145" s="93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41" t="s">
        <v>222</v>
      </c>
      <c r="AT145" s="241" t="s">
        <v>217</v>
      </c>
      <c r="AU145" s="241" t="s">
        <v>92</v>
      </c>
      <c r="AY145" s="18" t="s">
        <v>215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90</v>
      </c>
      <c r="BK145" s="242">
        <f>ROUND(I145*H145,2)</f>
        <v>0</v>
      </c>
      <c r="BL145" s="18" t="s">
        <v>222</v>
      </c>
      <c r="BM145" s="241" t="s">
        <v>244</v>
      </c>
    </row>
    <row r="146" s="2" customFormat="1">
      <c r="A146" s="40"/>
      <c r="B146" s="41"/>
      <c r="C146" s="42"/>
      <c r="D146" s="243" t="s">
        <v>224</v>
      </c>
      <c r="E146" s="42"/>
      <c r="F146" s="244" t="s">
        <v>245</v>
      </c>
      <c r="G146" s="42"/>
      <c r="H146" s="42"/>
      <c r="I146" s="245"/>
      <c r="J146" s="42"/>
      <c r="K146" s="42"/>
      <c r="L146" s="46"/>
      <c r="M146" s="246"/>
      <c r="N146" s="247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8" t="s">
        <v>224</v>
      </c>
      <c r="AU146" s="18" t="s">
        <v>92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246</v>
      </c>
      <c r="G147" s="249"/>
      <c r="H147" s="252">
        <v>0.432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92</v>
      </c>
      <c r="AV147" s="13" t="s">
        <v>92</v>
      </c>
      <c r="AW147" s="13" t="s">
        <v>39</v>
      </c>
      <c r="AX147" s="13" t="s">
        <v>90</v>
      </c>
      <c r="AY147" s="258" t="s">
        <v>215</v>
      </c>
    </row>
    <row r="148" s="2" customFormat="1" ht="37.8" customHeight="1">
      <c r="A148" s="40"/>
      <c r="B148" s="41"/>
      <c r="C148" s="230" t="s">
        <v>222</v>
      </c>
      <c r="D148" s="230" t="s">
        <v>217</v>
      </c>
      <c r="E148" s="231" t="s">
        <v>248</v>
      </c>
      <c r="F148" s="232" t="s">
        <v>249</v>
      </c>
      <c r="G148" s="233" t="s">
        <v>232</v>
      </c>
      <c r="H148" s="234">
        <v>6.617</v>
      </c>
      <c r="I148" s="235"/>
      <c r="J148" s="236">
        <f>ROUND(I148*H148,2)</f>
        <v>0</v>
      </c>
      <c r="K148" s="232" t="s">
        <v>221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222</v>
      </c>
      <c r="AT148" s="241" t="s">
        <v>217</v>
      </c>
      <c r="AU148" s="241" t="s">
        <v>92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222</v>
      </c>
      <c r="BM148" s="241" t="s">
        <v>250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251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92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512</v>
      </c>
      <c r="G150" s="249"/>
      <c r="H150" s="252">
        <v>18.245000000000001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83</v>
      </c>
      <c r="AY150" s="258" t="s">
        <v>215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254</v>
      </c>
      <c r="G151" s="249"/>
      <c r="H151" s="252">
        <v>0.432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5" customFormat="1">
      <c r="A152" s="15"/>
      <c r="B152" s="270"/>
      <c r="C152" s="271"/>
      <c r="D152" s="243" t="s">
        <v>226</v>
      </c>
      <c r="E152" s="272" t="s">
        <v>1</v>
      </c>
      <c r="F152" s="273" t="s">
        <v>255</v>
      </c>
      <c r="G152" s="271"/>
      <c r="H152" s="274">
        <v>18.677</v>
      </c>
      <c r="I152" s="275"/>
      <c r="J152" s="271"/>
      <c r="K152" s="271"/>
      <c r="L152" s="276"/>
      <c r="M152" s="277"/>
      <c r="N152" s="278"/>
      <c r="O152" s="278"/>
      <c r="P152" s="278"/>
      <c r="Q152" s="278"/>
      <c r="R152" s="278"/>
      <c r="S152" s="278"/>
      <c r="T152" s="27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0" t="s">
        <v>226</v>
      </c>
      <c r="AU152" s="280" t="s">
        <v>92</v>
      </c>
      <c r="AV152" s="15" t="s">
        <v>100</v>
      </c>
      <c r="AW152" s="15" t="s">
        <v>39</v>
      </c>
      <c r="AX152" s="15" t="s">
        <v>83</v>
      </c>
      <c r="AY152" s="280" t="s">
        <v>215</v>
      </c>
    </row>
    <row r="153" s="13" customFormat="1">
      <c r="A153" s="13"/>
      <c r="B153" s="248"/>
      <c r="C153" s="249"/>
      <c r="D153" s="243" t="s">
        <v>226</v>
      </c>
      <c r="E153" s="250" t="s">
        <v>1</v>
      </c>
      <c r="F153" s="251" t="s">
        <v>513</v>
      </c>
      <c r="G153" s="249"/>
      <c r="H153" s="252">
        <v>-12.060000000000001</v>
      </c>
      <c r="I153" s="253"/>
      <c r="J153" s="249"/>
      <c r="K153" s="249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226</v>
      </c>
      <c r="AU153" s="258" t="s">
        <v>92</v>
      </c>
      <c r="AV153" s="13" t="s">
        <v>92</v>
      </c>
      <c r="AW153" s="13" t="s">
        <v>39</v>
      </c>
      <c r="AX153" s="13" t="s">
        <v>83</v>
      </c>
      <c r="AY153" s="258" t="s">
        <v>215</v>
      </c>
    </row>
    <row r="154" s="15" customFormat="1">
      <c r="A154" s="15"/>
      <c r="B154" s="270"/>
      <c r="C154" s="271"/>
      <c r="D154" s="243" t="s">
        <v>226</v>
      </c>
      <c r="E154" s="272" t="s">
        <v>1</v>
      </c>
      <c r="F154" s="273" t="s">
        <v>258</v>
      </c>
      <c r="G154" s="271"/>
      <c r="H154" s="274">
        <v>-12.060000000000001</v>
      </c>
      <c r="I154" s="275"/>
      <c r="J154" s="271"/>
      <c r="K154" s="271"/>
      <c r="L154" s="276"/>
      <c r="M154" s="277"/>
      <c r="N154" s="278"/>
      <c r="O154" s="278"/>
      <c r="P154" s="278"/>
      <c r="Q154" s="278"/>
      <c r="R154" s="278"/>
      <c r="S154" s="278"/>
      <c r="T154" s="279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0" t="s">
        <v>226</v>
      </c>
      <c r="AU154" s="280" t="s">
        <v>92</v>
      </c>
      <c r="AV154" s="15" t="s">
        <v>100</v>
      </c>
      <c r="AW154" s="15" t="s">
        <v>39</v>
      </c>
      <c r="AX154" s="15" t="s">
        <v>83</v>
      </c>
      <c r="AY154" s="280" t="s">
        <v>215</v>
      </c>
    </row>
    <row r="155" s="14" customFormat="1">
      <c r="A155" s="14"/>
      <c r="B155" s="259"/>
      <c r="C155" s="260"/>
      <c r="D155" s="243" t="s">
        <v>226</v>
      </c>
      <c r="E155" s="261" t="s">
        <v>1</v>
      </c>
      <c r="F155" s="262" t="s">
        <v>229</v>
      </c>
      <c r="G155" s="260"/>
      <c r="H155" s="263">
        <v>6.617</v>
      </c>
      <c r="I155" s="264"/>
      <c r="J155" s="260"/>
      <c r="K155" s="260"/>
      <c r="L155" s="265"/>
      <c r="M155" s="266"/>
      <c r="N155" s="267"/>
      <c r="O155" s="267"/>
      <c r="P155" s="267"/>
      <c r="Q155" s="267"/>
      <c r="R155" s="267"/>
      <c r="S155" s="267"/>
      <c r="T155" s="26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9" t="s">
        <v>226</v>
      </c>
      <c r="AU155" s="269" t="s">
        <v>92</v>
      </c>
      <c r="AV155" s="14" t="s">
        <v>222</v>
      </c>
      <c r="AW155" s="14" t="s">
        <v>39</v>
      </c>
      <c r="AX155" s="14" t="s">
        <v>90</v>
      </c>
      <c r="AY155" s="269" t="s">
        <v>215</v>
      </c>
    </row>
    <row r="156" s="2" customFormat="1" ht="24.15" customHeight="1">
      <c r="A156" s="40"/>
      <c r="B156" s="41"/>
      <c r="C156" s="230" t="s">
        <v>247</v>
      </c>
      <c r="D156" s="230" t="s">
        <v>217</v>
      </c>
      <c r="E156" s="231" t="s">
        <v>260</v>
      </c>
      <c r="F156" s="232" t="s">
        <v>261</v>
      </c>
      <c r="G156" s="233" t="s">
        <v>232</v>
      </c>
      <c r="H156" s="234">
        <v>6.617</v>
      </c>
      <c r="I156" s="235"/>
      <c r="J156" s="236">
        <f>ROUND(I156*H156,2)</f>
        <v>0</v>
      </c>
      <c r="K156" s="232" t="s">
        <v>221</v>
      </c>
      <c r="L156" s="46"/>
      <c r="M156" s="237" t="s">
        <v>1</v>
      </c>
      <c r="N156" s="238" t="s">
        <v>48</v>
      </c>
      <c r="O156" s="93"/>
      <c r="P156" s="239">
        <f>O156*H156</f>
        <v>0</v>
      </c>
      <c r="Q156" s="239">
        <v>0</v>
      </c>
      <c r="R156" s="239">
        <f>Q156*H156</f>
        <v>0</v>
      </c>
      <c r="S156" s="239">
        <v>0</v>
      </c>
      <c r="T156" s="24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41" t="s">
        <v>222</v>
      </c>
      <c r="AT156" s="241" t="s">
        <v>217</v>
      </c>
      <c r="AU156" s="241" t="s">
        <v>92</v>
      </c>
      <c r="AY156" s="18" t="s">
        <v>215</v>
      </c>
      <c r="BE156" s="242">
        <f>IF(N156="základní",J156,0)</f>
        <v>0</v>
      </c>
      <c r="BF156" s="242">
        <f>IF(N156="snížená",J156,0)</f>
        <v>0</v>
      </c>
      <c r="BG156" s="242">
        <f>IF(N156="zákl. přenesená",J156,0)</f>
        <v>0</v>
      </c>
      <c r="BH156" s="242">
        <f>IF(N156="sníž. přenesená",J156,0)</f>
        <v>0</v>
      </c>
      <c r="BI156" s="242">
        <f>IF(N156="nulová",J156,0)</f>
        <v>0</v>
      </c>
      <c r="BJ156" s="18" t="s">
        <v>90</v>
      </c>
      <c r="BK156" s="242">
        <f>ROUND(I156*H156,2)</f>
        <v>0</v>
      </c>
      <c r="BL156" s="18" t="s">
        <v>222</v>
      </c>
      <c r="BM156" s="241" t="s">
        <v>262</v>
      </c>
    </row>
    <row r="157" s="2" customFormat="1">
      <c r="A157" s="40"/>
      <c r="B157" s="41"/>
      <c r="C157" s="42"/>
      <c r="D157" s="243" t="s">
        <v>224</v>
      </c>
      <c r="E157" s="42"/>
      <c r="F157" s="244" t="s">
        <v>263</v>
      </c>
      <c r="G157" s="42"/>
      <c r="H157" s="42"/>
      <c r="I157" s="245"/>
      <c r="J157" s="42"/>
      <c r="K157" s="42"/>
      <c r="L157" s="46"/>
      <c r="M157" s="246"/>
      <c r="N157" s="247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8" t="s">
        <v>224</v>
      </c>
      <c r="AU157" s="18" t="s">
        <v>92</v>
      </c>
    </row>
    <row r="158" s="13" customFormat="1">
      <c r="A158" s="13"/>
      <c r="B158" s="248"/>
      <c r="C158" s="249"/>
      <c r="D158" s="243" t="s">
        <v>226</v>
      </c>
      <c r="E158" s="250" t="s">
        <v>1</v>
      </c>
      <c r="F158" s="251" t="s">
        <v>512</v>
      </c>
      <c r="G158" s="249"/>
      <c r="H158" s="252">
        <v>18.245000000000001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226</v>
      </c>
      <c r="AU158" s="258" t="s">
        <v>92</v>
      </c>
      <c r="AV158" s="13" t="s">
        <v>92</v>
      </c>
      <c r="AW158" s="13" t="s">
        <v>39</v>
      </c>
      <c r="AX158" s="13" t="s">
        <v>83</v>
      </c>
      <c r="AY158" s="258" t="s">
        <v>215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254</v>
      </c>
      <c r="G159" s="249"/>
      <c r="H159" s="252">
        <v>0.432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92</v>
      </c>
      <c r="AV159" s="13" t="s">
        <v>92</v>
      </c>
      <c r="AW159" s="13" t="s">
        <v>39</v>
      </c>
      <c r="AX159" s="13" t="s">
        <v>83</v>
      </c>
      <c r="AY159" s="258" t="s">
        <v>215</v>
      </c>
    </row>
    <row r="160" s="15" customFormat="1">
      <c r="A160" s="15"/>
      <c r="B160" s="270"/>
      <c r="C160" s="271"/>
      <c r="D160" s="243" t="s">
        <v>226</v>
      </c>
      <c r="E160" s="272" t="s">
        <v>1</v>
      </c>
      <c r="F160" s="273" t="s">
        <v>255</v>
      </c>
      <c r="G160" s="271"/>
      <c r="H160" s="274">
        <v>18.677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0" t="s">
        <v>226</v>
      </c>
      <c r="AU160" s="280" t="s">
        <v>92</v>
      </c>
      <c r="AV160" s="15" t="s">
        <v>100</v>
      </c>
      <c r="AW160" s="15" t="s">
        <v>39</v>
      </c>
      <c r="AX160" s="15" t="s">
        <v>83</v>
      </c>
      <c r="AY160" s="280" t="s">
        <v>215</v>
      </c>
    </row>
    <row r="161" s="13" customFormat="1">
      <c r="A161" s="13"/>
      <c r="B161" s="248"/>
      <c r="C161" s="249"/>
      <c r="D161" s="243" t="s">
        <v>226</v>
      </c>
      <c r="E161" s="250" t="s">
        <v>1</v>
      </c>
      <c r="F161" s="251" t="s">
        <v>513</v>
      </c>
      <c r="G161" s="249"/>
      <c r="H161" s="252">
        <v>-12.060000000000001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226</v>
      </c>
      <c r="AU161" s="258" t="s">
        <v>92</v>
      </c>
      <c r="AV161" s="13" t="s">
        <v>92</v>
      </c>
      <c r="AW161" s="13" t="s">
        <v>39</v>
      </c>
      <c r="AX161" s="13" t="s">
        <v>83</v>
      </c>
      <c r="AY161" s="258" t="s">
        <v>215</v>
      </c>
    </row>
    <row r="162" s="15" customFormat="1">
      <c r="A162" s="15"/>
      <c r="B162" s="270"/>
      <c r="C162" s="271"/>
      <c r="D162" s="243" t="s">
        <v>226</v>
      </c>
      <c r="E162" s="272" t="s">
        <v>1</v>
      </c>
      <c r="F162" s="273" t="s">
        <v>258</v>
      </c>
      <c r="G162" s="271"/>
      <c r="H162" s="274">
        <v>-12.060000000000001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0" t="s">
        <v>226</v>
      </c>
      <c r="AU162" s="280" t="s">
        <v>92</v>
      </c>
      <c r="AV162" s="15" t="s">
        <v>100</v>
      </c>
      <c r="AW162" s="15" t="s">
        <v>39</v>
      </c>
      <c r="AX162" s="15" t="s">
        <v>83</v>
      </c>
      <c r="AY162" s="280" t="s">
        <v>215</v>
      </c>
    </row>
    <row r="163" s="14" customFormat="1">
      <c r="A163" s="14"/>
      <c r="B163" s="259"/>
      <c r="C163" s="260"/>
      <c r="D163" s="243" t="s">
        <v>226</v>
      </c>
      <c r="E163" s="261" t="s">
        <v>1</v>
      </c>
      <c r="F163" s="262" t="s">
        <v>229</v>
      </c>
      <c r="G163" s="260"/>
      <c r="H163" s="263">
        <v>6.617</v>
      </c>
      <c r="I163" s="264"/>
      <c r="J163" s="260"/>
      <c r="K163" s="260"/>
      <c r="L163" s="265"/>
      <c r="M163" s="266"/>
      <c r="N163" s="267"/>
      <c r="O163" s="267"/>
      <c r="P163" s="267"/>
      <c r="Q163" s="267"/>
      <c r="R163" s="267"/>
      <c r="S163" s="267"/>
      <c r="T163" s="26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9" t="s">
        <v>226</v>
      </c>
      <c r="AU163" s="269" t="s">
        <v>92</v>
      </c>
      <c r="AV163" s="14" t="s">
        <v>222</v>
      </c>
      <c r="AW163" s="14" t="s">
        <v>39</v>
      </c>
      <c r="AX163" s="14" t="s">
        <v>90</v>
      </c>
      <c r="AY163" s="269" t="s">
        <v>215</v>
      </c>
    </row>
    <row r="164" s="2" customFormat="1" ht="24.15" customHeight="1">
      <c r="A164" s="40"/>
      <c r="B164" s="41"/>
      <c r="C164" s="230" t="s">
        <v>259</v>
      </c>
      <c r="D164" s="230" t="s">
        <v>217</v>
      </c>
      <c r="E164" s="231" t="s">
        <v>277</v>
      </c>
      <c r="F164" s="232" t="s">
        <v>278</v>
      </c>
      <c r="G164" s="233" t="s">
        <v>279</v>
      </c>
      <c r="H164" s="234">
        <v>11.911</v>
      </c>
      <c r="I164" s="235"/>
      <c r="J164" s="236">
        <f>ROUND(I164*H164,2)</f>
        <v>0</v>
      </c>
      <c r="K164" s="232" t="s">
        <v>221</v>
      </c>
      <c r="L164" s="46"/>
      <c r="M164" s="237" t="s">
        <v>1</v>
      </c>
      <c r="N164" s="238" t="s">
        <v>48</v>
      </c>
      <c r="O164" s="93"/>
      <c r="P164" s="239">
        <f>O164*H164</f>
        <v>0</v>
      </c>
      <c r="Q164" s="239">
        <v>0</v>
      </c>
      <c r="R164" s="239">
        <f>Q164*H164</f>
        <v>0</v>
      </c>
      <c r="S164" s="239">
        <v>0</v>
      </c>
      <c r="T164" s="24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41" t="s">
        <v>222</v>
      </c>
      <c r="AT164" s="241" t="s">
        <v>217</v>
      </c>
      <c r="AU164" s="241" t="s">
        <v>92</v>
      </c>
      <c r="AY164" s="18" t="s">
        <v>215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8" t="s">
        <v>90</v>
      </c>
      <c r="BK164" s="242">
        <f>ROUND(I164*H164,2)</f>
        <v>0</v>
      </c>
      <c r="BL164" s="18" t="s">
        <v>222</v>
      </c>
      <c r="BM164" s="241" t="s">
        <v>280</v>
      </c>
    </row>
    <row r="165" s="2" customFormat="1">
      <c r="A165" s="40"/>
      <c r="B165" s="41"/>
      <c r="C165" s="42"/>
      <c r="D165" s="243" t="s">
        <v>224</v>
      </c>
      <c r="E165" s="42"/>
      <c r="F165" s="244" t="s">
        <v>281</v>
      </c>
      <c r="G165" s="42"/>
      <c r="H165" s="42"/>
      <c r="I165" s="245"/>
      <c r="J165" s="42"/>
      <c r="K165" s="42"/>
      <c r="L165" s="46"/>
      <c r="M165" s="246"/>
      <c r="N165" s="247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8" t="s">
        <v>224</v>
      </c>
      <c r="AU165" s="18" t="s">
        <v>92</v>
      </c>
    </row>
    <row r="166" s="16" customFormat="1">
      <c r="A166" s="16"/>
      <c r="B166" s="281"/>
      <c r="C166" s="282"/>
      <c r="D166" s="243" t="s">
        <v>226</v>
      </c>
      <c r="E166" s="283" t="s">
        <v>1</v>
      </c>
      <c r="F166" s="284" t="s">
        <v>282</v>
      </c>
      <c r="G166" s="282"/>
      <c r="H166" s="283" t="s">
        <v>1</v>
      </c>
      <c r="I166" s="285"/>
      <c r="J166" s="282"/>
      <c r="K166" s="282"/>
      <c r="L166" s="286"/>
      <c r="M166" s="287"/>
      <c r="N166" s="288"/>
      <c r="O166" s="288"/>
      <c r="P166" s="288"/>
      <c r="Q166" s="288"/>
      <c r="R166" s="288"/>
      <c r="S166" s="288"/>
      <c r="T166" s="289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90" t="s">
        <v>226</v>
      </c>
      <c r="AU166" s="290" t="s">
        <v>92</v>
      </c>
      <c r="AV166" s="16" t="s">
        <v>90</v>
      </c>
      <c r="AW166" s="16" t="s">
        <v>39</v>
      </c>
      <c r="AX166" s="16" t="s">
        <v>83</v>
      </c>
      <c r="AY166" s="290" t="s">
        <v>215</v>
      </c>
    </row>
    <row r="167" s="13" customFormat="1">
      <c r="A167" s="13"/>
      <c r="B167" s="248"/>
      <c r="C167" s="249"/>
      <c r="D167" s="243" t="s">
        <v>226</v>
      </c>
      <c r="E167" s="250" t="s">
        <v>1</v>
      </c>
      <c r="F167" s="251" t="s">
        <v>514</v>
      </c>
      <c r="G167" s="249"/>
      <c r="H167" s="252">
        <v>11.911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226</v>
      </c>
      <c r="AU167" s="258" t="s">
        <v>92</v>
      </c>
      <c r="AV167" s="13" t="s">
        <v>92</v>
      </c>
      <c r="AW167" s="13" t="s">
        <v>39</v>
      </c>
      <c r="AX167" s="13" t="s">
        <v>90</v>
      </c>
      <c r="AY167" s="258" t="s">
        <v>215</v>
      </c>
    </row>
    <row r="168" s="2" customFormat="1" ht="16.5" customHeight="1">
      <c r="A168" s="40"/>
      <c r="B168" s="41"/>
      <c r="C168" s="230" t="s">
        <v>264</v>
      </c>
      <c r="D168" s="230" t="s">
        <v>217</v>
      </c>
      <c r="E168" s="231" t="s">
        <v>285</v>
      </c>
      <c r="F168" s="232" t="s">
        <v>286</v>
      </c>
      <c r="G168" s="233" t="s">
        <v>232</v>
      </c>
      <c r="H168" s="234">
        <v>6.617</v>
      </c>
      <c r="I168" s="235"/>
      <c r="J168" s="236">
        <f>ROUND(I168*H168,2)</f>
        <v>0</v>
      </c>
      <c r="K168" s="232" t="s">
        <v>221</v>
      </c>
      <c r="L168" s="46"/>
      <c r="M168" s="237" t="s">
        <v>1</v>
      </c>
      <c r="N168" s="238" t="s">
        <v>48</v>
      </c>
      <c r="O168" s="93"/>
      <c r="P168" s="239">
        <f>O168*H168</f>
        <v>0</v>
      </c>
      <c r="Q168" s="239">
        <v>0</v>
      </c>
      <c r="R168" s="239">
        <f>Q168*H168</f>
        <v>0</v>
      </c>
      <c r="S168" s="239">
        <v>0</v>
      </c>
      <c r="T168" s="240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41" t="s">
        <v>222</v>
      </c>
      <c r="AT168" s="241" t="s">
        <v>217</v>
      </c>
      <c r="AU168" s="241" t="s">
        <v>92</v>
      </c>
      <c r="AY168" s="18" t="s">
        <v>215</v>
      </c>
      <c r="BE168" s="242">
        <f>IF(N168="základní",J168,0)</f>
        <v>0</v>
      </c>
      <c r="BF168" s="242">
        <f>IF(N168="snížená",J168,0)</f>
        <v>0</v>
      </c>
      <c r="BG168" s="242">
        <f>IF(N168="zákl. přenesená",J168,0)</f>
        <v>0</v>
      </c>
      <c r="BH168" s="242">
        <f>IF(N168="sníž. přenesená",J168,0)</f>
        <v>0</v>
      </c>
      <c r="BI168" s="242">
        <f>IF(N168="nulová",J168,0)</f>
        <v>0</v>
      </c>
      <c r="BJ168" s="18" t="s">
        <v>90</v>
      </c>
      <c r="BK168" s="242">
        <f>ROUND(I168*H168,2)</f>
        <v>0</v>
      </c>
      <c r="BL168" s="18" t="s">
        <v>222</v>
      </c>
      <c r="BM168" s="241" t="s">
        <v>287</v>
      </c>
    </row>
    <row r="169" s="2" customFormat="1">
      <c r="A169" s="40"/>
      <c r="B169" s="41"/>
      <c r="C169" s="42"/>
      <c r="D169" s="243" t="s">
        <v>224</v>
      </c>
      <c r="E169" s="42"/>
      <c r="F169" s="244" t="s">
        <v>288</v>
      </c>
      <c r="G169" s="42"/>
      <c r="H169" s="42"/>
      <c r="I169" s="245"/>
      <c r="J169" s="42"/>
      <c r="K169" s="42"/>
      <c r="L169" s="46"/>
      <c r="M169" s="246"/>
      <c r="N169" s="247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8" t="s">
        <v>224</v>
      </c>
      <c r="AU169" s="18" t="s">
        <v>92</v>
      </c>
    </row>
    <row r="170" s="13" customFormat="1">
      <c r="A170" s="13"/>
      <c r="B170" s="248"/>
      <c r="C170" s="249"/>
      <c r="D170" s="243" t="s">
        <v>226</v>
      </c>
      <c r="E170" s="250" t="s">
        <v>1</v>
      </c>
      <c r="F170" s="251" t="s">
        <v>512</v>
      </c>
      <c r="G170" s="249"/>
      <c r="H170" s="252">
        <v>18.245000000000001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226</v>
      </c>
      <c r="AU170" s="258" t="s">
        <v>92</v>
      </c>
      <c r="AV170" s="13" t="s">
        <v>92</v>
      </c>
      <c r="AW170" s="13" t="s">
        <v>39</v>
      </c>
      <c r="AX170" s="13" t="s">
        <v>83</v>
      </c>
      <c r="AY170" s="258" t="s">
        <v>215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254</v>
      </c>
      <c r="G171" s="249"/>
      <c r="H171" s="252">
        <v>0.432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92</v>
      </c>
      <c r="AV171" s="13" t="s">
        <v>92</v>
      </c>
      <c r="AW171" s="13" t="s">
        <v>39</v>
      </c>
      <c r="AX171" s="13" t="s">
        <v>83</v>
      </c>
      <c r="AY171" s="258" t="s">
        <v>215</v>
      </c>
    </row>
    <row r="172" s="15" customFormat="1">
      <c r="A172" s="15"/>
      <c r="B172" s="270"/>
      <c r="C172" s="271"/>
      <c r="D172" s="243" t="s">
        <v>226</v>
      </c>
      <c r="E172" s="272" t="s">
        <v>1</v>
      </c>
      <c r="F172" s="273" t="s">
        <v>255</v>
      </c>
      <c r="G172" s="271"/>
      <c r="H172" s="274">
        <v>18.677</v>
      </c>
      <c r="I172" s="275"/>
      <c r="J172" s="271"/>
      <c r="K172" s="271"/>
      <c r="L172" s="276"/>
      <c r="M172" s="277"/>
      <c r="N172" s="278"/>
      <c r="O172" s="278"/>
      <c r="P172" s="278"/>
      <c r="Q172" s="278"/>
      <c r="R172" s="278"/>
      <c r="S172" s="278"/>
      <c r="T172" s="27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0" t="s">
        <v>226</v>
      </c>
      <c r="AU172" s="280" t="s">
        <v>92</v>
      </c>
      <c r="AV172" s="15" t="s">
        <v>100</v>
      </c>
      <c r="AW172" s="15" t="s">
        <v>39</v>
      </c>
      <c r="AX172" s="15" t="s">
        <v>83</v>
      </c>
      <c r="AY172" s="280" t="s">
        <v>215</v>
      </c>
    </row>
    <row r="173" s="13" customFormat="1">
      <c r="A173" s="13"/>
      <c r="B173" s="248"/>
      <c r="C173" s="249"/>
      <c r="D173" s="243" t="s">
        <v>226</v>
      </c>
      <c r="E173" s="250" t="s">
        <v>1</v>
      </c>
      <c r="F173" s="251" t="s">
        <v>513</v>
      </c>
      <c r="G173" s="249"/>
      <c r="H173" s="252">
        <v>-12.060000000000001</v>
      </c>
      <c r="I173" s="253"/>
      <c r="J173" s="249"/>
      <c r="K173" s="249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226</v>
      </c>
      <c r="AU173" s="258" t="s">
        <v>92</v>
      </c>
      <c r="AV173" s="13" t="s">
        <v>92</v>
      </c>
      <c r="AW173" s="13" t="s">
        <v>39</v>
      </c>
      <c r="AX173" s="13" t="s">
        <v>83</v>
      </c>
      <c r="AY173" s="258" t="s">
        <v>215</v>
      </c>
    </row>
    <row r="174" s="15" customFormat="1">
      <c r="A174" s="15"/>
      <c r="B174" s="270"/>
      <c r="C174" s="271"/>
      <c r="D174" s="243" t="s">
        <v>226</v>
      </c>
      <c r="E174" s="272" t="s">
        <v>1</v>
      </c>
      <c r="F174" s="273" t="s">
        <v>258</v>
      </c>
      <c r="G174" s="271"/>
      <c r="H174" s="274">
        <v>-12.060000000000001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0" t="s">
        <v>226</v>
      </c>
      <c r="AU174" s="280" t="s">
        <v>92</v>
      </c>
      <c r="AV174" s="15" t="s">
        <v>100</v>
      </c>
      <c r="AW174" s="15" t="s">
        <v>39</v>
      </c>
      <c r="AX174" s="15" t="s">
        <v>83</v>
      </c>
      <c r="AY174" s="280" t="s">
        <v>215</v>
      </c>
    </row>
    <row r="175" s="14" customFormat="1">
      <c r="A175" s="14"/>
      <c r="B175" s="259"/>
      <c r="C175" s="260"/>
      <c r="D175" s="243" t="s">
        <v>226</v>
      </c>
      <c r="E175" s="261" t="s">
        <v>1</v>
      </c>
      <c r="F175" s="262" t="s">
        <v>229</v>
      </c>
      <c r="G175" s="260"/>
      <c r="H175" s="263">
        <v>6.617</v>
      </c>
      <c r="I175" s="264"/>
      <c r="J175" s="260"/>
      <c r="K175" s="260"/>
      <c r="L175" s="265"/>
      <c r="M175" s="266"/>
      <c r="N175" s="267"/>
      <c r="O175" s="267"/>
      <c r="P175" s="267"/>
      <c r="Q175" s="267"/>
      <c r="R175" s="267"/>
      <c r="S175" s="267"/>
      <c r="T175" s="26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9" t="s">
        <v>226</v>
      </c>
      <c r="AU175" s="269" t="s">
        <v>92</v>
      </c>
      <c r="AV175" s="14" t="s">
        <v>222</v>
      </c>
      <c r="AW175" s="14" t="s">
        <v>39</v>
      </c>
      <c r="AX175" s="14" t="s">
        <v>90</v>
      </c>
      <c r="AY175" s="269" t="s">
        <v>215</v>
      </c>
    </row>
    <row r="176" s="2" customFormat="1" ht="24.15" customHeight="1">
      <c r="A176" s="40"/>
      <c r="B176" s="41"/>
      <c r="C176" s="230" t="s">
        <v>270</v>
      </c>
      <c r="D176" s="230" t="s">
        <v>217</v>
      </c>
      <c r="E176" s="231" t="s">
        <v>290</v>
      </c>
      <c r="F176" s="232" t="s">
        <v>291</v>
      </c>
      <c r="G176" s="233" t="s">
        <v>232</v>
      </c>
      <c r="H176" s="234">
        <v>12.060000000000001</v>
      </c>
      <c r="I176" s="235"/>
      <c r="J176" s="236">
        <f>ROUND(I176*H176,2)</f>
        <v>0</v>
      </c>
      <c r="K176" s="232" t="s">
        <v>221</v>
      </c>
      <c r="L176" s="46"/>
      <c r="M176" s="237" t="s">
        <v>1</v>
      </c>
      <c r="N176" s="238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222</v>
      </c>
      <c r="AT176" s="241" t="s">
        <v>217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222</v>
      </c>
      <c r="BM176" s="241" t="s">
        <v>292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293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13" customFormat="1">
      <c r="A178" s="13"/>
      <c r="B178" s="248"/>
      <c r="C178" s="249"/>
      <c r="D178" s="243" t="s">
        <v>226</v>
      </c>
      <c r="E178" s="250" t="s">
        <v>1</v>
      </c>
      <c r="F178" s="251" t="s">
        <v>511</v>
      </c>
      <c r="G178" s="249"/>
      <c r="H178" s="252">
        <v>12.060000000000001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226</v>
      </c>
      <c r="AU178" s="258" t="s">
        <v>92</v>
      </c>
      <c r="AV178" s="13" t="s">
        <v>92</v>
      </c>
      <c r="AW178" s="13" t="s">
        <v>39</v>
      </c>
      <c r="AX178" s="13" t="s">
        <v>90</v>
      </c>
      <c r="AY178" s="258" t="s">
        <v>215</v>
      </c>
    </row>
    <row r="179" s="2" customFormat="1" ht="24.15" customHeight="1">
      <c r="A179" s="40"/>
      <c r="B179" s="41"/>
      <c r="C179" s="230" t="s">
        <v>276</v>
      </c>
      <c r="D179" s="230" t="s">
        <v>217</v>
      </c>
      <c r="E179" s="231" t="s">
        <v>297</v>
      </c>
      <c r="F179" s="232" t="s">
        <v>298</v>
      </c>
      <c r="G179" s="233" t="s">
        <v>220</v>
      </c>
      <c r="H179" s="234">
        <v>20</v>
      </c>
      <c r="I179" s="235"/>
      <c r="J179" s="236">
        <f>ROUND(I179*H179,2)</f>
        <v>0</v>
      </c>
      <c r="K179" s="232" t="s">
        <v>221</v>
      </c>
      <c r="L179" s="46"/>
      <c r="M179" s="237" t="s">
        <v>1</v>
      </c>
      <c r="N179" s="238" t="s">
        <v>48</v>
      </c>
      <c r="O179" s="93"/>
      <c r="P179" s="239">
        <f>O179*H179</f>
        <v>0</v>
      </c>
      <c r="Q179" s="239">
        <v>0</v>
      </c>
      <c r="R179" s="239">
        <f>Q179*H179</f>
        <v>0</v>
      </c>
      <c r="S179" s="239">
        <v>0</v>
      </c>
      <c r="T179" s="240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41" t="s">
        <v>222</v>
      </c>
      <c r="AT179" s="241" t="s">
        <v>217</v>
      </c>
      <c r="AU179" s="241" t="s">
        <v>92</v>
      </c>
      <c r="AY179" s="18" t="s">
        <v>215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8" t="s">
        <v>90</v>
      </c>
      <c r="BK179" s="242">
        <f>ROUND(I179*H179,2)</f>
        <v>0</v>
      </c>
      <c r="BL179" s="18" t="s">
        <v>222</v>
      </c>
      <c r="BM179" s="241" t="s">
        <v>299</v>
      </c>
    </row>
    <row r="180" s="2" customFormat="1">
      <c r="A180" s="40"/>
      <c r="B180" s="41"/>
      <c r="C180" s="42"/>
      <c r="D180" s="243" t="s">
        <v>224</v>
      </c>
      <c r="E180" s="42"/>
      <c r="F180" s="244" t="s">
        <v>300</v>
      </c>
      <c r="G180" s="42"/>
      <c r="H180" s="42"/>
      <c r="I180" s="245"/>
      <c r="J180" s="42"/>
      <c r="K180" s="42"/>
      <c r="L180" s="46"/>
      <c r="M180" s="246"/>
      <c r="N180" s="247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8" t="s">
        <v>224</v>
      </c>
      <c r="AU180" s="18" t="s">
        <v>92</v>
      </c>
    </row>
    <row r="181" s="13" customFormat="1">
      <c r="A181" s="13"/>
      <c r="B181" s="248"/>
      <c r="C181" s="249"/>
      <c r="D181" s="243" t="s">
        <v>226</v>
      </c>
      <c r="E181" s="250" t="s">
        <v>1</v>
      </c>
      <c r="F181" s="251" t="s">
        <v>515</v>
      </c>
      <c r="G181" s="249"/>
      <c r="H181" s="252">
        <v>20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226</v>
      </c>
      <c r="AU181" s="258" t="s">
        <v>92</v>
      </c>
      <c r="AV181" s="13" t="s">
        <v>92</v>
      </c>
      <c r="AW181" s="13" t="s">
        <v>39</v>
      </c>
      <c r="AX181" s="13" t="s">
        <v>90</v>
      </c>
      <c r="AY181" s="258" t="s">
        <v>215</v>
      </c>
    </row>
    <row r="182" s="12" customFormat="1" ht="22.8" customHeight="1">
      <c r="A182" s="12"/>
      <c r="B182" s="214"/>
      <c r="C182" s="215"/>
      <c r="D182" s="216" t="s">
        <v>82</v>
      </c>
      <c r="E182" s="228" t="s">
        <v>92</v>
      </c>
      <c r="F182" s="228" t="s">
        <v>302</v>
      </c>
      <c r="G182" s="215"/>
      <c r="H182" s="215"/>
      <c r="I182" s="218"/>
      <c r="J182" s="229">
        <f>BK182</f>
        <v>0</v>
      </c>
      <c r="K182" s="215"/>
      <c r="L182" s="220"/>
      <c r="M182" s="221"/>
      <c r="N182" s="222"/>
      <c r="O182" s="222"/>
      <c r="P182" s="223">
        <f>SUM(P183:P218)</f>
        <v>0</v>
      </c>
      <c r="Q182" s="222"/>
      <c r="R182" s="223">
        <f>SUM(R183:R218)</f>
        <v>8.3278733858400003</v>
      </c>
      <c r="S182" s="222"/>
      <c r="T182" s="224">
        <f>SUM(T183:T218)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5" t="s">
        <v>90</v>
      </c>
      <c r="AT182" s="226" t="s">
        <v>82</v>
      </c>
      <c r="AU182" s="226" t="s">
        <v>90</v>
      </c>
      <c r="AY182" s="225" t="s">
        <v>215</v>
      </c>
      <c r="BK182" s="227">
        <f>SUM(BK183:BK218)</f>
        <v>0</v>
      </c>
    </row>
    <row r="183" s="2" customFormat="1" ht="24.15" customHeight="1">
      <c r="A183" s="40"/>
      <c r="B183" s="41"/>
      <c r="C183" s="230" t="s">
        <v>284</v>
      </c>
      <c r="D183" s="230" t="s">
        <v>217</v>
      </c>
      <c r="E183" s="231" t="s">
        <v>304</v>
      </c>
      <c r="F183" s="232" t="s">
        <v>305</v>
      </c>
      <c r="G183" s="233" t="s">
        <v>220</v>
      </c>
      <c r="H183" s="234">
        <v>4.5499999999999998</v>
      </c>
      <c r="I183" s="235"/>
      <c r="J183" s="236">
        <f>ROUND(I183*H183,2)</f>
        <v>0</v>
      </c>
      <c r="K183" s="232" t="s">
        <v>221</v>
      </c>
      <c r="L183" s="46"/>
      <c r="M183" s="237" t="s">
        <v>1</v>
      </c>
      <c r="N183" s="238" t="s">
        <v>48</v>
      </c>
      <c r="O183" s="93"/>
      <c r="P183" s="239">
        <f>O183*H183</f>
        <v>0</v>
      </c>
      <c r="Q183" s="239">
        <v>9.8999999999999994E-05</v>
      </c>
      <c r="R183" s="239">
        <f>Q183*H183</f>
        <v>0.00045044999999999997</v>
      </c>
      <c r="S183" s="239">
        <v>0</v>
      </c>
      <c r="T183" s="240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1" t="s">
        <v>222</v>
      </c>
      <c r="AT183" s="241" t="s">
        <v>217</v>
      </c>
      <c r="AU183" s="241" t="s">
        <v>92</v>
      </c>
      <c r="AY183" s="18" t="s">
        <v>215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8" t="s">
        <v>90</v>
      </c>
      <c r="BK183" s="242">
        <f>ROUND(I183*H183,2)</f>
        <v>0</v>
      </c>
      <c r="BL183" s="18" t="s">
        <v>222</v>
      </c>
      <c r="BM183" s="241" t="s">
        <v>306</v>
      </c>
    </row>
    <row r="184" s="2" customFormat="1">
      <c r="A184" s="40"/>
      <c r="B184" s="41"/>
      <c r="C184" s="42"/>
      <c r="D184" s="243" t="s">
        <v>224</v>
      </c>
      <c r="E184" s="42"/>
      <c r="F184" s="244" t="s">
        <v>307</v>
      </c>
      <c r="G184" s="42"/>
      <c r="H184" s="42"/>
      <c r="I184" s="245"/>
      <c r="J184" s="42"/>
      <c r="K184" s="42"/>
      <c r="L184" s="46"/>
      <c r="M184" s="246"/>
      <c r="N184" s="247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8" t="s">
        <v>224</v>
      </c>
      <c r="AU184" s="18" t="s">
        <v>92</v>
      </c>
    </row>
    <row r="185" s="13" customFormat="1">
      <c r="A185" s="13"/>
      <c r="B185" s="248"/>
      <c r="C185" s="249"/>
      <c r="D185" s="243" t="s">
        <v>226</v>
      </c>
      <c r="E185" s="250" t="s">
        <v>1</v>
      </c>
      <c r="F185" s="251" t="s">
        <v>308</v>
      </c>
      <c r="G185" s="249"/>
      <c r="H185" s="252">
        <v>3.75</v>
      </c>
      <c r="I185" s="253"/>
      <c r="J185" s="249"/>
      <c r="K185" s="249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226</v>
      </c>
      <c r="AU185" s="258" t="s">
        <v>92</v>
      </c>
      <c r="AV185" s="13" t="s">
        <v>92</v>
      </c>
      <c r="AW185" s="13" t="s">
        <v>39</v>
      </c>
      <c r="AX185" s="13" t="s">
        <v>83</v>
      </c>
      <c r="AY185" s="258" t="s">
        <v>215</v>
      </c>
    </row>
    <row r="186" s="13" customFormat="1">
      <c r="A186" s="13"/>
      <c r="B186" s="248"/>
      <c r="C186" s="249"/>
      <c r="D186" s="243" t="s">
        <v>226</v>
      </c>
      <c r="E186" s="250" t="s">
        <v>1</v>
      </c>
      <c r="F186" s="251" t="s">
        <v>309</v>
      </c>
      <c r="G186" s="249"/>
      <c r="H186" s="252">
        <v>0.80000000000000004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226</v>
      </c>
      <c r="AU186" s="258" t="s">
        <v>92</v>
      </c>
      <c r="AV186" s="13" t="s">
        <v>92</v>
      </c>
      <c r="AW186" s="13" t="s">
        <v>39</v>
      </c>
      <c r="AX186" s="13" t="s">
        <v>83</v>
      </c>
      <c r="AY186" s="258" t="s">
        <v>215</v>
      </c>
    </row>
    <row r="187" s="14" customFormat="1">
      <c r="A187" s="14"/>
      <c r="B187" s="259"/>
      <c r="C187" s="260"/>
      <c r="D187" s="243" t="s">
        <v>226</v>
      </c>
      <c r="E187" s="261" t="s">
        <v>1</v>
      </c>
      <c r="F187" s="262" t="s">
        <v>229</v>
      </c>
      <c r="G187" s="260"/>
      <c r="H187" s="263">
        <v>4.5499999999999998</v>
      </c>
      <c r="I187" s="264"/>
      <c r="J187" s="260"/>
      <c r="K187" s="260"/>
      <c r="L187" s="265"/>
      <c r="M187" s="266"/>
      <c r="N187" s="267"/>
      <c r="O187" s="267"/>
      <c r="P187" s="267"/>
      <c r="Q187" s="267"/>
      <c r="R187" s="267"/>
      <c r="S187" s="267"/>
      <c r="T187" s="26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9" t="s">
        <v>226</v>
      </c>
      <c r="AU187" s="269" t="s">
        <v>92</v>
      </c>
      <c r="AV187" s="14" t="s">
        <v>222</v>
      </c>
      <c r="AW187" s="14" t="s">
        <v>39</v>
      </c>
      <c r="AX187" s="14" t="s">
        <v>90</v>
      </c>
      <c r="AY187" s="269" t="s">
        <v>215</v>
      </c>
    </row>
    <row r="188" s="2" customFormat="1" ht="24.15" customHeight="1">
      <c r="A188" s="40"/>
      <c r="B188" s="41"/>
      <c r="C188" s="291" t="s">
        <v>289</v>
      </c>
      <c r="D188" s="291" t="s">
        <v>311</v>
      </c>
      <c r="E188" s="292" t="s">
        <v>312</v>
      </c>
      <c r="F188" s="293" t="s">
        <v>313</v>
      </c>
      <c r="G188" s="294" t="s">
        <v>220</v>
      </c>
      <c r="H188" s="295">
        <v>5.3890000000000002</v>
      </c>
      <c r="I188" s="296"/>
      <c r="J188" s="297">
        <f>ROUND(I188*H188,2)</f>
        <v>0</v>
      </c>
      <c r="K188" s="293" t="s">
        <v>221</v>
      </c>
      <c r="L188" s="298"/>
      <c r="M188" s="299" t="s">
        <v>1</v>
      </c>
      <c r="N188" s="300" t="s">
        <v>48</v>
      </c>
      <c r="O188" s="93"/>
      <c r="P188" s="239">
        <f>O188*H188</f>
        <v>0</v>
      </c>
      <c r="Q188" s="239">
        <v>0.00020000000000000001</v>
      </c>
      <c r="R188" s="239">
        <f>Q188*H188</f>
        <v>0.0010778000000000001</v>
      </c>
      <c r="S188" s="239">
        <v>0</v>
      </c>
      <c r="T188" s="240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41" t="s">
        <v>270</v>
      </c>
      <c r="AT188" s="241" t="s">
        <v>311</v>
      </c>
      <c r="AU188" s="241" t="s">
        <v>92</v>
      </c>
      <c r="AY188" s="18" t="s">
        <v>215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8" t="s">
        <v>90</v>
      </c>
      <c r="BK188" s="242">
        <f>ROUND(I188*H188,2)</f>
        <v>0</v>
      </c>
      <c r="BL188" s="18" t="s">
        <v>222</v>
      </c>
      <c r="BM188" s="241" t="s">
        <v>314</v>
      </c>
    </row>
    <row r="189" s="2" customFormat="1">
      <c r="A189" s="40"/>
      <c r="B189" s="41"/>
      <c r="C189" s="42"/>
      <c r="D189" s="243" t="s">
        <v>224</v>
      </c>
      <c r="E189" s="42"/>
      <c r="F189" s="244" t="s">
        <v>313</v>
      </c>
      <c r="G189" s="42"/>
      <c r="H189" s="42"/>
      <c r="I189" s="245"/>
      <c r="J189" s="42"/>
      <c r="K189" s="42"/>
      <c r="L189" s="46"/>
      <c r="M189" s="246"/>
      <c r="N189" s="247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8" t="s">
        <v>224</v>
      </c>
      <c r="AU189" s="18" t="s">
        <v>92</v>
      </c>
    </row>
    <row r="190" s="13" customFormat="1">
      <c r="A190" s="13"/>
      <c r="B190" s="248"/>
      <c r="C190" s="249"/>
      <c r="D190" s="243" t="s">
        <v>226</v>
      </c>
      <c r="E190" s="249"/>
      <c r="F190" s="251" t="s">
        <v>315</v>
      </c>
      <c r="G190" s="249"/>
      <c r="H190" s="252">
        <v>5.3890000000000002</v>
      </c>
      <c r="I190" s="253"/>
      <c r="J190" s="249"/>
      <c r="K190" s="249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226</v>
      </c>
      <c r="AU190" s="258" t="s">
        <v>92</v>
      </c>
      <c r="AV190" s="13" t="s">
        <v>92</v>
      </c>
      <c r="AW190" s="13" t="s">
        <v>4</v>
      </c>
      <c r="AX190" s="13" t="s">
        <v>90</v>
      </c>
      <c r="AY190" s="258" t="s">
        <v>215</v>
      </c>
    </row>
    <row r="191" s="2" customFormat="1" ht="37.8" customHeight="1">
      <c r="A191" s="40"/>
      <c r="B191" s="41"/>
      <c r="C191" s="230" t="s">
        <v>8</v>
      </c>
      <c r="D191" s="230" t="s">
        <v>217</v>
      </c>
      <c r="E191" s="231" t="s">
        <v>317</v>
      </c>
      <c r="F191" s="232" t="s">
        <v>318</v>
      </c>
      <c r="G191" s="233" t="s">
        <v>232</v>
      </c>
      <c r="H191" s="234">
        <v>0.378</v>
      </c>
      <c r="I191" s="235"/>
      <c r="J191" s="236">
        <f>ROUND(I191*H191,2)</f>
        <v>0</v>
      </c>
      <c r="K191" s="232" t="s">
        <v>221</v>
      </c>
      <c r="L191" s="46"/>
      <c r="M191" s="237" t="s">
        <v>1</v>
      </c>
      <c r="N191" s="238" t="s">
        <v>48</v>
      </c>
      <c r="O191" s="93"/>
      <c r="P191" s="239">
        <f>O191*H191</f>
        <v>0</v>
      </c>
      <c r="Q191" s="239">
        <v>2.30267</v>
      </c>
      <c r="R191" s="239">
        <f>Q191*H191</f>
        <v>0.87040925999999996</v>
      </c>
      <c r="S191" s="239">
        <v>0</v>
      </c>
      <c r="T191" s="240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41" t="s">
        <v>222</v>
      </c>
      <c r="AT191" s="241" t="s">
        <v>217</v>
      </c>
      <c r="AU191" s="241" t="s">
        <v>92</v>
      </c>
      <c r="AY191" s="18" t="s">
        <v>215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8" t="s">
        <v>90</v>
      </c>
      <c r="BK191" s="242">
        <f>ROUND(I191*H191,2)</f>
        <v>0</v>
      </c>
      <c r="BL191" s="18" t="s">
        <v>222</v>
      </c>
      <c r="BM191" s="241" t="s">
        <v>319</v>
      </c>
    </row>
    <row r="192" s="2" customFormat="1">
      <c r="A192" s="40"/>
      <c r="B192" s="41"/>
      <c r="C192" s="42"/>
      <c r="D192" s="243" t="s">
        <v>224</v>
      </c>
      <c r="E192" s="42"/>
      <c r="F192" s="244" t="s">
        <v>320</v>
      </c>
      <c r="G192" s="42"/>
      <c r="H192" s="42"/>
      <c r="I192" s="245"/>
      <c r="J192" s="42"/>
      <c r="K192" s="42"/>
      <c r="L192" s="46"/>
      <c r="M192" s="246"/>
      <c r="N192" s="247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8" t="s">
        <v>224</v>
      </c>
      <c r="AU192" s="18" t="s">
        <v>92</v>
      </c>
    </row>
    <row r="193" s="13" customFormat="1">
      <c r="A193" s="13"/>
      <c r="B193" s="248"/>
      <c r="C193" s="249"/>
      <c r="D193" s="243" t="s">
        <v>226</v>
      </c>
      <c r="E193" s="250" t="s">
        <v>1</v>
      </c>
      <c r="F193" s="251" t="s">
        <v>321</v>
      </c>
      <c r="G193" s="249"/>
      <c r="H193" s="252">
        <v>0.378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92</v>
      </c>
      <c r="AV193" s="13" t="s">
        <v>92</v>
      </c>
      <c r="AW193" s="13" t="s">
        <v>39</v>
      </c>
      <c r="AX193" s="13" t="s">
        <v>90</v>
      </c>
      <c r="AY193" s="258" t="s">
        <v>215</v>
      </c>
    </row>
    <row r="194" s="2" customFormat="1" ht="37.8" customHeight="1">
      <c r="A194" s="40"/>
      <c r="B194" s="41"/>
      <c r="C194" s="230" t="s">
        <v>303</v>
      </c>
      <c r="D194" s="230" t="s">
        <v>217</v>
      </c>
      <c r="E194" s="231" t="s">
        <v>323</v>
      </c>
      <c r="F194" s="232" t="s">
        <v>324</v>
      </c>
      <c r="G194" s="233" t="s">
        <v>325</v>
      </c>
      <c r="H194" s="234">
        <v>6</v>
      </c>
      <c r="I194" s="235"/>
      <c r="J194" s="236">
        <f>ROUND(I194*H194,2)</f>
        <v>0</v>
      </c>
      <c r="K194" s="232" t="s">
        <v>221</v>
      </c>
      <c r="L194" s="46"/>
      <c r="M194" s="237" t="s">
        <v>1</v>
      </c>
      <c r="N194" s="238" t="s">
        <v>48</v>
      </c>
      <c r="O194" s="93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41" t="s">
        <v>222</v>
      </c>
      <c r="AT194" s="241" t="s">
        <v>217</v>
      </c>
      <c r="AU194" s="241" t="s">
        <v>92</v>
      </c>
      <c r="AY194" s="18" t="s">
        <v>215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8" t="s">
        <v>90</v>
      </c>
      <c r="BK194" s="242">
        <f>ROUND(I194*H194,2)</f>
        <v>0</v>
      </c>
      <c r="BL194" s="18" t="s">
        <v>222</v>
      </c>
      <c r="BM194" s="241" t="s">
        <v>326</v>
      </c>
    </row>
    <row r="195" s="2" customFormat="1">
      <c r="A195" s="40"/>
      <c r="B195" s="41"/>
      <c r="C195" s="42"/>
      <c r="D195" s="243" t="s">
        <v>224</v>
      </c>
      <c r="E195" s="42"/>
      <c r="F195" s="244" t="s">
        <v>327</v>
      </c>
      <c r="G195" s="42"/>
      <c r="H195" s="42"/>
      <c r="I195" s="245"/>
      <c r="J195" s="42"/>
      <c r="K195" s="42"/>
      <c r="L195" s="46"/>
      <c r="M195" s="246"/>
      <c r="N195" s="247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8" t="s">
        <v>224</v>
      </c>
      <c r="AU195" s="18" t="s">
        <v>92</v>
      </c>
    </row>
    <row r="196" s="13" customFormat="1">
      <c r="A196" s="13"/>
      <c r="B196" s="248"/>
      <c r="C196" s="249"/>
      <c r="D196" s="243" t="s">
        <v>226</v>
      </c>
      <c r="E196" s="250" t="s">
        <v>1</v>
      </c>
      <c r="F196" s="251" t="s">
        <v>328</v>
      </c>
      <c r="G196" s="249"/>
      <c r="H196" s="252">
        <v>5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226</v>
      </c>
      <c r="AU196" s="258" t="s">
        <v>92</v>
      </c>
      <c r="AV196" s="13" t="s">
        <v>92</v>
      </c>
      <c r="AW196" s="13" t="s">
        <v>39</v>
      </c>
      <c r="AX196" s="13" t="s">
        <v>83</v>
      </c>
      <c r="AY196" s="258" t="s">
        <v>215</v>
      </c>
    </row>
    <row r="197" s="13" customFormat="1">
      <c r="A197" s="13"/>
      <c r="B197" s="248"/>
      <c r="C197" s="249"/>
      <c r="D197" s="243" t="s">
        <v>226</v>
      </c>
      <c r="E197" s="250" t="s">
        <v>1</v>
      </c>
      <c r="F197" s="251" t="s">
        <v>329</v>
      </c>
      <c r="G197" s="249"/>
      <c r="H197" s="252">
        <v>1</v>
      </c>
      <c r="I197" s="253"/>
      <c r="J197" s="249"/>
      <c r="K197" s="249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226</v>
      </c>
      <c r="AU197" s="258" t="s">
        <v>92</v>
      </c>
      <c r="AV197" s="13" t="s">
        <v>92</v>
      </c>
      <c r="AW197" s="13" t="s">
        <v>39</v>
      </c>
      <c r="AX197" s="13" t="s">
        <v>83</v>
      </c>
      <c r="AY197" s="258" t="s">
        <v>215</v>
      </c>
    </row>
    <row r="198" s="15" customFormat="1">
      <c r="A198" s="15"/>
      <c r="B198" s="270"/>
      <c r="C198" s="271"/>
      <c r="D198" s="243" t="s">
        <v>226</v>
      </c>
      <c r="E198" s="272" t="s">
        <v>1</v>
      </c>
      <c r="F198" s="273" t="s">
        <v>330</v>
      </c>
      <c r="G198" s="271"/>
      <c r="H198" s="274">
        <v>6</v>
      </c>
      <c r="I198" s="275"/>
      <c r="J198" s="271"/>
      <c r="K198" s="271"/>
      <c r="L198" s="276"/>
      <c r="M198" s="277"/>
      <c r="N198" s="278"/>
      <c r="O198" s="278"/>
      <c r="P198" s="278"/>
      <c r="Q198" s="278"/>
      <c r="R198" s="278"/>
      <c r="S198" s="278"/>
      <c r="T198" s="27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80" t="s">
        <v>226</v>
      </c>
      <c r="AU198" s="280" t="s">
        <v>92</v>
      </c>
      <c r="AV198" s="15" t="s">
        <v>100</v>
      </c>
      <c r="AW198" s="15" t="s">
        <v>39</v>
      </c>
      <c r="AX198" s="15" t="s">
        <v>90</v>
      </c>
      <c r="AY198" s="280" t="s">
        <v>215</v>
      </c>
    </row>
    <row r="199" s="2" customFormat="1" ht="24.15" customHeight="1">
      <c r="A199" s="40"/>
      <c r="B199" s="41"/>
      <c r="C199" s="291" t="s">
        <v>310</v>
      </c>
      <c r="D199" s="291" t="s">
        <v>311</v>
      </c>
      <c r="E199" s="292" t="s">
        <v>332</v>
      </c>
      <c r="F199" s="293" t="s">
        <v>333</v>
      </c>
      <c r="G199" s="294" t="s">
        <v>334</v>
      </c>
      <c r="H199" s="295">
        <v>2.8460000000000001</v>
      </c>
      <c r="I199" s="296"/>
      <c r="J199" s="297">
        <f>ROUND(I199*H199,2)</f>
        <v>0</v>
      </c>
      <c r="K199" s="293" t="s">
        <v>221</v>
      </c>
      <c r="L199" s="298"/>
      <c r="M199" s="299" t="s">
        <v>1</v>
      </c>
      <c r="N199" s="300" t="s">
        <v>48</v>
      </c>
      <c r="O199" s="93"/>
      <c r="P199" s="239">
        <f>O199*H199</f>
        <v>0</v>
      </c>
      <c r="Q199" s="239">
        <v>0.00068999999999999997</v>
      </c>
      <c r="R199" s="239">
        <f>Q199*H199</f>
        <v>0.0019637399999999998</v>
      </c>
      <c r="S199" s="239">
        <v>0</v>
      </c>
      <c r="T199" s="240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41" t="s">
        <v>270</v>
      </c>
      <c r="AT199" s="241" t="s">
        <v>311</v>
      </c>
      <c r="AU199" s="241" t="s">
        <v>92</v>
      </c>
      <c r="AY199" s="18" t="s">
        <v>215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8" t="s">
        <v>90</v>
      </c>
      <c r="BK199" s="242">
        <f>ROUND(I199*H199,2)</f>
        <v>0</v>
      </c>
      <c r="BL199" s="18" t="s">
        <v>222</v>
      </c>
      <c r="BM199" s="241" t="s">
        <v>335</v>
      </c>
    </row>
    <row r="200" s="2" customFormat="1">
      <c r="A200" s="40"/>
      <c r="B200" s="41"/>
      <c r="C200" s="42"/>
      <c r="D200" s="243" t="s">
        <v>224</v>
      </c>
      <c r="E200" s="42"/>
      <c r="F200" s="244" t="s">
        <v>333</v>
      </c>
      <c r="G200" s="42"/>
      <c r="H200" s="42"/>
      <c r="I200" s="245"/>
      <c r="J200" s="42"/>
      <c r="K200" s="42"/>
      <c r="L200" s="46"/>
      <c r="M200" s="246"/>
      <c r="N200" s="247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8" t="s">
        <v>224</v>
      </c>
      <c r="AU200" s="18" t="s">
        <v>92</v>
      </c>
    </row>
    <row r="201" s="13" customFormat="1">
      <c r="A201" s="13"/>
      <c r="B201" s="248"/>
      <c r="C201" s="249"/>
      <c r="D201" s="243" t="s">
        <v>226</v>
      </c>
      <c r="E201" s="250" t="s">
        <v>1</v>
      </c>
      <c r="F201" s="251" t="s">
        <v>336</v>
      </c>
      <c r="G201" s="249"/>
      <c r="H201" s="252">
        <v>1.5</v>
      </c>
      <c r="I201" s="253"/>
      <c r="J201" s="249"/>
      <c r="K201" s="249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226</v>
      </c>
      <c r="AU201" s="258" t="s">
        <v>92</v>
      </c>
      <c r="AV201" s="13" t="s">
        <v>92</v>
      </c>
      <c r="AW201" s="13" t="s">
        <v>39</v>
      </c>
      <c r="AX201" s="13" t="s">
        <v>83</v>
      </c>
      <c r="AY201" s="258" t="s">
        <v>215</v>
      </c>
    </row>
    <row r="202" s="13" customFormat="1">
      <c r="A202" s="13"/>
      <c r="B202" s="248"/>
      <c r="C202" s="249"/>
      <c r="D202" s="243" t="s">
        <v>226</v>
      </c>
      <c r="E202" s="250" t="s">
        <v>1</v>
      </c>
      <c r="F202" s="251" t="s">
        <v>337</v>
      </c>
      <c r="G202" s="249"/>
      <c r="H202" s="252">
        <v>1.21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226</v>
      </c>
      <c r="AU202" s="258" t="s">
        <v>92</v>
      </c>
      <c r="AV202" s="13" t="s">
        <v>92</v>
      </c>
      <c r="AW202" s="13" t="s">
        <v>39</v>
      </c>
      <c r="AX202" s="13" t="s">
        <v>83</v>
      </c>
      <c r="AY202" s="258" t="s">
        <v>215</v>
      </c>
    </row>
    <row r="203" s="14" customFormat="1">
      <c r="A203" s="14"/>
      <c r="B203" s="259"/>
      <c r="C203" s="260"/>
      <c r="D203" s="243" t="s">
        <v>226</v>
      </c>
      <c r="E203" s="261" t="s">
        <v>1</v>
      </c>
      <c r="F203" s="262" t="s">
        <v>229</v>
      </c>
      <c r="G203" s="260"/>
      <c r="H203" s="263">
        <v>2.71</v>
      </c>
      <c r="I203" s="264"/>
      <c r="J203" s="260"/>
      <c r="K203" s="260"/>
      <c r="L203" s="265"/>
      <c r="M203" s="266"/>
      <c r="N203" s="267"/>
      <c r="O203" s="267"/>
      <c r="P203" s="267"/>
      <c r="Q203" s="267"/>
      <c r="R203" s="267"/>
      <c r="S203" s="267"/>
      <c r="T203" s="26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9" t="s">
        <v>226</v>
      </c>
      <c r="AU203" s="269" t="s">
        <v>92</v>
      </c>
      <c r="AV203" s="14" t="s">
        <v>222</v>
      </c>
      <c r="AW203" s="14" t="s">
        <v>39</v>
      </c>
      <c r="AX203" s="14" t="s">
        <v>90</v>
      </c>
      <c r="AY203" s="269" t="s">
        <v>215</v>
      </c>
    </row>
    <row r="204" s="13" customFormat="1">
      <c r="A204" s="13"/>
      <c r="B204" s="248"/>
      <c r="C204" s="249"/>
      <c r="D204" s="243" t="s">
        <v>226</v>
      </c>
      <c r="E204" s="249"/>
      <c r="F204" s="251" t="s">
        <v>338</v>
      </c>
      <c r="G204" s="249"/>
      <c r="H204" s="252">
        <v>2.8460000000000001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8" t="s">
        <v>226</v>
      </c>
      <c r="AU204" s="258" t="s">
        <v>92</v>
      </c>
      <c r="AV204" s="13" t="s">
        <v>92</v>
      </c>
      <c r="AW204" s="13" t="s">
        <v>4</v>
      </c>
      <c r="AX204" s="13" t="s">
        <v>90</v>
      </c>
      <c r="AY204" s="258" t="s">
        <v>215</v>
      </c>
    </row>
    <row r="205" s="2" customFormat="1" ht="24.15" customHeight="1">
      <c r="A205" s="40"/>
      <c r="B205" s="41"/>
      <c r="C205" s="291" t="s">
        <v>316</v>
      </c>
      <c r="D205" s="291" t="s">
        <v>311</v>
      </c>
      <c r="E205" s="292" t="s">
        <v>340</v>
      </c>
      <c r="F205" s="293" t="s">
        <v>341</v>
      </c>
      <c r="G205" s="294" t="s">
        <v>334</v>
      </c>
      <c r="H205" s="295">
        <v>12.254</v>
      </c>
      <c r="I205" s="296"/>
      <c r="J205" s="297">
        <f>ROUND(I205*H205,2)</f>
        <v>0</v>
      </c>
      <c r="K205" s="293" t="s">
        <v>221</v>
      </c>
      <c r="L205" s="298"/>
      <c r="M205" s="299" t="s">
        <v>1</v>
      </c>
      <c r="N205" s="300" t="s">
        <v>48</v>
      </c>
      <c r="O205" s="93"/>
      <c r="P205" s="239">
        <f>O205*H205</f>
        <v>0</v>
      </c>
      <c r="Q205" s="239">
        <v>0.00092000000000000003</v>
      </c>
      <c r="R205" s="239">
        <f>Q205*H205</f>
        <v>0.01127368</v>
      </c>
      <c r="S205" s="239">
        <v>0</v>
      </c>
      <c r="T205" s="24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1" t="s">
        <v>270</v>
      </c>
      <c r="AT205" s="241" t="s">
        <v>311</v>
      </c>
      <c r="AU205" s="241" t="s">
        <v>92</v>
      </c>
      <c r="AY205" s="18" t="s">
        <v>215</v>
      </c>
      <c r="BE205" s="242">
        <f>IF(N205="základní",J205,0)</f>
        <v>0</v>
      </c>
      <c r="BF205" s="242">
        <f>IF(N205="snížená",J205,0)</f>
        <v>0</v>
      </c>
      <c r="BG205" s="242">
        <f>IF(N205="zákl. přenesená",J205,0)</f>
        <v>0</v>
      </c>
      <c r="BH205" s="242">
        <f>IF(N205="sníž. přenesená",J205,0)</f>
        <v>0</v>
      </c>
      <c r="BI205" s="242">
        <f>IF(N205="nulová",J205,0)</f>
        <v>0</v>
      </c>
      <c r="BJ205" s="18" t="s">
        <v>90</v>
      </c>
      <c r="BK205" s="242">
        <f>ROUND(I205*H205,2)</f>
        <v>0</v>
      </c>
      <c r="BL205" s="18" t="s">
        <v>222</v>
      </c>
      <c r="BM205" s="241" t="s">
        <v>342</v>
      </c>
    </row>
    <row r="206" s="2" customFormat="1">
      <c r="A206" s="40"/>
      <c r="B206" s="41"/>
      <c r="C206" s="42"/>
      <c r="D206" s="243" t="s">
        <v>224</v>
      </c>
      <c r="E206" s="42"/>
      <c r="F206" s="244" t="s">
        <v>341</v>
      </c>
      <c r="G206" s="42"/>
      <c r="H206" s="42"/>
      <c r="I206" s="245"/>
      <c r="J206" s="42"/>
      <c r="K206" s="42"/>
      <c r="L206" s="46"/>
      <c r="M206" s="246"/>
      <c r="N206" s="247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8" t="s">
        <v>224</v>
      </c>
      <c r="AU206" s="18" t="s">
        <v>92</v>
      </c>
    </row>
    <row r="207" s="13" customFormat="1">
      <c r="A207" s="13"/>
      <c r="B207" s="248"/>
      <c r="C207" s="249"/>
      <c r="D207" s="243" t="s">
        <v>226</v>
      </c>
      <c r="E207" s="250" t="s">
        <v>1</v>
      </c>
      <c r="F207" s="251" t="s">
        <v>343</v>
      </c>
      <c r="G207" s="249"/>
      <c r="H207" s="252">
        <v>0.29999999999999999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226</v>
      </c>
      <c r="AU207" s="258" t="s">
        <v>92</v>
      </c>
      <c r="AV207" s="13" t="s">
        <v>92</v>
      </c>
      <c r="AW207" s="13" t="s">
        <v>39</v>
      </c>
      <c r="AX207" s="13" t="s">
        <v>83</v>
      </c>
      <c r="AY207" s="258" t="s">
        <v>215</v>
      </c>
    </row>
    <row r="208" s="13" customFormat="1">
      <c r="A208" s="13"/>
      <c r="B208" s="248"/>
      <c r="C208" s="249"/>
      <c r="D208" s="243" t="s">
        <v>226</v>
      </c>
      <c r="E208" s="250" t="s">
        <v>1</v>
      </c>
      <c r="F208" s="251" t="s">
        <v>344</v>
      </c>
      <c r="G208" s="249"/>
      <c r="H208" s="252">
        <v>11.369999999999999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226</v>
      </c>
      <c r="AU208" s="258" t="s">
        <v>92</v>
      </c>
      <c r="AV208" s="13" t="s">
        <v>92</v>
      </c>
      <c r="AW208" s="13" t="s">
        <v>39</v>
      </c>
      <c r="AX208" s="13" t="s">
        <v>83</v>
      </c>
      <c r="AY208" s="258" t="s">
        <v>215</v>
      </c>
    </row>
    <row r="209" s="14" customFormat="1">
      <c r="A209" s="14"/>
      <c r="B209" s="259"/>
      <c r="C209" s="260"/>
      <c r="D209" s="243" t="s">
        <v>226</v>
      </c>
      <c r="E209" s="261" t="s">
        <v>1</v>
      </c>
      <c r="F209" s="262" t="s">
        <v>229</v>
      </c>
      <c r="G209" s="260"/>
      <c r="H209" s="263">
        <v>11.67</v>
      </c>
      <c r="I209" s="264"/>
      <c r="J209" s="260"/>
      <c r="K209" s="260"/>
      <c r="L209" s="265"/>
      <c r="M209" s="266"/>
      <c r="N209" s="267"/>
      <c r="O209" s="267"/>
      <c r="P209" s="267"/>
      <c r="Q209" s="267"/>
      <c r="R209" s="267"/>
      <c r="S209" s="267"/>
      <c r="T209" s="26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9" t="s">
        <v>226</v>
      </c>
      <c r="AU209" s="269" t="s">
        <v>92</v>
      </c>
      <c r="AV209" s="14" t="s">
        <v>222</v>
      </c>
      <c r="AW209" s="14" t="s">
        <v>39</v>
      </c>
      <c r="AX209" s="14" t="s">
        <v>90</v>
      </c>
      <c r="AY209" s="269" t="s">
        <v>215</v>
      </c>
    </row>
    <row r="210" s="13" customFormat="1">
      <c r="A210" s="13"/>
      <c r="B210" s="248"/>
      <c r="C210" s="249"/>
      <c r="D210" s="243" t="s">
        <v>226</v>
      </c>
      <c r="E210" s="249"/>
      <c r="F210" s="251" t="s">
        <v>345</v>
      </c>
      <c r="G210" s="249"/>
      <c r="H210" s="252">
        <v>12.254</v>
      </c>
      <c r="I210" s="253"/>
      <c r="J210" s="249"/>
      <c r="K210" s="249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226</v>
      </c>
      <c r="AU210" s="258" t="s">
        <v>92</v>
      </c>
      <c r="AV210" s="13" t="s">
        <v>92</v>
      </c>
      <c r="AW210" s="13" t="s">
        <v>4</v>
      </c>
      <c r="AX210" s="13" t="s">
        <v>90</v>
      </c>
      <c r="AY210" s="258" t="s">
        <v>215</v>
      </c>
    </row>
    <row r="211" s="2" customFormat="1" ht="33" customHeight="1">
      <c r="A211" s="40"/>
      <c r="B211" s="41"/>
      <c r="C211" s="230" t="s">
        <v>322</v>
      </c>
      <c r="D211" s="230" t="s">
        <v>217</v>
      </c>
      <c r="E211" s="231" t="s">
        <v>347</v>
      </c>
      <c r="F211" s="232" t="s">
        <v>348</v>
      </c>
      <c r="G211" s="233" t="s">
        <v>220</v>
      </c>
      <c r="H211" s="234">
        <v>10</v>
      </c>
      <c r="I211" s="235"/>
      <c r="J211" s="236">
        <f>ROUND(I211*H211,2)</f>
        <v>0</v>
      </c>
      <c r="K211" s="232" t="s">
        <v>221</v>
      </c>
      <c r="L211" s="46"/>
      <c r="M211" s="237" t="s">
        <v>1</v>
      </c>
      <c r="N211" s="238" t="s">
        <v>48</v>
      </c>
      <c r="O211" s="93"/>
      <c r="P211" s="239">
        <f>O211*H211</f>
        <v>0</v>
      </c>
      <c r="Q211" s="239">
        <v>0.73558274000000001</v>
      </c>
      <c r="R211" s="239">
        <f>Q211*H211</f>
        <v>7.3558273999999999</v>
      </c>
      <c r="S211" s="239">
        <v>0</v>
      </c>
      <c r="T211" s="24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1" t="s">
        <v>222</v>
      </c>
      <c r="AT211" s="241" t="s">
        <v>217</v>
      </c>
      <c r="AU211" s="241" t="s">
        <v>92</v>
      </c>
      <c r="AY211" s="18" t="s">
        <v>215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8" t="s">
        <v>90</v>
      </c>
      <c r="BK211" s="242">
        <f>ROUND(I211*H211,2)</f>
        <v>0</v>
      </c>
      <c r="BL211" s="18" t="s">
        <v>222</v>
      </c>
      <c r="BM211" s="241" t="s">
        <v>349</v>
      </c>
    </row>
    <row r="212" s="2" customFormat="1">
      <c r="A212" s="40"/>
      <c r="B212" s="41"/>
      <c r="C212" s="42"/>
      <c r="D212" s="243" t="s">
        <v>224</v>
      </c>
      <c r="E212" s="42"/>
      <c r="F212" s="244" t="s">
        <v>350</v>
      </c>
      <c r="G212" s="42"/>
      <c r="H212" s="42"/>
      <c r="I212" s="245"/>
      <c r="J212" s="42"/>
      <c r="K212" s="42"/>
      <c r="L212" s="46"/>
      <c r="M212" s="246"/>
      <c r="N212" s="247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224</v>
      </c>
      <c r="AU212" s="18" t="s">
        <v>92</v>
      </c>
    </row>
    <row r="213" s="13" customFormat="1">
      <c r="A213" s="13"/>
      <c r="B213" s="248"/>
      <c r="C213" s="249"/>
      <c r="D213" s="243" t="s">
        <v>226</v>
      </c>
      <c r="E213" s="250" t="s">
        <v>1</v>
      </c>
      <c r="F213" s="251" t="s">
        <v>351</v>
      </c>
      <c r="G213" s="249"/>
      <c r="H213" s="252">
        <v>10</v>
      </c>
      <c r="I213" s="253"/>
      <c r="J213" s="249"/>
      <c r="K213" s="249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226</v>
      </c>
      <c r="AU213" s="258" t="s">
        <v>92</v>
      </c>
      <c r="AV213" s="13" t="s">
        <v>92</v>
      </c>
      <c r="AW213" s="13" t="s">
        <v>39</v>
      </c>
      <c r="AX213" s="13" t="s">
        <v>90</v>
      </c>
      <c r="AY213" s="258" t="s">
        <v>215</v>
      </c>
    </row>
    <row r="214" s="2" customFormat="1" ht="24.15" customHeight="1">
      <c r="A214" s="40"/>
      <c r="B214" s="41"/>
      <c r="C214" s="230" t="s">
        <v>331</v>
      </c>
      <c r="D214" s="230" t="s">
        <v>217</v>
      </c>
      <c r="E214" s="231" t="s">
        <v>353</v>
      </c>
      <c r="F214" s="232" t="s">
        <v>354</v>
      </c>
      <c r="G214" s="233" t="s">
        <v>279</v>
      </c>
      <c r="H214" s="234">
        <v>0.082000000000000003</v>
      </c>
      <c r="I214" s="235"/>
      <c r="J214" s="236">
        <f>ROUND(I214*H214,2)</f>
        <v>0</v>
      </c>
      <c r="K214" s="232" t="s">
        <v>221</v>
      </c>
      <c r="L214" s="46"/>
      <c r="M214" s="237" t="s">
        <v>1</v>
      </c>
      <c r="N214" s="238" t="s">
        <v>48</v>
      </c>
      <c r="O214" s="93"/>
      <c r="P214" s="239">
        <f>O214*H214</f>
        <v>0</v>
      </c>
      <c r="Q214" s="239">
        <v>1.05940312</v>
      </c>
      <c r="R214" s="239">
        <f>Q214*H214</f>
        <v>0.086871055840000003</v>
      </c>
      <c r="S214" s="239">
        <v>0</v>
      </c>
      <c r="T214" s="240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1" t="s">
        <v>222</v>
      </c>
      <c r="AT214" s="241" t="s">
        <v>217</v>
      </c>
      <c r="AU214" s="241" t="s">
        <v>92</v>
      </c>
      <c r="AY214" s="18" t="s">
        <v>215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8" t="s">
        <v>90</v>
      </c>
      <c r="BK214" s="242">
        <f>ROUND(I214*H214,2)</f>
        <v>0</v>
      </c>
      <c r="BL214" s="18" t="s">
        <v>222</v>
      </c>
      <c r="BM214" s="241" t="s">
        <v>355</v>
      </c>
    </row>
    <row r="215" s="2" customFormat="1">
      <c r="A215" s="40"/>
      <c r="B215" s="41"/>
      <c r="C215" s="42"/>
      <c r="D215" s="243" t="s">
        <v>224</v>
      </c>
      <c r="E215" s="42"/>
      <c r="F215" s="244" t="s">
        <v>356</v>
      </c>
      <c r="G215" s="42"/>
      <c r="H215" s="42"/>
      <c r="I215" s="245"/>
      <c r="J215" s="42"/>
      <c r="K215" s="42"/>
      <c r="L215" s="46"/>
      <c r="M215" s="246"/>
      <c r="N215" s="247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8" t="s">
        <v>224</v>
      </c>
      <c r="AU215" s="18" t="s">
        <v>92</v>
      </c>
    </row>
    <row r="216" s="16" customFormat="1">
      <c r="A216" s="16"/>
      <c r="B216" s="281"/>
      <c r="C216" s="282"/>
      <c r="D216" s="243" t="s">
        <v>226</v>
      </c>
      <c r="E216" s="283" t="s">
        <v>1</v>
      </c>
      <c r="F216" s="284" t="s">
        <v>357</v>
      </c>
      <c r="G216" s="282"/>
      <c r="H216" s="283" t="s">
        <v>1</v>
      </c>
      <c r="I216" s="285"/>
      <c r="J216" s="282"/>
      <c r="K216" s="282"/>
      <c r="L216" s="286"/>
      <c r="M216" s="287"/>
      <c r="N216" s="288"/>
      <c r="O216" s="288"/>
      <c r="P216" s="288"/>
      <c r="Q216" s="288"/>
      <c r="R216" s="288"/>
      <c r="S216" s="288"/>
      <c r="T216" s="289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90" t="s">
        <v>226</v>
      </c>
      <c r="AU216" s="290" t="s">
        <v>92</v>
      </c>
      <c r="AV216" s="16" t="s">
        <v>90</v>
      </c>
      <c r="AW216" s="16" t="s">
        <v>39</v>
      </c>
      <c r="AX216" s="16" t="s">
        <v>83</v>
      </c>
      <c r="AY216" s="290" t="s">
        <v>215</v>
      </c>
    </row>
    <row r="217" s="13" customFormat="1">
      <c r="A217" s="13"/>
      <c r="B217" s="248"/>
      <c r="C217" s="249"/>
      <c r="D217" s="243" t="s">
        <v>226</v>
      </c>
      <c r="E217" s="250" t="s">
        <v>1</v>
      </c>
      <c r="F217" s="251" t="s">
        <v>358</v>
      </c>
      <c r="G217" s="249"/>
      <c r="H217" s="252">
        <v>0.082000000000000003</v>
      </c>
      <c r="I217" s="253"/>
      <c r="J217" s="249"/>
      <c r="K217" s="249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226</v>
      </c>
      <c r="AU217" s="258" t="s">
        <v>92</v>
      </c>
      <c r="AV217" s="13" t="s">
        <v>92</v>
      </c>
      <c r="AW217" s="13" t="s">
        <v>39</v>
      </c>
      <c r="AX217" s="13" t="s">
        <v>83</v>
      </c>
      <c r="AY217" s="258" t="s">
        <v>215</v>
      </c>
    </row>
    <row r="218" s="15" customFormat="1">
      <c r="A218" s="15"/>
      <c r="B218" s="270"/>
      <c r="C218" s="271"/>
      <c r="D218" s="243" t="s">
        <v>226</v>
      </c>
      <c r="E218" s="272" t="s">
        <v>1</v>
      </c>
      <c r="F218" s="273" t="s">
        <v>330</v>
      </c>
      <c r="G218" s="271"/>
      <c r="H218" s="274">
        <v>0.082000000000000003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0" t="s">
        <v>226</v>
      </c>
      <c r="AU218" s="280" t="s">
        <v>92</v>
      </c>
      <c r="AV218" s="15" t="s">
        <v>100</v>
      </c>
      <c r="AW218" s="15" t="s">
        <v>39</v>
      </c>
      <c r="AX218" s="15" t="s">
        <v>90</v>
      </c>
      <c r="AY218" s="280" t="s">
        <v>215</v>
      </c>
    </row>
    <row r="219" s="12" customFormat="1" ht="22.8" customHeight="1">
      <c r="A219" s="12"/>
      <c r="B219" s="214"/>
      <c r="C219" s="215"/>
      <c r="D219" s="216" t="s">
        <v>82</v>
      </c>
      <c r="E219" s="228" t="s">
        <v>222</v>
      </c>
      <c r="F219" s="228" t="s">
        <v>359</v>
      </c>
      <c r="G219" s="215"/>
      <c r="H219" s="215"/>
      <c r="I219" s="218"/>
      <c r="J219" s="229">
        <f>BK219</f>
        <v>0</v>
      </c>
      <c r="K219" s="215"/>
      <c r="L219" s="220"/>
      <c r="M219" s="221"/>
      <c r="N219" s="222"/>
      <c r="O219" s="222"/>
      <c r="P219" s="223">
        <f>SUM(P220:P228)</f>
        <v>0</v>
      </c>
      <c r="Q219" s="222"/>
      <c r="R219" s="223">
        <f>SUM(R220:R228)</f>
        <v>0.38646874999999992</v>
      </c>
      <c r="S219" s="222"/>
      <c r="T219" s="224">
        <f>SUM(T220:T228)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5" t="s">
        <v>90</v>
      </c>
      <c r="AT219" s="226" t="s">
        <v>82</v>
      </c>
      <c r="AU219" s="226" t="s">
        <v>90</v>
      </c>
      <c r="AY219" s="225" t="s">
        <v>215</v>
      </c>
      <c r="BK219" s="227">
        <f>SUM(BK220:BK228)</f>
        <v>0</v>
      </c>
    </row>
    <row r="220" s="2" customFormat="1" ht="16.5" customHeight="1">
      <c r="A220" s="40"/>
      <c r="B220" s="41"/>
      <c r="C220" s="230" t="s">
        <v>339</v>
      </c>
      <c r="D220" s="230" t="s">
        <v>217</v>
      </c>
      <c r="E220" s="231" t="s">
        <v>360</v>
      </c>
      <c r="F220" s="232" t="s">
        <v>361</v>
      </c>
      <c r="G220" s="233" t="s">
        <v>232</v>
      </c>
      <c r="H220" s="234">
        <v>0.14999999999999999</v>
      </c>
      <c r="I220" s="235"/>
      <c r="J220" s="236">
        <f>ROUND(I220*H220,2)</f>
        <v>0</v>
      </c>
      <c r="K220" s="232" t="s">
        <v>221</v>
      </c>
      <c r="L220" s="46"/>
      <c r="M220" s="237" t="s">
        <v>1</v>
      </c>
      <c r="N220" s="238" t="s">
        <v>48</v>
      </c>
      <c r="O220" s="93"/>
      <c r="P220" s="239">
        <f>O220*H220</f>
        <v>0</v>
      </c>
      <c r="Q220" s="239">
        <v>2.5019749999999998</v>
      </c>
      <c r="R220" s="239">
        <f>Q220*H220</f>
        <v>0.37529624999999994</v>
      </c>
      <c r="S220" s="239">
        <v>0</v>
      </c>
      <c r="T220" s="24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41" t="s">
        <v>222</v>
      </c>
      <c r="AT220" s="241" t="s">
        <v>217</v>
      </c>
      <c r="AU220" s="241" t="s">
        <v>92</v>
      </c>
      <c r="AY220" s="18" t="s">
        <v>215</v>
      </c>
      <c r="BE220" s="242">
        <f>IF(N220="základní",J220,0)</f>
        <v>0</v>
      </c>
      <c r="BF220" s="242">
        <f>IF(N220="snížená",J220,0)</f>
        <v>0</v>
      </c>
      <c r="BG220" s="242">
        <f>IF(N220="zákl. přenesená",J220,0)</f>
        <v>0</v>
      </c>
      <c r="BH220" s="242">
        <f>IF(N220="sníž. přenesená",J220,0)</f>
        <v>0</v>
      </c>
      <c r="BI220" s="242">
        <f>IF(N220="nulová",J220,0)</f>
        <v>0</v>
      </c>
      <c r="BJ220" s="18" t="s">
        <v>90</v>
      </c>
      <c r="BK220" s="242">
        <f>ROUND(I220*H220,2)</f>
        <v>0</v>
      </c>
      <c r="BL220" s="18" t="s">
        <v>222</v>
      </c>
      <c r="BM220" s="241" t="s">
        <v>362</v>
      </c>
    </row>
    <row r="221" s="2" customFormat="1">
      <c r="A221" s="40"/>
      <c r="B221" s="41"/>
      <c r="C221" s="42"/>
      <c r="D221" s="243" t="s">
        <v>224</v>
      </c>
      <c r="E221" s="42"/>
      <c r="F221" s="244" t="s">
        <v>363</v>
      </c>
      <c r="G221" s="42"/>
      <c r="H221" s="42"/>
      <c r="I221" s="245"/>
      <c r="J221" s="42"/>
      <c r="K221" s="42"/>
      <c r="L221" s="46"/>
      <c r="M221" s="246"/>
      <c r="N221" s="247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8" t="s">
        <v>224</v>
      </c>
      <c r="AU221" s="18" t="s">
        <v>92</v>
      </c>
    </row>
    <row r="222" s="13" customFormat="1">
      <c r="A222" s="13"/>
      <c r="B222" s="248"/>
      <c r="C222" s="249"/>
      <c r="D222" s="243" t="s">
        <v>226</v>
      </c>
      <c r="E222" s="250" t="s">
        <v>1</v>
      </c>
      <c r="F222" s="251" t="s">
        <v>364</v>
      </c>
      <c r="G222" s="249"/>
      <c r="H222" s="252">
        <v>0.14999999999999999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226</v>
      </c>
      <c r="AU222" s="258" t="s">
        <v>92</v>
      </c>
      <c r="AV222" s="13" t="s">
        <v>92</v>
      </c>
      <c r="AW222" s="13" t="s">
        <v>39</v>
      </c>
      <c r="AX222" s="13" t="s">
        <v>90</v>
      </c>
      <c r="AY222" s="258" t="s">
        <v>215</v>
      </c>
    </row>
    <row r="223" s="2" customFormat="1" ht="16.5" customHeight="1">
      <c r="A223" s="40"/>
      <c r="B223" s="41"/>
      <c r="C223" s="230" t="s">
        <v>346</v>
      </c>
      <c r="D223" s="230" t="s">
        <v>217</v>
      </c>
      <c r="E223" s="231" t="s">
        <v>366</v>
      </c>
      <c r="F223" s="232" t="s">
        <v>367</v>
      </c>
      <c r="G223" s="233" t="s">
        <v>220</v>
      </c>
      <c r="H223" s="234">
        <v>1</v>
      </c>
      <c r="I223" s="235"/>
      <c r="J223" s="236">
        <f>ROUND(I223*H223,2)</f>
        <v>0</v>
      </c>
      <c r="K223" s="232" t="s">
        <v>221</v>
      </c>
      <c r="L223" s="46"/>
      <c r="M223" s="237" t="s">
        <v>1</v>
      </c>
      <c r="N223" s="238" t="s">
        <v>48</v>
      </c>
      <c r="O223" s="93"/>
      <c r="P223" s="239">
        <f>O223*H223</f>
        <v>0</v>
      </c>
      <c r="Q223" s="239">
        <v>0.0111725</v>
      </c>
      <c r="R223" s="239">
        <f>Q223*H223</f>
        <v>0.0111725</v>
      </c>
      <c r="S223" s="239">
        <v>0</v>
      </c>
      <c r="T223" s="24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1" t="s">
        <v>222</v>
      </c>
      <c r="AT223" s="241" t="s">
        <v>217</v>
      </c>
      <c r="AU223" s="241" t="s">
        <v>92</v>
      </c>
      <c r="AY223" s="18" t="s">
        <v>215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8" t="s">
        <v>90</v>
      </c>
      <c r="BK223" s="242">
        <f>ROUND(I223*H223,2)</f>
        <v>0</v>
      </c>
      <c r="BL223" s="18" t="s">
        <v>222</v>
      </c>
      <c r="BM223" s="241" t="s">
        <v>368</v>
      </c>
    </row>
    <row r="224" s="2" customFormat="1">
      <c r="A224" s="40"/>
      <c r="B224" s="41"/>
      <c r="C224" s="42"/>
      <c r="D224" s="243" t="s">
        <v>224</v>
      </c>
      <c r="E224" s="42"/>
      <c r="F224" s="244" t="s">
        <v>369</v>
      </c>
      <c r="G224" s="42"/>
      <c r="H224" s="42"/>
      <c r="I224" s="245"/>
      <c r="J224" s="42"/>
      <c r="K224" s="42"/>
      <c r="L224" s="46"/>
      <c r="M224" s="246"/>
      <c r="N224" s="247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8" t="s">
        <v>224</v>
      </c>
      <c r="AU224" s="18" t="s">
        <v>92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370</v>
      </c>
      <c r="G225" s="249"/>
      <c r="H225" s="252">
        <v>1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92</v>
      </c>
      <c r="AV225" s="13" t="s">
        <v>92</v>
      </c>
      <c r="AW225" s="13" t="s">
        <v>39</v>
      </c>
      <c r="AX225" s="13" t="s">
        <v>90</v>
      </c>
      <c r="AY225" s="258" t="s">
        <v>215</v>
      </c>
    </row>
    <row r="226" s="2" customFormat="1" ht="16.5" customHeight="1">
      <c r="A226" s="40"/>
      <c r="B226" s="41"/>
      <c r="C226" s="230" t="s">
        <v>352</v>
      </c>
      <c r="D226" s="230" t="s">
        <v>217</v>
      </c>
      <c r="E226" s="231" t="s">
        <v>372</v>
      </c>
      <c r="F226" s="232" t="s">
        <v>373</v>
      </c>
      <c r="G226" s="233" t="s">
        <v>220</v>
      </c>
      <c r="H226" s="234">
        <v>1</v>
      </c>
      <c r="I226" s="235"/>
      <c r="J226" s="236">
        <f>ROUND(I226*H226,2)</f>
        <v>0</v>
      </c>
      <c r="K226" s="232" t="s">
        <v>221</v>
      </c>
      <c r="L226" s="46"/>
      <c r="M226" s="237" t="s">
        <v>1</v>
      </c>
      <c r="N226" s="238" t="s">
        <v>48</v>
      </c>
      <c r="O226" s="93"/>
      <c r="P226" s="239">
        <f>O226*H226</f>
        <v>0</v>
      </c>
      <c r="Q226" s="239">
        <v>0</v>
      </c>
      <c r="R226" s="239">
        <f>Q226*H226</f>
        <v>0</v>
      </c>
      <c r="S226" s="239">
        <v>0</v>
      </c>
      <c r="T226" s="240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41" t="s">
        <v>222</v>
      </c>
      <c r="AT226" s="241" t="s">
        <v>217</v>
      </c>
      <c r="AU226" s="241" t="s">
        <v>92</v>
      </c>
      <c r="AY226" s="18" t="s">
        <v>215</v>
      </c>
      <c r="BE226" s="242">
        <f>IF(N226="základní",J226,0)</f>
        <v>0</v>
      </c>
      <c r="BF226" s="242">
        <f>IF(N226="snížená",J226,0)</f>
        <v>0</v>
      </c>
      <c r="BG226" s="242">
        <f>IF(N226="zákl. přenesená",J226,0)</f>
        <v>0</v>
      </c>
      <c r="BH226" s="242">
        <f>IF(N226="sníž. přenesená",J226,0)</f>
        <v>0</v>
      </c>
      <c r="BI226" s="242">
        <f>IF(N226="nulová",J226,0)</f>
        <v>0</v>
      </c>
      <c r="BJ226" s="18" t="s">
        <v>90</v>
      </c>
      <c r="BK226" s="242">
        <f>ROUND(I226*H226,2)</f>
        <v>0</v>
      </c>
      <c r="BL226" s="18" t="s">
        <v>222</v>
      </c>
      <c r="BM226" s="241" t="s">
        <v>374</v>
      </c>
    </row>
    <row r="227" s="2" customFormat="1">
      <c r="A227" s="40"/>
      <c r="B227" s="41"/>
      <c r="C227" s="42"/>
      <c r="D227" s="243" t="s">
        <v>224</v>
      </c>
      <c r="E227" s="42"/>
      <c r="F227" s="244" t="s">
        <v>375</v>
      </c>
      <c r="G227" s="42"/>
      <c r="H227" s="42"/>
      <c r="I227" s="245"/>
      <c r="J227" s="42"/>
      <c r="K227" s="42"/>
      <c r="L227" s="46"/>
      <c r="M227" s="246"/>
      <c r="N227" s="247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8" t="s">
        <v>224</v>
      </c>
      <c r="AU227" s="18" t="s">
        <v>92</v>
      </c>
    </row>
    <row r="228" s="13" customFormat="1">
      <c r="A228" s="13"/>
      <c r="B228" s="248"/>
      <c r="C228" s="249"/>
      <c r="D228" s="243" t="s">
        <v>226</v>
      </c>
      <c r="E228" s="250" t="s">
        <v>1</v>
      </c>
      <c r="F228" s="251" t="s">
        <v>370</v>
      </c>
      <c r="G228" s="249"/>
      <c r="H228" s="252">
        <v>1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226</v>
      </c>
      <c r="AU228" s="258" t="s">
        <v>92</v>
      </c>
      <c r="AV228" s="13" t="s">
        <v>92</v>
      </c>
      <c r="AW228" s="13" t="s">
        <v>39</v>
      </c>
      <c r="AX228" s="13" t="s">
        <v>90</v>
      </c>
      <c r="AY228" s="258" t="s">
        <v>215</v>
      </c>
    </row>
    <row r="229" s="12" customFormat="1" ht="22.8" customHeight="1">
      <c r="A229" s="12"/>
      <c r="B229" s="214"/>
      <c r="C229" s="215"/>
      <c r="D229" s="216" t="s">
        <v>82</v>
      </c>
      <c r="E229" s="228" t="s">
        <v>247</v>
      </c>
      <c r="F229" s="228" t="s">
        <v>376</v>
      </c>
      <c r="G229" s="215"/>
      <c r="H229" s="215"/>
      <c r="I229" s="218"/>
      <c r="J229" s="229">
        <f>BK229</f>
        <v>0</v>
      </c>
      <c r="K229" s="215"/>
      <c r="L229" s="220"/>
      <c r="M229" s="221"/>
      <c r="N229" s="222"/>
      <c r="O229" s="222"/>
      <c r="P229" s="223">
        <f>SUM(P230:P238)</f>
        <v>0</v>
      </c>
      <c r="Q229" s="222"/>
      <c r="R229" s="223">
        <f>SUM(R230:R238)</f>
        <v>4.2713999999999999</v>
      </c>
      <c r="S229" s="222"/>
      <c r="T229" s="224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5" t="s">
        <v>90</v>
      </c>
      <c r="AT229" s="226" t="s">
        <v>82</v>
      </c>
      <c r="AU229" s="226" t="s">
        <v>90</v>
      </c>
      <c r="AY229" s="225" t="s">
        <v>215</v>
      </c>
      <c r="BK229" s="227">
        <f>SUM(BK230:BK238)</f>
        <v>0</v>
      </c>
    </row>
    <row r="230" s="2" customFormat="1" ht="21.75" customHeight="1">
      <c r="A230" s="40"/>
      <c r="B230" s="41"/>
      <c r="C230" s="230" t="s">
        <v>7</v>
      </c>
      <c r="D230" s="230" t="s">
        <v>217</v>
      </c>
      <c r="E230" s="231" t="s">
        <v>378</v>
      </c>
      <c r="F230" s="232" t="s">
        <v>379</v>
      </c>
      <c r="G230" s="233" t="s">
        <v>220</v>
      </c>
      <c r="H230" s="234">
        <v>14</v>
      </c>
      <c r="I230" s="235"/>
      <c r="J230" s="236">
        <f>ROUND(I230*H230,2)</f>
        <v>0</v>
      </c>
      <c r="K230" s="232" t="s">
        <v>221</v>
      </c>
      <c r="L230" s="46"/>
      <c r="M230" s="237" t="s">
        <v>1</v>
      </c>
      <c r="N230" s="238" t="s">
        <v>48</v>
      </c>
      <c r="O230" s="93"/>
      <c r="P230" s="239">
        <f>O230*H230</f>
        <v>0</v>
      </c>
      <c r="Q230" s="239">
        <v>0</v>
      </c>
      <c r="R230" s="239">
        <f>Q230*H230</f>
        <v>0</v>
      </c>
      <c r="S230" s="239">
        <v>0</v>
      </c>
      <c r="T230" s="240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41" t="s">
        <v>222</v>
      </c>
      <c r="AT230" s="241" t="s">
        <v>217</v>
      </c>
      <c r="AU230" s="241" t="s">
        <v>92</v>
      </c>
      <c r="AY230" s="18" t="s">
        <v>215</v>
      </c>
      <c r="BE230" s="242">
        <f>IF(N230="základní",J230,0)</f>
        <v>0</v>
      </c>
      <c r="BF230" s="242">
        <f>IF(N230="snížená",J230,0)</f>
        <v>0</v>
      </c>
      <c r="BG230" s="242">
        <f>IF(N230="zákl. přenesená",J230,0)</f>
        <v>0</v>
      </c>
      <c r="BH230" s="242">
        <f>IF(N230="sníž. přenesená",J230,0)</f>
        <v>0</v>
      </c>
      <c r="BI230" s="242">
        <f>IF(N230="nulová",J230,0)</f>
        <v>0</v>
      </c>
      <c r="BJ230" s="18" t="s">
        <v>90</v>
      </c>
      <c r="BK230" s="242">
        <f>ROUND(I230*H230,2)</f>
        <v>0</v>
      </c>
      <c r="BL230" s="18" t="s">
        <v>222</v>
      </c>
      <c r="BM230" s="241" t="s">
        <v>380</v>
      </c>
    </row>
    <row r="231" s="2" customFormat="1">
      <c r="A231" s="40"/>
      <c r="B231" s="41"/>
      <c r="C231" s="42"/>
      <c r="D231" s="243" t="s">
        <v>224</v>
      </c>
      <c r="E231" s="42"/>
      <c r="F231" s="244" t="s">
        <v>381</v>
      </c>
      <c r="G231" s="42"/>
      <c r="H231" s="42"/>
      <c r="I231" s="245"/>
      <c r="J231" s="42"/>
      <c r="K231" s="42"/>
      <c r="L231" s="46"/>
      <c r="M231" s="246"/>
      <c r="N231" s="247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8" t="s">
        <v>224</v>
      </c>
      <c r="AU231" s="18" t="s">
        <v>92</v>
      </c>
    </row>
    <row r="232" s="13" customFormat="1">
      <c r="A232" s="13"/>
      <c r="B232" s="248"/>
      <c r="C232" s="249"/>
      <c r="D232" s="243" t="s">
        <v>226</v>
      </c>
      <c r="E232" s="250" t="s">
        <v>1</v>
      </c>
      <c r="F232" s="251" t="s">
        <v>382</v>
      </c>
      <c r="G232" s="249"/>
      <c r="H232" s="252">
        <v>14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226</v>
      </c>
      <c r="AU232" s="258" t="s">
        <v>92</v>
      </c>
      <c r="AV232" s="13" t="s">
        <v>92</v>
      </c>
      <c r="AW232" s="13" t="s">
        <v>39</v>
      </c>
      <c r="AX232" s="13" t="s">
        <v>90</v>
      </c>
      <c r="AY232" s="258" t="s">
        <v>215</v>
      </c>
    </row>
    <row r="233" s="2" customFormat="1" ht="24.15" customHeight="1">
      <c r="A233" s="40"/>
      <c r="B233" s="41"/>
      <c r="C233" s="230" t="s">
        <v>365</v>
      </c>
      <c r="D233" s="230" t="s">
        <v>217</v>
      </c>
      <c r="E233" s="231" t="s">
        <v>390</v>
      </c>
      <c r="F233" s="232" t="s">
        <v>391</v>
      </c>
      <c r="G233" s="233" t="s">
        <v>220</v>
      </c>
      <c r="H233" s="234">
        <v>14</v>
      </c>
      <c r="I233" s="235"/>
      <c r="J233" s="236">
        <f>ROUND(I233*H233,2)</f>
        <v>0</v>
      </c>
      <c r="K233" s="232" t="s">
        <v>221</v>
      </c>
      <c r="L233" s="46"/>
      <c r="M233" s="237" t="s">
        <v>1</v>
      </c>
      <c r="N233" s="238" t="s">
        <v>48</v>
      </c>
      <c r="O233" s="93"/>
      <c r="P233" s="239">
        <f>O233*H233</f>
        <v>0</v>
      </c>
      <c r="Q233" s="239">
        <v>0.088800000000000004</v>
      </c>
      <c r="R233" s="239">
        <f>Q233*H233</f>
        <v>1.2432000000000001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222</v>
      </c>
      <c r="AT233" s="241" t="s">
        <v>217</v>
      </c>
      <c r="AU233" s="241" t="s">
        <v>92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222</v>
      </c>
      <c r="BM233" s="241" t="s">
        <v>392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393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92</v>
      </c>
    </row>
    <row r="235" s="13" customFormat="1">
      <c r="A235" s="13"/>
      <c r="B235" s="248"/>
      <c r="C235" s="249"/>
      <c r="D235" s="243" t="s">
        <v>226</v>
      </c>
      <c r="E235" s="250" t="s">
        <v>1</v>
      </c>
      <c r="F235" s="251" t="s">
        <v>382</v>
      </c>
      <c r="G235" s="249"/>
      <c r="H235" s="252">
        <v>14</v>
      </c>
      <c r="I235" s="253"/>
      <c r="J235" s="249"/>
      <c r="K235" s="249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226</v>
      </c>
      <c r="AU235" s="258" t="s">
        <v>92</v>
      </c>
      <c r="AV235" s="13" t="s">
        <v>92</v>
      </c>
      <c r="AW235" s="13" t="s">
        <v>39</v>
      </c>
      <c r="AX235" s="13" t="s">
        <v>90</v>
      </c>
      <c r="AY235" s="258" t="s">
        <v>215</v>
      </c>
    </row>
    <row r="236" s="2" customFormat="1" ht="24.15" customHeight="1">
      <c r="A236" s="40"/>
      <c r="B236" s="41"/>
      <c r="C236" s="291" t="s">
        <v>371</v>
      </c>
      <c r="D236" s="291" t="s">
        <v>311</v>
      </c>
      <c r="E236" s="292" t="s">
        <v>395</v>
      </c>
      <c r="F236" s="293" t="s">
        <v>396</v>
      </c>
      <c r="G236" s="294" t="s">
        <v>220</v>
      </c>
      <c r="H236" s="295">
        <v>14.42</v>
      </c>
      <c r="I236" s="296"/>
      <c r="J236" s="297">
        <f>ROUND(I236*H236,2)</f>
        <v>0</v>
      </c>
      <c r="K236" s="293" t="s">
        <v>221</v>
      </c>
      <c r="L236" s="298"/>
      <c r="M236" s="299" t="s">
        <v>1</v>
      </c>
      <c r="N236" s="300" t="s">
        <v>48</v>
      </c>
      <c r="O236" s="93"/>
      <c r="P236" s="239">
        <f>O236*H236</f>
        <v>0</v>
      </c>
      <c r="Q236" s="239">
        <v>0.20999999999999999</v>
      </c>
      <c r="R236" s="239">
        <f>Q236*H236</f>
        <v>3.0282</v>
      </c>
      <c r="S236" s="239">
        <v>0</v>
      </c>
      <c r="T236" s="240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41" t="s">
        <v>270</v>
      </c>
      <c r="AT236" s="241" t="s">
        <v>311</v>
      </c>
      <c r="AU236" s="241" t="s">
        <v>92</v>
      </c>
      <c r="AY236" s="18" t="s">
        <v>215</v>
      </c>
      <c r="BE236" s="242">
        <f>IF(N236="základní",J236,0)</f>
        <v>0</v>
      </c>
      <c r="BF236" s="242">
        <f>IF(N236="snížená",J236,0)</f>
        <v>0</v>
      </c>
      <c r="BG236" s="242">
        <f>IF(N236="zákl. přenesená",J236,0)</f>
        <v>0</v>
      </c>
      <c r="BH236" s="242">
        <f>IF(N236="sníž. přenesená",J236,0)</f>
        <v>0</v>
      </c>
      <c r="BI236" s="242">
        <f>IF(N236="nulová",J236,0)</f>
        <v>0</v>
      </c>
      <c r="BJ236" s="18" t="s">
        <v>90</v>
      </c>
      <c r="BK236" s="242">
        <f>ROUND(I236*H236,2)</f>
        <v>0</v>
      </c>
      <c r="BL236" s="18" t="s">
        <v>222</v>
      </c>
      <c r="BM236" s="241" t="s">
        <v>397</v>
      </c>
    </row>
    <row r="237" s="2" customFormat="1">
      <c r="A237" s="40"/>
      <c r="B237" s="41"/>
      <c r="C237" s="42"/>
      <c r="D237" s="243" t="s">
        <v>224</v>
      </c>
      <c r="E237" s="42"/>
      <c r="F237" s="244" t="s">
        <v>396</v>
      </c>
      <c r="G237" s="42"/>
      <c r="H237" s="42"/>
      <c r="I237" s="245"/>
      <c r="J237" s="42"/>
      <c r="K237" s="42"/>
      <c r="L237" s="46"/>
      <c r="M237" s="246"/>
      <c r="N237" s="247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8" t="s">
        <v>224</v>
      </c>
      <c r="AU237" s="18" t="s">
        <v>92</v>
      </c>
    </row>
    <row r="238" s="13" customFormat="1">
      <c r="A238" s="13"/>
      <c r="B238" s="248"/>
      <c r="C238" s="249"/>
      <c r="D238" s="243" t="s">
        <v>226</v>
      </c>
      <c r="E238" s="249"/>
      <c r="F238" s="251" t="s">
        <v>398</v>
      </c>
      <c r="G238" s="249"/>
      <c r="H238" s="252">
        <v>14.42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92</v>
      </c>
      <c r="AV238" s="13" t="s">
        <v>92</v>
      </c>
      <c r="AW238" s="13" t="s">
        <v>4</v>
      </c>
      <c r="AX238" s="13" t="s">
        <v>90</v>
      </c>
      <c r="AY238" s="258" t="s">
        <v>215</v>
      </c>
    </row>
    <row r="239" s="12" customFormat="1" ht="22.8" customHeight="1">
      <c r="A239" s="12"/>
      <c r="B239" s="214"/>
      <c r="C239" s="215"/>
      <c r="D239" s="216" t="s">
        <v>82</v>
      </c>
      <c r="E239" s="228" t="s">
        <v>276</v>
      </c>
      <c r="F239" s="228" t="s">
        <v>399</v>
      </c>
      <c r="G239" s="215"/>
      <c r="H239" s="215"/>
      <c r="I239" s="218"/>
      <c r="J239" s="229">
        <f>BK239</f>
        <v>0</v>
      </c>
      <c r="K239" s="215"/>
      <c r="L239" s="220"/>
      <c r="M239" s="221"/>
      <c r="N239" s="222"/>
      <c r="O239" s="222"/>
      <c r="P239" s="223">
        <f>SUM(P240:P242)</f>
        <v>0</v>
      </c>
      <c r="Q239" s="222"/>
      <c r="R239" s="223">
        <f>SUM(R240:R242)</f>
        <v>0.005875</v>
      </c>
      <c r="S239" s="222"/>
      <c r="T239" s="224">
        <f>SUM(T240:T242)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5" t="s">
        <v>90</v>
      </c>
      <c r="AT239" s="226" t="s">
        <v>82</v>
      </c>
      <c r="AU239" s="226" t="s">
        <v>90</v>
      </c>
      <c r="AY239" s="225" t="s">
        <v>215</v>
      </c>
      <c r="BK239" s="227">
        <f>SUM(BK240:BK242)</f>
        <v>0</v>
      </c>
    </row>
    <row r="240" s="2" customFormat="1" ht="24.15" customHeight="1">
      <c r="A240" s="40"/>
      <c r="B240" s="41"/>
      <c r="C240" s="230" t="s">
        <v>377</v>
      </c>
      <c r="D240" s="230" t="s">
        <v>217</v>
      </c>
      <c r="E240" s="231" t="s">
        <v>401</v>
      </c>
      <c r="F240" s="232" t="s">
        <v>402</v>
      </c>
      <c r="G240" s="233" t="s">
        <v>220</v>
      </c>
      <c r="H240" s="234">
        <v>12.5</v>
      </c>
      <c r="I240" s="235"/>
      <c r="J240" s="236">
        <f>ROUND(I240*H240,2)</f>
        <v>0</v>
      </c>
      <c r="K240" s="232" t="s">
        <v>221</v>
      </c>
      <c r="L240" s="46"/>
      <c r="M240" s="237" t="s">
        <v>1</v>
      </c>
      <c r="N240" s="238" t="s">
        <v>48</v>
      </c>
      <c r="O240" s="93"/>
      <c r="P240" s="239">
        <f>O240*H240</f>
        <v>0</v>
      </c>
      <c r="Q240" s="239">
        <v>0.00046999999999999999</v>
      </c>
      <c r="R240" s="239">
        <f>Q240*H240</f>
        <v>0.005875</v>
      </c>
      <c r="S240" s="239">
        <v>0</v>
      </c>
      <c r="T240" s="24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1" t="s">
        <v>222</v>
      </c>
      <c r="AT240" s="241" t="s">
        <v>217</v>
      </c>
      <c r="AU240" s="241" t="s">
        <v>92</v>
      </c>
      <c r="AY240" s="18" t="s">
        <v>215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90</v>
      </c>
      <c r="BK240" s="242">
        <f>ROUND(I240*H240,2)</f>
        <v>0</v>
      </c>
      <c r="BL240" s="18" t="s">
        <v>222</v>
      </c>
      <c r="BM240" s="241" t="s">
        <v>403</v>
      </c>
    </row>
    <row r="241" s="2" customFormat="1">
      <c r="A241" s="40"/>
      <c r="B241" s="41"/>
      <c r="C241" s="42"/>
      <c r="D241" s="243" t="s">
        <v>224</v>
      </c>
      <c r="E241" s="42"/>
      <c r="F241" s="244" t="s">
        <v>404</v>
      </c>
      <c r="G241" s="42"/>
      <c r="H241" s="42"/>
      <c r="I241" s="245"/>
      <c r="J241" s="42"/>
      <c r="K241" s="42"/>
      <c r="L241" s="46"/>
      <c r="M241" s="246"/>
      <c r="N241" s="247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224</v>
      </c>
      <c r="AU241" s="18" t="s">
        <v>92</v>
      </c>
    </row>
    <row r="242" s="13" customFormat="1">
      <c r="A242" s="13"/>
      <c r="B242" s="248"/>
      <c r="C242" s="249"/>
      <c r="D242" s="243" t="s">
        <v>226</v>
      </c>
      <c r="E242" s="250" t="s">
        <v>1</v>
      </c>
      <c r="F242" s="251" t="s">
        <v>388</v>
      </c>
      <c r="G242" s="249"/>
      <c r="H242" s="252">
        <v>12.5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226</v>
      </c>
      <c r="AU242" s="258" t="s">
        <v>92</v>
      </c>
      <c r="AV242" s="13" t="s">
        <v>92</v>
      </c>
      <c r="AW242" s="13" t="s">
        <v>39</v>
      </c>
      <c r="AX242" s="13" t="s">
        <v>90</v>
      </c>
      <c r="AY242" s="258" t="s">
        <v>215</v>
      </c>
    </row>
    <row r="243" s="12" customFormat="1" ht="22.8" customHeight="1">
      <c r="A243" s="12"/>
      <c r="B243" s="214"/>
      <c r="C243" s="215"/>
      <c r="D243" s="216" t="s">
        <v>82</v>
      </c>
      <c r="E243" s="228" t="s">
        <v>405</v>
      </c>
      <c r="F243" s="228" t="s">
        <v>406</v>
      </c>
      <c r="G243" s="215"/>
      <c r="H243" s="215"/>
      <c r="I243" s="218"/>
      <c r="J243" s="229">
        <f>BK243</f>
        <v>0</v>
      </c>
      <c r="K243" s="215"/>
      <c r="L243" s="220"/>
      <c r="M243" s="221"/>
      <c r="N243" s="222"/>
      <c r="O243" s="222"/>
      <c r="P243" s="223">
        <f>SUM(P244:P245)</f>
        <v>0</v>
      </c>
      <c r="Q243" s="222"/>
      <c r="R243" s="223">
        <f>SUM(R244:R245)</f>
        <v>0</v>
      </c>
      <c r="S243" s="222"/>
      <c r="T243" s="224">
        <f>SUM(T244:T245)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25" t="s">
        <v>90</v>
      </c>
      <c r="AT243" s="226" t="s">
        <v>82</v>
      </c>
      <c r="AU243" s="226" t="s">
        <v>90</v>
      </c>
      <c r="AY243" s="225" t="s">
        <v>215</v>
      </c>
      <c r="BK243" s="227">
        <f>SUM(BK244:BK245)</f>
        <v>0</v>
      </c>
    </row>
    <row r="244" s="2" customFormat="1" ht="24.15" customHeight="1">
      <c r="A244" s="40"/>
      <c r="B244" s="41"/>
      <c r="C244" s="230" t="s">
        <v>383</v>
      </c>
      <c r="D244" s="230" t="s">
        <v>217</v>
      </c>
      <c r="E244" s="231" t="s">
        <v>408</v>
      </c>
      <c r="F244" s="232" t="s">
        <v>409</v>
      </c>
      <c r="G244" s="233" t="s">
        <v>279</v>
      </c>
      <c r="H244" s="234">
        <v>12.992000000000001</v>
      </c>
      <c r="I244" s="235"/>
      <c r="J244" s="236">
        <f>ROUND(I244*H244,2)</f>
        <v>0</v>
      </c>
      <c r="K244" s="232" t="s">
        <v>221</v>
      </c>
      <c r="L244" s="46"/>
      <c r="M244" s="237" t="s">
        <v>1</v>
      </c>
      <c r="N244" s="238" t="s">
        <v>48</v>
      </c>
      <c r="O244" s="93"/>
      <c r="P244" s="239">
        <f>O244*H244</f>
        <v>0</v>
      </c>
      <c r="Q244" s="239">
        <v>0</v>
      </c>
      <c r="R244" s="239">
        <f>Q244*H244</f>
        <v>0</v>
      </c>
      <c r="S244" s="239">
        <v>0</v>
      </c>
      <c r="T244" s="24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41" t="s">
        <v>222</v>
      </c>
      <c r="AT244" s="241" t="s">
        <v>217</v>
      </c>
      <c r="AU244" s="241" t="s">
        <v>92</v>
      </c>
      <c r="AY244" s="18" t="s">
        <v>215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8" t="s">
        <v>90</v>
      </c>
      <c r="BK244" s="242">
        <f>ROUND(I244*H244,2)</f>
        <v>0</v>
      </c>
      <c r="BL244" s="18" t="s">
        <v>222</v>
      </c>
      <c r="BM244" s="241" t="s">
        <v>410</v>
      </c>
    </row>
    <row r="245" s="2" customFormat="1">
      <c r="A245" s="40"/>
      <c r="B245" s="41"/>
      <c r="C245" s="42"/>
      <c r="D245" s="243" t="s">
        <v>224</v>
      </c>
      <c r="E245" s="42"/>
      <c r="F245" s="244" t="s">
        <v>411</v>
      </c>
      <c r="G245" s="42"/>
      <c r="H245" s="42"/>
      <c r="I245" s="245"/>
      <c r="J245" s="42"/>
      <c r="K245" s="42"/>
      <c r="L245" s="46"/>
      <c r="M245" s="246"/>
      <c r="N245" s="247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8" t="s">
        <v>224</v>
      </c>
      <c r="AU245" s="18" t="s">
        <v>92</v>
      </c>
    </row>
    <row r="246" s="12" customFormat="1" ht="25.92" customHeight="1">
      <c r="A246" s="12"/>
      <c r="B246" s="214"/>
      <c r="C246" s="215"/>
      <c r="D246" s="216" t="s">
        <v>82</v>
      </c>
      <c r="E246" s="217" t="s">
        <v>311</v>
      </c>
      <c r="F246" s="217" t="s">
        <v>412</v>
      </c>
      <c r="G246" s="215"/>
      <c r="H246" s="215"/>
      <c r="I246" s="218"/>
      <c r="J246" s="219">
        <f>BK246</f>
        <v>0</v>
      </c>
      <c r="K246" s="215"/>
      <c r="L246" s="220"/>
      <c r="M246" s="221"/>
      <c r="N246" s="222"/>
      <c r="O246" s="222"/>
      <c r="P246" s="223">
        <f>P247+P280</f>
        <v>0</v>
      </c>
      <c r="Q246" s="222"/>
      <c r="R246" s="223">
        <f>R247+R280</f>
        <v>0.064524999999999999</v>
      </c>
      <c r="S246" s="222"/>
      <c r="T246" s="224">
        <f>T247+T280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5" t="s">
        <v>100</v>
      </c>
      <c r="AT246" s="226" t="s">
        <v>82</v>
      </c>
      <c r="AU246" s="226" t="s">
        <v>83</v>
      </c>
      <c r="AY246" s="225" t="s">
        <v>215</v>
      </c>
      <c r="BK246" s="227">
        <f>BK247+BK280</f>
        <v>0</v>
      </c>
    </row>
    <row r="247" s="12" customFormat="1" ht="22.8" customHeight="1">
      <c r="A247" s="12"/>
      <c r="B247" s="214"/>
      <c r="C247" s="215"/>
      <c r="D247" s="216" t="s">
        <v>82</v>
      </c>
      <c r="E247" s="228" t="s">
        <v>413</v>
      </c>
      <c r="F247" s="228" t="s">
        <v>414</v>
      </c>
      <c r="G247" s="215"/>
      <c r="H247" s="215"/>
      <c r="I247" s="218"/>
      <c r="J247" s="229">
        <f>BK247</f>
        <v>0</v>
      </c>
      <c r="K247" s="215"/>
      <c r="L247" s="220"/>
      <c r="M247" s="221"/>
      <c r="N247" s="222"/>
      <c r="O247" s="222"/>
      <c r="P247" s="223">
        <f>SUM(P248:P279)</f>
        <v>0</v>
      </c>
      <c r="Q247" s="222"/>
      <c r="R247" s="223">
        <f>SUM(R248:R279)</f>
        <v>0.064524999999999999</v>
      </c>
      <c r="S247" s="222"/>
      <c r="T247" s="224">
        <f>SUM(T248:T279)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100</v>
      </c>
      <c r="AT247" s="226" t="s">
        <v>82</v>
      </c>
      <c r="AU247" s="226" t="s">
        <v>90</v>
      </c>
      <c r="AY247" s="225" t="s">
        <v>215</v>
      </c>
      <c r="BK247" s="227">
        <f>SUM(BK248:BK279)</f>
        <v>0</v>
      </c>
    </row>
    <row r="248" s="2" customFormat="1" ht="37.8" customHeight="1">
      <c r="A248" s="40"/>
      <c r="B248" s="41"/>
      <c r="C248" s="230" t="s">
        <v>389</v>
      </c>
      <c r="D248" s="230" t="s">
        <v>217</v>
      </c>
      <c r="E248" s="231" t="s">
        <v>416</v>
      </c>
      <c r="F248" s="232" t="s">
        <v>417</v>
      </c>
      <c r="G248" s="233" t="s">
        <v>334</v>
      </c>
      <c r="H248" s="234">
        <v>20</v>
      </c>
      <c r="I248" s="235"/>
      <c r="J248" s="236">
        <f>ROUND(I248*H248,2)</f>
        <v>0</v>
      </c>
      <c r="K248" s="232" t="s">
        <v>221</v>
      </c>
      <c r="L248" s="46"/>
      <c r="M248" s="237" t="s">
        <v>1</v>
      </c>
      <c r="N248" s="238" t="s">
        <v>48</v>
      </c>
      <c r="O248" s="93"/>
      <c r="P248" s="239">
        <f>O248*H248</f>
        <v>0</v>
      </c>
      <c r="Q248" s="239">
        <v>0</v>
      </c>
      <c r="R248" s="239">
        <f>Q248*H248</f>
        <v>0</v>
      </c>
      <c r="S248" s="239">
        <v>0</v>
      </c>
      <c r="T248" s="240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41" t="s">
        <v>418</v>
      </c>
      <c r="AT248" s="241" t="s">
        <v>217</v>
      </c>
      <c r="AU248" s="241" t="s">
        <v>92</v>
      </c>
      <c r="AY248" s="18" t="s">
        <v>215</v>
      </c>
      <c r="BE248" s="242">
        <f>IF(N248="základní",J248,0)</f>
        <v>0</v>
      </c>
      <c r="BF248" s="242">
        <f>IF(N248="snížená",J248,0)</f>
        <v>0</v>
      </c>
      <c r="BG248" s="242">
        <f>IF(N248="zákl. přenesená",J248,0)</f>
        <v>0</v>
      </c>
      <c r="BH248" s="242">
        <f>IF(N248="sníž. přenesená",J248,0)</f>
        <v>0</v>
      </c>
      <c r="BI248" s="242">
        <f>IF(N248="nulová",J248,0)</f>
        <v>0</v>
      </c>
      <c r="BJ248" s="18" t="s">
        <v>90</v>
      </c>
      <c r="BK248" s="242">
        <f>ROUND(I248*H248,2)</f>
        <v>0</v>
      </c>
      <c r="BL248" s="18" t="s">
        <v>418</v>
      </c>
      <c r="BM248" s="241" t="s">
        <v>419</v>
      </c>
    </row>
    <row r="249" s="2" customFormat="1">
      <c r="A249" s="40"/>
      <c r="B249" s="41"/>
      <c r="C249" s="42"/>
      <c r="D249" s="243" t="s">
        <v>224</v>
      </c>
      <c r="E249" s="42"/>
      <c r="F249" s="244" t="s">
        <v>420</v>
      </c>
      <c r="G249" s="42"/>
      <c r="H249" s="42"/>
      <c r="I249" s="245"/>
      <c r="J249" s="42"/>
      <c r="K249" s="42"/>
      <c r="L249" s="46"/>
      <c r="M249" s="246"/>
      <c r="N249" s="247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8" t="s">
        <v>224</v>
      </c>
      <c r="AU249" s="18" t="s">
        <v>92</v>
      </c>
    </row>
    <row r="250" s="13" customFormat="1">
      <c r="A250" s="13"/>
      <c r="B250" s="248"/>
      <c r="C250" s="249"/>
      <c r="D250" s="243" t="s">
        <v>226</v>
      </c>
      <c r="E250" s="250" t="s">
        <v>1</v>
      </c>
      <c r="F250" s="251" t="s">
        <v>421</v>
      </c>
      <c r="G250" s="249"/>
      <c r="H250" s="252">
        <v>20</v>
      </c>
      <c r="I250" s="253"/>
      <c r="J250" s="249"/>
      <c r="K250" s="249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226</v>
      </c>
      <c r="AU250" s="258" t="s">
        <v>92</v>
      </c>
      <c r="AV250" s="13" t="s">
        <v>92</v>
      </c>
      <c r="AW250" s="13" t="s">
        <v>39</v>
      </c>
      <c r="AX250" s="13" t="s">
        <v>90</v>
      </c>
      <c r="AY250" s="258" t="s">
        <v>215</v>
      </c>
    </row>
    <row r="251" s="2" customFormat="1" ht="16.5" customHeight="1">
      <c r="A251" s="40"/>
      <c r="B251" s="41"/>
      <c r="C251" s="291" t="s">
        <v>394</v>
      </c>
      <c r="D251" s="291" t="s">
        <v>311</v>
      </c>
      <c r="E251" s="292" t="s">
        <v>423</v>
      </c>
      <c r="F251" s="293" t="s">
        <v>424</v>
      </c>
      <c r="G251" s="294" t="s">
        <v>425</v>
      </c>
      <c r="H251" s="295">
        <v>19</v>
      </c>
      <c r="I251" s="296"/>
      <c r="J251" s="297">
        <f>ROUND(I251*H251,2)</f>
        <v>0</v>
      </c>
      <c r="K251" s="293" t="s">
        <v>221</v>
      </c>
      <c r="L251" s="298"/>
      <c r="M251" s="299" t="s">
        <v>1</v>
      </c>
      <c r="N251" s="300" t="s">
        <v>48</v>
      </c>
      <c r="O251" s="93"/>
      <c r="P251" s="239">
        <f>O251*H251</f>
        <v>0</v>
      </c>
      <c r="Q251" s="239">
        <v>0.001</v>
      </c>
      <c r="R251" s="239">
        <f>Q251*H251</f>
        <v>0.019</v>
      </c>
      <c r="S251" s="239">
        <v>0</v>
      </c>
      <c r="T251" s="24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1" t="s">
        <v>426</v>
      </c>
      <c r="AT251" s="241" t="s">
        <v>311</v>
      </c>
      <c r="AU251" s="241" t="s">
        <v>92</v>
      </c>
      <c r="AY251" s="18" t="s">
        <v>215</v>
      </c>
      <c r="BE251" s="242">
        <f>IF(N251="základní",J251,0)</f>
        <v>0</v>
      </c>
      <c r="BF251" s="242">
        <f>IF(N251="snížená",J251,0)</f>
        <v>0</v>
      </c>
      <c r="BG251" s="242">
        <f>IF(N251="zákl. přenesená",J251,0)</f>
        <v>0</v>
      </c>
      <c r="BH251" s="242">
        <f>IF(N251="sníž. přenesená",J251,0)</f>
        <v>0</v>
      </c>
      <c r="BI251" s="242">
        <f>IF(N251="nulová",J251,0)</f>
        <v>0</v>
      </c>
      <c r="BJ251" s="18" t="s">
        <v>90</v>
      </c>
      <c r="BK251" s="242">
        <f>ROUND(I251*H251,2)</f>
        <v>0</v>
      </c>
      <c r="BL251" s="18" t="s">
        <v>426</v>
      </c>
      <c r="BM251" s="241" t="s">
        <v>427</v>
      </c>
    </row>
    <row r="252" s="2" customFormat="1">
      <c r="A252" s="40"/>
      <c r="B252" s="41"/>
      <c r="C252" s="42"/>
      <c r="D252" s="243" t="s">
        <v>224</v>
      </c>
      <c r="E252" s="42"/>
      <c r="F252" s="244" t="s">
        <v>424</v>
      </c>
      <c r="G252" s="42"/>
      <c r="H252" s="42"/>
      <c r="I252" s="245"/>
      <c r="J252" s="42"/>
      <c r="K252" s="42"/>
      <c r="L252" s="46"/>
      <c r="M252" s="246"/>
      <c r="N252" s="247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8" t="s">
        <v>224</v>
      </c>
      <c r="AU252" s="18" t="s">
        <v>92</v>
      </c>
    </row>
    <row r="253" s="13" customFormat="1">
      <c r="A253" s="13"/>
      <c r="B253" s="248"/>
      <c r="C253" s="249"/>
      <c r="D253" s="243" t="s">
        <v>226</v>
      </c>
      <c r="E253" s="249"/>
      <c r="F253" s="251" t="s">
        <v>428</v>
      </c>
      <c r="G253" s="249"/>
      <c r="H253" s="252">
        <v>19</v>
      </c>
      <c r="I253" s="253"/>
      <c r="J253" s="249"/>
      <c r="K253" s="249"/>
      <c r="L253" s="254"/>
      <c r="M253" s="255"/>
      <c r="N253" s="256"/>
      <c r="O253" s="256"/>
      <c r="P253" s="256"/>
      <c r="Q253" s="256"/>
      <c r="R253" s="256"/>
      <c r="S253" s="256"/>
      <c r="T253" s="25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8" t="s">
        <v>226</v>
      </c>
      <c r="AU253" s="258" t="s">
        <v>92</v>
      </c>
      <c r="AV253" s="13" t="s">
        <v>92</v>
      </c>
      <c r="AW253" s="13" t="s">
        <v>4</v>
      </c>
      <c r="AX253" s="13" t="s">
        <v>90</v>
      </c>
      <c r="AY253" s="258" t="s">
        <v>215</v>
      </c>
    </row>
    <row r="254" s="2" customFormat="1" ht="37.8" customHeight="1">
      <c r="A254" s="40"/>
      <c r="B254" s="41"/>
      <c r="C254" s="230" t="s">
        <v>400</v>
      </c>
      <c r="D254" s="230" t="s">
        <v>217</v>
      </c>
      <c r="E254" s="231" t="s">
        <v>430</v>
      </c>
      <c r="F254" s="232" t="s">
        <v>431</v>
      </c>
      <c r="G254" s="233" t="s">
        <v>334</v>
      </c>
      <c r="H254" s="234">
        <v>3</v>
      </c>
      <c r="I254" s="235"/>
      <c r="J254" s="236">
        <f>ROUND(I254*H254,2)</f>
        <v>0</v>
      </c>
      <c r="K254" s="232" t="s">
        <v>221</v>
      </c>
      <c r="L254" s="46"/>
      <c r="M254" s="237" t="s">
        <v>1</v>
      </c>
      <c r="N254" s="238" t="s">
        <v>48</v>
      </c>
      <c r="O254" s="93"/>
      <c r="P254" s="239">
        <f>O254*H254</f>
        <v>0</v>
      </c>
      <c r="Q254" s="239">
        <v>0</v>
      </c>
      <c r="R254" s="239">
        <f>Q254*H254</f>
        <v>0</v>
      </c>
      <c r="S254" s="239">
        <v>0</v>
      </c>
      <c r="T254" s="240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41" t="s">
        <v>418</v>
      </c>
      <c r="AT254" s="241" t="s">
        <v>217</v>
      </c>
      <c r="AU254" s="241" t="s">
        <v>92</v>
      </c>
      <c r="AY254" s="18" t="s">
        <v>215</v>
      </c>
      <c r="BE254" s="242">
        <f>IF(N254="základní",J254,0)</f>
        <v>0</v>
      </c>
      <c r="BF254" s="242">
        <f>IF(N254="snížená",J254,0)</f>
        <v>0</v>
      </c>
      <c r="BG254" s="242">
        <f>IF(N254="zákl. přenesená",J254,0)</f>
        <v>0</v>
      </c>
      <c r="BH254" s="242">
        <f>IF(N254="sníž. přenesená",J254,0)</f>
        <v>0</v>
      </c>
      <c r="BI254" s="242">
        <f>IF(N254="nulová",J254,0)</f>
        <v>0</v>
      </c>
      <c r="BJ254" s="18" t="s">
        <v>90</v>
      </c>
      <c r="BK254" s="242">
        <f>ROUND(I254*H254,2)</f>
        <v>0</v>
      </c>
      <c r="BL254" s="18" t="s">
        <v>418</v>
      </c>
      <c r="BM254" s="241" t="s">
        <v>432</v>
      </c>
    </row>
    <row r="255" s="2" customFormat="1">
      <c r="A255" s="40"/>
      <c r="B255" s="41"/>
      <c r="C255" s="42"/>
      <c r="D255" s="243" t="s">
        <v>224</v>
      </c>
      <c r="E255" s="42"/>
      <c r="F255" s="244" t="s">
        <v>433</v>
      </c>
      <c r="G255" s="42"/>
      <c r="H255" s="42"/>
      <c r="I255" s="245"/>
      <c r="J255" s="42"/>
      <c r="K255" s="42"/>
      <c r="L255" s="46"/>
      <c r="M255" s="246"/>
      <c r="N255" s="247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8" t="s">
        <v>224</v>
      </c>
      <c r="AU255" s="18" t="s">
        <v>92</v>
      </c>
    </row>
    <row r="256" s="13" customFormat="1">
      <c r="A256" s="13"/>
      <c r="B256" s="248"/>
      <c r="C256" s="249"/>
      <c r="D256" s="243" t="s">
        <v>226</v>
      </c>
      <c r="E256" s="250" t="s">
        <v>1</v>
      </c>
      <c r="F256" s="251" t="s">
        <v>434</v>
      </c>
      <c r="G256" s="249"/>
      <c r="H256" s="252">
        <v>3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226</v>
      </c>
      <c r="AU256" s="258" t="s">
        <v>92</v>
      </c>
      <c r="AV256" s="13" t="s">
        <v>92</v>
      </c>
      <c r="AW256" s="13" t="s">
        <v>39</v>
      </c>
      <c r="AX256" s="13" t="s">
        <v>90</v>
      </c>
      <c r="AY256" s="258" t="s">
        <v>215</v>
      </c>
    </row>
    <row r="257" s="2" customFormat="1" ht="16.5" customHeight="1">
      <c r="A257" s="40"/>
      <c r="B257" s="41"/>
      <c r="C257" s="291" t="s">
        <v>407</v>
      </c>
      <c r="D257" s="291" t="s">
        <v>311</v>
      </c>
      <c r="E257" s="292" t="s">
        <v>436</v>
      </c>
      <c r="F257" s="293" t="s">
        <v>437</v>
      </c>
      <c r="G257" s="294" t="s">
        <v>425</v>
      </c>
      <c r="H257" s="295">
        <v>2.085</v>
      </c>
      <c r="I257" s="296"/>
      <c r="J257" s="297">
        <f>ROUND(I257*H257,2)</f>
        <v>0</v>
      </c>
      <c r="K257" s="293" t="s">
        <v>221</v>
      </c>
      <c r="L257" s="298"/>
      <c r="M257" s="299" t="s">
        <v>1</v>
      </c>
      <c r="N257" s="300" t="s">
        <v>48</v>
      </c>
      <c r="O257" s="93"/>
      <c r="P257" s="239">
        <f>O257*H257</f>
        <v>0</v>
      </c>
      <c r="Q257" s="239">
        <v>0.001</v>
      </c>
      <c r="R257" s="239">
        <f>Q257*H257</f>
        <v>0.002085</v>
      </c>
      <c r="S257" s="239">
        <v>0</v>
      </c>
      <c r="T257" s="240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41" t="s">
        <v>426</v>
      </c>
      <c r="AT257" s="241" t="s">
        <v>311</v>
      </c>
      <c r="AU257" s="241" t="s">
        <v>92</v>
      </c>
      <c r="AY257" s="18" t="s">
        <v>215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8" t="s">
        <v>90</v>
      </c>
      <c r="BK257" s="242">
        <f>ROUND(I257*H257,2)</f>
        <v>0</v>
      </c>
      <c r="BL257" s="18" t="s">
        <v>426</v>
      </c>
      <c r="BM257" s="241" t="s">
        <v>438</v>
      </c>
    </row>
    <row r="258" s="2" customFormat="1">
      <c r="A258" s="40"/>
      <c r="B258" s="41"/>
      <c r="C258" s="42"/>
      <c r="D258" s="243" t="s">
        <v>224</v>
      </c>
      <c r="E258" s="42"/>
      <c r="F258" s="244" t="s">
        <v>437</v>
      </c>
      <c r="G258" s="42"/>
      <c r="H258" s="42"/>
      <c r="I258" s="245"/>
      <c r="J258" s="42"/>
      <c r="K258" s="42"/>
      <c r="L258" s="46"/>
      <c r="M258" s="246"/>
      <c r="N258" s="247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8" t="s">
        <v>224</v>
      </c>
      <c r="AU258" s="18" t="s">
        <v>92</v>
      </c>
    </row>
    <row r="259" s="13" customFormat="1">
      <c r="A259" s="13"/>
      <c r="B259" s="248"/>
      <c r="C259" s="249"/>
      <c r="D259" s="243" t="s">
        <v>226</v>
      </c>
      <c r="E259" s="249"/>
      <c r="F259" s="251" t="s">
        <v>439</v>
      </c>
      <c r="G259" s="249"/>
      <c r="H259" s="252">
        <v>2.085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226</v>
      </c>
      <c r="AU259" s="258" t="s">
        <v>92</v>
      </c>
      <c r="AV259" s="13" t="s">
        <v>92</v>
      </c>
      <c r="AW259" s="13" t="s">
        <v>4</v>
      </c>
      <c r="AX259" s="13" t="s">
        <v>90</v>
      </c>
      <c r="AY259" s="258" t="s">
        <v>215</v>
      </c>
    </row>
    <row r="260" s="2" customFormat="1" ht="21.75" customHeight="1">
      <c r="A260" s="40"/>
      <c r="B260" s="41"/>
      <c r="C260" s="230" t="s">
        <v>415</v>
      </c>
      <c r="D260" s="230" t="s">
        <v>217</v>
      </c>
      <c r="E260" s="231" t="s">
        <v>441</v>
      </c>
      <c r="F260" s="232" t="s">
        <v>442</v>
      </c>
      <c r="G260" s="233" t="s">
        <v>325</v>
      </c>
      <c r="H260" s="234">
        <v>10</v>
      </c>
      <c r="I260" s="235"/>
      <c r="J260" s="236">
        <f>ROUND(I260*H260,2)</f>
        <v>0</v>
      </c>
      <c r="K260" s="232" t="s">
        <v>221</v>
      </c>
      <c r="L260" s="46"/>
      <c r="M260" s="237" t="s">
        <v>1</v>
      </c>
      <c r="N260" s="238" t="s">
        <v>48</v>
      </c>
      <c r="O260" s="93"/>
      <c r="P260" s="239">
        <f>O260*H260</f>
        <v>0</v>
      </c>
      <c r="Q260" s="239">
        <v>0</v>
      </c>
      <c r="R260" s="239">
        <f>Q260*H260</f>
        <v>0</v>
      </c>
      <c r="S260" s="239">
        <v>0</v>
      </c>
      <c r="T260" s="240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41" t="s">
        <v>418</v>
      </c>
      <c r="AT260" s="241" t="s">
        <v>217</v>
      </c>
      <c r="AU260" s="241" t="s">
        <v>92</v>
      </c>
      <c r="AY260" s="18" t="s">
        <v>215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8" t="s">
        <v>90</v>
      </c>
      <c r="BK260" s="242">
        <f>ROUND(I260*H260,2)</f>
        <v>0</v>
      </c>
      <c r="BL260" s="18" t="s">
        <v>418</v>
      </c>
      <c r="BM260" s="241" t="s">
        <v>443</v>
      </c>
    </row>
    <row r="261" s="2" customFormat="1">
      <c r="A261" s="40"/>
      <c r="B261" s="41"/>
      <c r="C261" s="42"/>
      <c r="D261" s="243" t="s">
        <v>224</v>
      </c>
      <c r="E261" s="42"/>
      <c r="F261" s="244" t="s">
        <v>444</v>
      </c>
      <c r="G261" s="42"/>
      <c r="H261" s="42"/>
      <c r="I261" s="245"/>
      <c r="J261" s="42"/>
      <c r="K261" s="42"/>
      <c r="L261" s="46"/>
      <c r="M261" s="246"/>
      <c r="N261" s="247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8" t="s">
        <v>224</v>
      </c>
      <c r="AU261" s="18" t="s">
        <v>92</v>
      </c>
    </row>
    <row r="262" s="13" customFormat="1">
      <c r="A262" s="13"/>
      <c r="B262" s="248"/>
      <c r="C262" s="249"/>
      <c r="D262" s="243" t="s">
        <v>226</v>
      </c>
      <c r="E262" s="250" t="s">
        <v>1</v>
      </c>
      <c r="F262" s="251" t="s">
        <v>445</v>
      </c>
      <c r="G262" s="249"/>
      <c r="H262" s="252">
        <v>4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8" t="s">
        <v>226</v>
      </c>
      <c r="AU262" s="258" t="s">
        <v>92</v>
      </c>
      <c r="AV262" s="13" t="s">
        <v>92</v>
      </c>
      <c r="AW262" s="13" t="s">
        <v>39</v>
      </c>
      <c r="AX262" s="13" t="s">
        <v>83</v>
      </c>
      <c r="AY262" s="258" t="s">
        <v>215</v>
      </c>
    </row>
    <row r="263" s="13" customFormat="1">
      <c r="A263" s="13"/>
      <c r="B263" s="248"/>
      <c r="C263" s="249"/>
      <c r="D263" s="243" t="s">
        <v>226</v>
      </c>
      <c r="E263" s="250" t="s">
        <v>1</v>
      </c>
      <c r="F263" s="251" t="s">
        <v>446</v>
      </c>
      <c r="G263" s="249"/>
      <c r="H263" s="252">
        <v>2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226</v>
      </c>
      <c r="AU263" s="258" t="s">
        <v>92</v>
      </c>
      <c r="AV263" s="13" t="s">
        <v>92</v>
      </c>
      <c r="AW263" s="13" t="s">
        <v>39</v>
      </c>
      <c r="AX263" s="13" t="s">
        <v>83</v>
      </c>
      <c r="AY263" s="258" t="s">
        <v>215</v>
      </c>
    </row>
    <row r="264" s="13" customFormat="1">
      <c r="A264" s="13"/>
      <c r="B264" s="248"/>
      <c r="C264" s="249"/>
      <c r="D264" s="243" t="s">
        <v>226</v>
      </c>
      <c r="E264" s="250" t="s">
        <v>1</v>
      </c>
      <c r="F264" s="251" t="s">
        <v>447</v>
      </c>
      <c r="G264" s="249"/>
      <c r="H264" s="252">
        <v>4</v>
      </c>
      <c r="I264" s="253"/>
      <c r="J264" s="249"/>
      <c r="K264" s="249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226</v>
      </c>
      <c r="AU264" s="258" t="s">
        <v>92</v>
      </c>
      <c r="AV264" s="13" t="s">
        <v>92</v>
      </c>
      <c r="AW264" s="13" t="s">
        <v>39</v>
      </c>
      <c r="AX264" s="13" t="s">
        <v>83</v>
      </c>
      <c r="AY264" s="258" t="s">
        <v>215</v>
      </c>
    </row>
    <row r="265" s="14" customFormat="1">
      <c r="A265" s="14"/>
      <c r="B265" s="259"/>
      <c r="C265" s="260"/>
      <c r="D265" s="243" t="s">
        <v>226</v>
      </c>
      <c r="E265" s="261" t="s">
        <v>1</v>
      </c>
      <c r="F265" s="262" t="s">
        <v>229</v>
      </c>
      <c r="G265" s="260"/>
      <c r="H265" s="263">
        <v>10</v>
      </c>
      <c r="I265" s="264"/>
      <c r="J265" s="260"/>
      <c r="K265" s="260"/>
      <c r="L265" s="265"/>
      <c r="M265" s="266"/>
      <c r="N265" s="267"/>
      <c r="O265" s="267"/>
      <c r="P265" s="267"/>
      <c r="Q265" s="267"/>
      <c r="R265" s="267"/>
      <c r="S265" s="267"/>
      <c r="T265" s="26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9" t="s">
        <v>226</v>
      </c>
      <c r="AU265" s="269" t="s">
        <v>92</v>
      </c>
      <c r="AV265" s="14" t="s">
        <v>222</v>
      </c>
      <c r="AW265" s="14" t="s">
        <v>39</v>
      </c>
      <c r="AX265" s="14" t="s">
        <v>90</v>
      </c>
      <c r="AY265" s="269" t="s">
        <v>215</v>
      </c>
    </row>
    <row r="266" s="2" customFormat="1" ht="16.5" customHeight="1">
      <c r="A266" s="40"/>
      <c r="B266" s="41"/>
      <c r="C266" s="291" t="s">
        <v>422</v>
      </c>
      <c r="D266" s="291" t="s">
        <v>311</v>
      </c>
      <c r="E266" s="292" t="s">
        <v>449</v>
      </c>
      <c r="F266" s="293" t="s">
        <v>450</v>
      </c>
      <c r="G266" s="294" t="s">
        <v>325</v>
      </c>
      <c r="H266" s="295">
        <v>4</v>
      </c>
      <c r="I266" s="296"/>
      <c r="J266" s="297">
        <f>ROUND(I266*H266,2)</f>
        <v>0</v>
      </c>
      <c r="K266" s="293" t="s">
        <v>221</v>
      </c>
      <c r="L266" s="298"/>
      <c r="M266" s="299" t="s">
        <v>1</v>
      </c>
      <c r="N266" s="300" t="s">
        <v>48</v>
      </c>
      <c r="O266" s="93"/>
      <c r="P266" s="239">
        <f>O266*H266</f>
        <v>0</v>
      </c>
      <c r="Q266" s="239">
        <v>0.00044999999999999999</v>
      </c>
      <c r="R266" s="239">
        <f>Q266*H266</f>
        <v>0.0018</v>
      </c>
      <c r="S266" s="239">
        <v>0</v>
      </c>
      <c r="T266" s="240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1" t="s">
        <v>426</v>
      </c>
      <c r="AT266" s="241" t="s">
        <v>311</v>
      </c>
      <c r="AU266" s="241" t="s">
        <v>92</v>
      </c>
      <c r="AY266" s="18" t="s">
        <v>215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8" t="s">
        <v>90</v>
      </c>
      <c r="BK266" s="242">
        <f>ROUND(I266*H266,2)</f>
        <v>0</v>
      </c>
      <c r="BL266" s="18" t="s">
        <v>426</v>
      </c>
      <c r="BM266" s="241" t="s">
        <v>451</v>
      </c>
    </row>
    <row r="267" s="2" customFormat="1">
      <c r="A267" s="40"/>
      <c r="B267" s="41"/>
      <c r="C267" s="42"/>
      <c r="D267" s="243" t="s">
        <v>224</v>
      </c>
      <c r="E267" s="42"/>
      <c r="F267" s="244" t="s">
        <v>450</v>
      </c>
      <c r="G267" s="42"/>
      <c r="H267" s="42"/>
      <c r="I267" s="245"/>
      <c r="J267" s="42"/>
      <c r="K267" s="42"/>
      <c r="L267" s="46"/>
      <c r="M267" s="246"/>
      <c r="N267" s="247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8" t="s">
        <v>224</v>
      </c>
      <c r="AU267" s="18" t="s">
        <v>92</v>
      </c>
    </row>
    <row r="268" s="13" customFormat="1">
      <c r="A268" s="13"/>
      <c r="B268" s="248"/>
      <c r="C268" s="249"/>
      <c r="D268" s="243" t="s">
        <v>226</v>
      </c>
      <c r="E268" s="250" t="s">
        <v>1</v>
      </c>
      <c r="F268" s="251" t="s">
        <v>445</v>
      </c>
      <c r="G268" s="249"/>
      <c r="H268" s="252">
        <v>4</v>
      </c>
      <c r="I268" s="253"/>
      <c r="J268" s="249"/>
      <c r="K268" s="249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226</v>
      </c>
      <c r="AU268" s="258" t="s">
        <v>92</v>
      </c>
      <c r="AV268" s="13" t="s">
        <v>92</v>
      </c>
      <c r="AW268" s="13" t="s">
        <v>39</v>
      </c>
      <c r="AX268" s="13" t="s">
        <v>90</v>
      </c>
      <c r="AY268" s="258" t="s">
        <v>215</v>
      </c>
    </row>
    <row r="269" s="2" customFormat="1" ht="24.15" customHeight="1">
      <c r="A269" s="40"/>
      <c r="B269" s="41"/>
      <c r="C269" s="291" t="s">
        <v>429</v>
      </c>
      <c r="D269" s="291" t="s">
        <v>311</v>
      </c>
      <c r="E269" s="292" t="s">
        <v>453</v>
      </c>
      <c r="F269" s="293" t="s">
        <v>454</v>
      </c>
      <c r="G269" s="294" t="s">
        <v>325</v>
      </c>
      <c r="H269" s="295">
        <v>2</v>
      </c>
      <c r="I269" s="296"/>
      <c r="J269" s="297">
        <f>ROUND(I269*H269,2)</f>
        <v>0</v>
      </c>
      <c r="K269" s="293" t="s">
        <v>221</v>
      </c>
      <c r="L269" s="298"/>
      <c r="M269" s="299" t="s">
        <v>1</v>
      </c>
      <c r="N269" s="300" t="s">
        <v>48</v>
      </c>
      <c r="O269" s="93"/>
      <c r="P269" s="239">
        <f>O269*H269</f>
        <v>0</v>
      </c>
      <c r="Q269" s="239">
        <v>0.00025999999999999998</v>
      </c>
      <c r="R269" s="239">
        <f>Q269*H269</f>
        <v>0.00051999999999999995</v>
      </c>
      <c r="S269" s="239">
        <v>0</v>
      </c>
      <c r="T269" s="240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41" t="s">
        <v>426</v>
      </c>
      <c r="AT269" s="241" t="s">
        <v>311</v>
      </c>
      <c r="AU269" s="241" t="s">
        <v>92</v>
      </c>
      <c r="AY269" s="18" t="s">
        <v>215</v>
      </c>
      <c r="BE269" s="242">
        <f>IF(N269="základní",J269,0)</f>
        <v>0</v>
      </c>
      <c r="BF269" s="242">
        <f>IF(N269="snížená",J269,0)</f>
        <v>0</v>
      </c>
      <c r="BG269" s="242">
        <f>IF(N269="zákl. přenesená",J269,0)</f>
        <v>0</v>
      </c>
      <c r="BH269" s="242">
        <f>IF(N269="sníž. přenesená",J269,0)</f>
        <v>0</v>
      </c>
      <c r="BI269" s="242">
        <f>IF(N269="nulová",J269,0)</f>
        <v>0</v>
      </c>
      <c r="BJ269" s="18" t="s">
        <v>90</v>
      </c>
      <c r="BK269" s="242">
        <f>ROUND(I269*H269,2)</f>
        <v>0</v>
      </c>
      <c r="BL269" s="18" t="s">
        <v>426</v>
      </c>
      <c r="BM269" s="241" t="s">
        <v>455</v>
      </c>
    </row>
    <row r="270" s="2" customFormat="1">
      <c r="A270" s="40"/>
      <c r="B270" s="41"/>
      <c r="C270" s="42"/>
      <c r="D270" s="243" t="s">
        <v>224</v>
      </c>
      <c r="E270" s="42"/>
      <c r="F270" s="244" t="s">
        <v>454</v>
      </c>
      <c r="G270" s="42"/>
      <c r="H270" s="42"/>
      <c r="I270" s="245"/>
      <c r="J270" s="42"/>
      <c r="K270" s="42"/>
      <c r="L270" s="46"/>
      <c r="M270" s="246"/>
      <c r="N270" s="247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8" t="s">
        <v>224</v>
      </c>
      <c r="AU270" s="18" t="s">
        <v>92</v>
      </c>
    </row>
    <row r="271" s="13" customFormat="1">
      <c r="A271" s="13"/>
      <c r="B271" s="248"/>
      <c r="C271" s="249"/>
      <c r="D271" s="243" t="s">
        <v>226</v>
      </c>
      <c r="E271" s="250" t="s">
        <v>1</v>
      </c>
      <c r="F271" s="251" t="s">
        <v>446</v>
      </c>
      <c r="G271" s="249"/>
      <c r="H271" s="252">
        <v>2</v>
      </c>
      <c r="I271" s="253"/>
      <c r="J271" s="249"/>
      <c r="K271" s="249"/>
      <c r="L271" s="254"/>
      <c r="M271" s="255"/>
      <c r="N271" s="256"/>
      <c r="O271" s="256"/>
      <c r="P271" s="256"/>
      <c r="Q271" s="256"/>
      <c r="R271" s="256"/>
      <c r="S271" s="256"/>
      <c r="T271" s="25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8" t="s">
        <v>226</v>
      </c>
      <c r="AU271" s="258" t="s">
        <v>92</v>
      </c>
      <c r="AV271" s="13" t="s">
        <v>92</v>
      </c>
      <c r="AW271" s="13" t="s">
        <v>39</v>
      </c>
      <c r="AX271" s="13" t="s">
        <v>90</v>
      </c>
      <c r="AY271" s="258" t="s">
        <v>215</v>
      </c>
    </row>
    <row r="272" s="2" customFormat="1" ht="24.15" customHeight="1">
      <c r="A272" s="40"/>
      <c r="B272" s="41"/>
      <c r="C272" s="291" t="s">
        <v>435</v>
      </c>
      <c r="D272" s="291" t="s">
        <v>311</v>
      </c>
      <c r="E272" s="292" t="s">
        <v>457</v>
      </c>
      <c r="F272" s="293" t="s">
        <v>458</v>
      </c>
      <c r="G272" s="294" t="s">
        <v>325</v>
      </c>
      <c r="H272" s="295">
        <v>4</v>
      </c>
      <c r="I272" s="296"/>
      <c r="J272" s="297">
        <f>ROUND(I272*H272,2)</f>
        <v>0</v>
      </c>
      <c r="K272" s="293" t="s">
        <v>221</v>
      </c>
      <c r="L272" s="298"/>
      <c r="M272" s="299" t="s">
        <v>1</v>
      </c>
      <c r="N272" s="300" t="s">
        <v>48</v>
      </c>
      <c r="O272" s="93"/>
      <c r="P272" s="239">
        <f>O272*H272</f>
        <v>0</v>
      </c>
      <c r="Q272" s="239">
        <v>0.00069999999999999999</v>
      </c>
      <c r="R272" s="239">
        <f>Q272*H272</f>
        <v>0.0028</v>
      </c>
      <c r="S272" s="239">
        <v>0</v>
      </c>
      <c r="T272" s="240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1" t="s">
        <v>426</v>
      </c>
      <c r="AT272" s="241" t="s">
        <v>311</v>
      </c>
      <c r="AU272" s="241" t="s">
        <v>92</v>
      </c>
      <c r="AY272" s="18" t="s">
        <v>215</v>
      </c>
      <c r="BE272" s="242">
        <f>IF(N272="základní",J272,0)</f>
        <v>0</v>
      </c>
      <c r="BF272" s="242">
        <f>IF(N272="snížená",J272,0)</f>
        <v>0</v>
      </c>
      <c r="BG272" s="242">
        <f>IF(N272="zákl. přenesená",J272,0)</f>
        <v>0</v>
      </c>
      <c r="BH272" s="242">
        <f>IF(N272="sníž. přenesená",J272,0)</f>
        <v>0</v>
      </c>
      <c r="BI272" s="242">
        <f>IF(N272="nulová",J272,0)</f>
        <v>0</v>
      </c>
      <c r="BJ272" s="18" t="s">
        <v>90</v>
      </c>
      <c r="BK272" s="242">
        <f>ROUND(I272*H272,2)</f>
        <v>0</v>
      </c>
      <c r="BL272" s="18" t="s">
        <v>426</v>
      </c>
      <c r="BM272" s="241" t="s">
        <v>459</v>
      </c>
    </row>
    <row r="273" s="2" customFormat="1">
      <c r="A273" s="40"/>
      <c r="B273" s="41"/>
      <c r="C273" s="42"/>
      <c r="D273" s="243" t="s">
        <v>224</v>
      </c>
      <c r="E273" s="42"/>
      <c r="F273" s="244" t="s">
        <v>458</v>
      </c>
      <c r="G273" s="42"/>
      <c r="H273" s="42"/>
      <c r="I273" s="245"/>
      <c r="J273" s="42"/>
      <c r="K273" s="42"/>
      <c r="L273" s="46"/>
      <c r="M273" s="246"/>
      <c r="N273" s="247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8" t="s">
        <v>224</v>
      </c>
      <c r="AU273" s="18" t="s">
        <v>92</v>
      </c>
    </row>
    <row r="274" s="13" customFormat="1">
      <c r="A274" s="13"/>
      <c r="B274" s="248"/>
      <c r="C274" s="249"/>
      <c r="D274" s="243" t="s">
        <v>226</v>
      </c>
      <c r="E274" s="250" t="s">
        <v>1</v>
      </c>
      <c r="F274" s="251" t="s">
        <v>447</v>
      </c>
      <c r="G274" s="249"/>
      <c r="H274" s="252">
        <v>4</v>
      </c>
      <c r="I274" s="253"/>
      <c r="J274" s="249"/>
      <c r="K274" s="249"/>
      <c r="L274" s="254"/>
      <c r="M274" s="255"/>
      <c r="N274" s="256"/>
      <c r="O274" s="256"/>
      <c r="P274" s="256"/>
      <c r="Q274" s="256"/>
      <c r="R274" s="256"/>
      <c r="S274" s="256"/>
      <c r="T274" s="25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8" t="s">
        <v>226</v>
      </c>
      <c r="AU274" s="258" t="s">
        <v>92</v>
      </c>
      <c r="AV274" s="13" t="s">
        <v>92</v>
      </c>
      <c r="AW274" s="13" t="s">
        <v>39</v>
      </c>
      <c r="AX274" s="13" t="s">
        <v>90</v>
      </c>
      <c r="AY274" s="258" t="s">
        <v>215</v>
      </c>
    </row>
    <row r="275" s="2" customFormat="1" ht="24.15" customHeight="1">
      <c r="A275" s="40"/>
      <c r="B275" s="41"/>
      <c r="C275" s="230" t="s">
        <v>440</v>
      </c>
      <c r="D275" s="230" t="s">
        <v>217</v>
      </c>
      <c r="E275" s="231" t="s">
        <v>461</v>
      </c>
      <c r="F275" s="232" t="s">
        <v>462</v>
      </c>
      <c r="G275" s="233" t="s">
        <v>325</v>
      </c>
      <c r="H275" s="234">
        <v>4</v>
      </c>
      <c r="I275" s="235"/>
      <c r="J275" s="236">
        <f>ROUND(I275*H275,2)</f>
        <v>0</v>
      </c>
      <c r="K275" s="232" t="s">
        <v>221</v>
      </c>
      <c r="L275" s="46"/>
      <c r="M275" s="237" t="s">
        <v>1</v>
      </c>
      <c r="N275" s="238" t="s">
        <v>48</v>
      </c>
      <c r="O275" s="93"/>
      <c r="P275" s="239">
        <f>O275*H275</f>
        <v>0</v>
      </c>
      <c r="Q275" s="239">
        <v>0</v>
      </c>
      <c r="R275" s="239">
        <f>Q275*H275</f>
        <v>0</v>
      </c>
      <c r="S275" s="239">
        <v>0</v>
      </c>
      <c r="T275" s="240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41" t="s">
        <v>418</v>
      </c>
      <c r="AT275" s="241" t="s">
        <v>217</v>
      </c>
      <c r="AU275" s="241" t="s">
        <v>92</v>
      </c>
      <c r="AY275" s="18" t="s">
        <v>215</v>
      </c>
      <c r="BE275" s="242">
        <f>IF(N275="základní",J275,0)</f>
        <v>0</v>
      </c>
      <c r="BF275" s="242">
        <f>IF(N275="snížená",J275,0)</f>
        <v>0</v>
      </c>
      <c r="BG275" s="242">
        <f>IF(N275="zákl. přenesená",J275,0)</f>
        <v>0</v>
      </c>
      <c r="BH275" s="242">
        <f>IF(N275="sníž. přenesená",J275,0)</f>
        <v>0</v>
      </c>
      <c r="BI275" s="242">
        <f>IF(N275="nulová",J275,0)</f>
        <v>0</v>
      </c>
      <c r="BJ275" s="18" t="s">
        <v>90</v>
      </c>
      <c r="BK275" s="242">
        <f>ROUND(I275*H275,2)</f>
        <v>0</v>
      </c>
      <c r="BL275" s="18" t="s">
        <v>418</v>
      </c>
      <c r="BM275" s="241" t="s">
        <v>463</v>
      </c>
    </row>
    <row r="276" s="2" customFormat="1">
      <c r="A276" s="40"/>
      <c r="B276" s="41"/>
      <c r="C276" s="42"/>
      <c r="D276" s="243" t="s">
        <v>224</v>
      </c>
      <c r="E276" s="42"/>
      <c r="F276" s="244" t="s">
        <v>464</v>
      </c>
      <c r="G276" s="42"/>
      <c r="H276" s="42"/>
      <c r="I276" s="245"/>
      <c r="J276" s="42"/>
      <c r="K276" s="42"/>
      <c r="L276" s="46"/>
      <c r="M276" s="246"/>
      <c r="N276" s="247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8" t="s">
        <v>224</v>
      </c>
      <c r="AU276" s="18" t="s">
        <v>92</v>
      </c>
    </row>
    <row r="277" s="13" customFormat="1">
      <c r="A277" s="13"/>
      <c r="B277" s="248"/>
      <c r="C277" s="249"/>
      <c r="D277" s="243" t="s">
        <v>226</v>
      </c>
      <c r="E277" s="250" t="s">
        <v>1</v>
      </c>
      <c r="F277" s="251" t="s">
        <v>445</v>
      </c>
      <c r="G277" s="249"/>
      <c r="H277" s="252">
        <v>4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226</v>
      </c>
      <c r="AU277" s="258" t="s">
        <v>92</v>
      </c>
      <c r="AV277" s="13" t="s">
        <v>92</v>
      </c>
      <c r="AW277" s="13" t="s">
        <v>39</v>
      </c>
      <c r="AX277" s="13" t="s">
        <v>90</v>
      </c>
      <c r="AY277" s="258" t="s">
        <v>215</v>
      </c>
    </row>
    <row r="278" s="2" customFormat="1" ht="16.5" customHeight="1">
      <c r="A278" s="40"/>
      <c r="B278" s="41"/>
      <c r="C278" s="291" t="s">
        <v>448</v>
      </c>
      <c r="D278" s="291" t="s">
        <v>311</v>
      </c>
      <c r="E278" s="292" t="s">
        <v>466</v>
      </c>
      <c r="F278" s="293" t="s">
        <v>467</v>
      </c>
      <c r="G278" s="294" t="s">
        <v>325</v>
      </c>
      <c r="H278" s="295">
        <v>4</v>
      </c>
      <c r="I278" s="296"/>
      <c r="J278" s="297">
        <f>ROUND(I278*H278,2)</f>
        <v>0</v>
      </c>
      <c r="K278" s="293" t="s">
        <v>221</v>
      </c>
      <c r="L278" s="298"/>
      <c r="M278" s="299" t="s">
        <v>1</v>
      </c>
      <c r="N278" s="300" t="s">
        <v>48</v>
      </c>
      <c r="O278" s="93"/>
      <c r="P278" s="239">
        <f>O278*H278</f>
        <v>0</v>
      </c>
      <c r="Q278" s="239">
        <v>0.00958</v>
      </c>
      <c r="R278" s="239">
        <f>Q278*H278</f>
        <v>0.03832</v>
      </c>
      <c r="S278" s="239">
        <v>0</v>
      </c>
      <c r="T278" s="240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41" t="s">
        <v>426</v>
      </c>
      <c r="AT278" s="241" t="s">
        <v>311</v>
      </c>
      <c r="AU278" s="241" t="s">
        <v>92</v>
      </c>
      <c r="AY278" s="18" t="s">
        <v>215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90</v>
      </c>
      <c r="BK278" s="242">
        <f>ROUND(I278*H278,2)</f>
        <v>0</v>
      </c>
      <c r="BL278" s="18" t="s">
        <v>426</v>
      </c>
      <c r="BM278" s="241" t="s">
        <v>468</v>
      </c>
    </row>
    <row r="279" s="2" customFormat="1">
      <c r="A279" s="40"/>
      <c r="B279" s="41"/>
      <c r="C279" s="42"/>
      <c r="D279" s="243" t="s">
        <v>224</v>
      </c>
      <c r="E279" s="42"/>
      <c r="F279" s="244" t="s">
        <v>467</v>
      </c>
      <c r="G279" s="42"/>
      <c r="H279" s="42"/>
      <c r="I279" s="245"/>
      <c r="J279" s="42"/>
      <c r="K279" s="42"/>
      <c r="L279" s="46"/>
      <c r="M279" s="246"/>
      <c r="N279" s="247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8" t="s">
        <v>224</v>
      </c>
      <c r="AU279" s="18" t="s">
        <v>92</v>
      </c>
    </row>
    <row r="280" s="12" customFormat="1" ht="22.8" customHeight="1">
      <c r="A280" s="12"/>
      <c r="B280" s="214"/>
      <c r="C280" s="215"/>
      <c r="D280" s="216" t="s">
        <v>82</v>
      </c>
      <c r="E280" s="228" t="s">
        <v>469</v>
      </c>
      <c r="F280" s="228" t="s">
        <v>470</v>
      </c>
      <c r="G280" s="215"/>
      <c r="H280" s="215"/>
      <c r="I280" s="218"/>
      <c r="J280" s="229">
        <f>BK280</f>
        <v>0</v>
      </c>
      <c r="K280" s="215"/>
      <c r="L280" s="220"/>
      <c r="M280" s="221"/>
      <c r="N280" s="222"/>
      <c r="O280" s="222"/>
      <c r="P280" s="223">
        <f>SUM(P281:P292)</f>
        <v>0</v>
      </c>
      <c r="Q280" s="222"/>
      <c r="R280" s="223">
        <f>SUM(R281:R292)</f>
        <v>0</v>
      </c>
      <c r="S280" s="222"/>
      <c r="T280" s="224">
        <f>SUM(T281:T292)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25" t="s">
        <v>100</v>
      </c>
      <c r="AT280" s="226" t="s">
        <v>82</v>
      </c>
      <c r="AU280" s="226" t="s">
        <v>90</v>
      </c>
      <c r="AY280" s="225" t="s">
        <v>215</v>
      </c>
      <c r="BK280" s="227">
        <f>SUM(BK281:BK292)</f>
        <v>0</v>
      </c>
    </row>
    <row r="281" s="2" customFormat="1" ht="24.15" customHeight="1">
      <c r="A281" s="40"/>
      <c r="B281" s="41"/>
      <c r="C281" s="230" t="s">
        <v>452</v>
      </c>
      <c r="D281" s="230" t="s">
        <v>217</v>
      </c>
      <c r="E281" s="231" t="s">
        <v>472</v>
      </c>
      <c r="F281" s="232" t="s">
        <v>473</v>
      </c>
      <c r="G281" s="233" t="s">
        <v>334</v>
      </c>
      <c r="H281" s="234">
        <v>1.21</v>
      </c>
      <c r="I281" s="235"/>
      <c r="J281" s="236">
        <f>ROUND(I281*H281,2)</f>
        <v>0</v>
      </c>
      <c r="K281" s="232" t="s">
        <v>221</v>
      </c>
      <c r="L281" s="46"/>
      <c r="M281" s="237" t="s">
        <v>1</v>
      </c>
      <c r="N281" s="238" t="s">
        <v>48</v>
      </c>
      <c r="O281" s="93"/>
      <c r="P281" s="239">
        <f>O281*H281</f>
        <v>0</v>
      </c>
      <c r="Q281" s="239">
        <v>0</v>
      </c>
      <c r="R281" s="239">
        <f>Q281*H281</f>
        <v>0</v>
      </c>
      <c r="S281" s="239">
        <v>0</v>
      </c>
      <c r="T281" s="240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41" t="s">
        <v>418</v>
      </c>
      <c r="AT281" s="241" t="s">
        <v>217</v>
      </c>
      <c r="AU281" s="241" t="s">
        <v>92</v>
      </c>
      <c r="AY281" s="18" t="s">
        <v>215</v>
      </c>
      <c r="BE281" s="242">
        <f>IF(N281="základní",J281,0)</f>
        <v>0</v>
      </c>
      <c r="BF281" s="242">
        <f>IF(N281="snížená",J281,0)</f>
        <v>0</v>
      </c>
      <c r="BG281" s="242">
        <f>IF(N281="zákl. přenesená",J281,0)</f>
        <v>0</v>
      </c>
      <c r="BH281" s="242">
        <f>IF(N281="sníž. přenesená",J281,0)</f>
        <v>0</v>
      </c>
      <c r="BI281" s="242">
        <f>IF(N281="nulová",J281,0)</f>
        <v>0</v>
      </c>
      <c r="BJ281" s="18" t="s">
        <v>90</v>
      </c>
      <c r="BK281" s="242">
        <f>ROUND(I281*H281,2)</f>
        <v>0</v>
      </c>
      <c r="BL281" s="18" t="s">
        <v>418</v>
      </c>
      <c r="BM281" s="241" t="s">
        <v>474</v>
      </c>
    </row>
    <row r="282" s="2" customFormat="1">
      <c r="A282" s="40"/>
      <c r="B282" s="41"/>
      <c r="C282" s="42"/>
      <c r="D282" s="243" t="s">
        <v>224</v>
      </c>
      <c r="E282" s="42"/>
      <c r="F282" s="244" t="s">
        <v>475</v>
      </c>
      <c r="G282" s="42"/>
      <c r="H282" s="42"/>
      <c r="I282" s="245"/>
      <c r="J282" s="42"/>
      <c r="K282" s="42"/>
      <c r="L282" s="46"/>
      <c r="M282" s="246"/>
      <c r="N282" s="247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8" t="s">
        <v>224</v>
      </c>
      <c r="AU282" s="18" t="s">
        <v>92</v>
      </c>
    </row>
    <row r="283" s="13" customFormat="1">
      <c r="A283" s="13"/>
      <c r="B283" s="248"/>
      <c r="C283" s="249"/>
      <c r="D283" s="243" t="s">
        <v>226</v>
      </c>
      <c r="E283" s="250" t="s">
        <v>1</v>
      </c>
      <c r="F283" s="251" t="s">
        <v>476</v>
      </c>
      <c r="G283" s="249"/>
      <c r="H283" s="252">
        <v>1.21</v>
      </c>
      <c r="I283" s="253"/>
      <c r="J283" s="249"/>
      <c r="K283" s="249"/>
      <c r="L283" s="254"/>
      <c r="M283" s="255"/>
      <c r="N283" s="256"/>
      <c r="O283" s="256"/>
      <c r="P283" s="256"/>
      <c r="Q283" s="256"/>
      <c r="R283" s="256"/>
      <c r="S283" s="256"/>
      <c r="T283" s="25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8" t="s">
        <v>226</v>
      </c>
      <c r="AU283" s="258" t="s">
        <v>92</v>
      </c>
      <c r="AV283" s="13" t="s">
        <v>92</v>
      </c>
      <c r="AW283" s="13" t="s">
        <v>39</v>
      </c>
      <c r="AX283" s="13" t="s">
        <v>83</v>
      </c>
      <c r="AY283" s="258" t="s">
        <v>215</v>
      </c>
    </row>
    <row r="284" s="15" customFormat="1">
      <c r="A284" s="15"/>
      <c r="B284" s="270"/>
      <c r="C284" s="271"/>
      <c r="D284" s="243" t="s">
        <v>226</v>
      </c>
      <c r="E284" s="272" t="s">
        <v>1</v>
      </c>
      <c r="F284" s="273" t="s">
        <v>330</v>
      </c>
      <c r="G284" s="271"/>
      <c r="H284" s="274">
        <v>1.21</v>
      </c>
      <c r="I284" s="275"/>
      <c r="J284" s="271"/>
      <c r="K284" s="271"/>
      <c r="L284" s="276"/>
      <c r="M284" s="277"/>
      <c r="N284" s="278"/>
      <c r="O284" s="278"/>
      <c r="P284" s="278"/>
      <c r="Q284" s="278"/>
      <c r="R284" s="278"/>
      <c r="S284" s="278"/>
      <c r="T284" s="279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80" t="s">
        <v>226</v>
      </c>
      <c r="AU284" s="280" t="s">
        <v>92</v>
      </c>
      <c r="AV284" s="15" t="s">
        <v>100</v>
      </c>
      <c r="AW284" s="15" t="s">
        <v>39</v>
      </c>
      <c r="AX284" s="15" t="s">
        <v>90</v>
      </c>
      <c r="AY284" s="280" t="s">
        <v>215</v>
      </c>
    </row>
    <row r="285" s="2" customFormat="1" ht="24.15" customHeight="1">
      <c r="A285" s="40"/>
      <c r="B285" s="41"/>
      <c r="C285" s="230" t="s">
        <v>456</v>
      </c>
      <c r="D285" s="230" t="s">
        <v>217</v>
      </c>
      <c r="E285" s="231" t="s">
        <v>478</v>
      </c>
      <c r="F285" s="232" t="s">
        <v>479</v>
      </c>
      <c r="G285" s="233" t="s">
        <v>334</v>
      </c>
      <c r="H285" s="234">
        <v>11.369999999999999</v>
      </c>
      <c r="I285" s="235"/>
      <c r="J285" s="236">
        <f>ROUND(I285*H285,2)</f>
        <v>0</v>
      </c>
      <c r="K285" s="232" t="s">
        <v>221</v>
      </c>
      <c r="L285" s="46"/>
      <c r="M285" s="237" t="s">
        <v>1</v>
      </c>
      <c r="N285" s="238" t="s">
        <v>48</v>
      </c>
      <c r="O285" s="93"/>
      <c r="P285" s="239">
        <f>O285*H285</f>
        <v>0</v>
      </c>
      <c r="Q285" s="239">
        <v>0</v>
      </c>
      <c r="R285" s="239">
        <f>Q285*H285</f>
        <v>0</v>
      </c>
      <c r="S285" s="239">
        <v>0</v>
      </c>
      <c r="T285" s="240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41" t="s">
        <v>418</v>
      </c>
      <c r="AT285" s="241" t="s">
        <v>217</v>
      </c>
      <c r="AU285" s="241" t="s">
        <v>92</v>
      </c>
      <c r="AY285" s="18" t="s">
        <v>215</v>
      </c>
      <c r="BE285" s="242">
        <f>IF(N285="základní",J285,0)</f>
        <v>0</v>
      </c>
      <c r="BF285" s="242">
        <f>IF(N285="snížená",J285,0)</f>
        <v>0</v>
      </c>
      <c r="BG285" s="242">
        <f>IF(N285="zákl. přenesená",J285,0)</f>
        <v>0</v>
      </c>
      <c r="BH285" s="242">
        <f>IF(N285="sníž. přenesená",J285,0)</f>
        <v>0</v>
      </c>
      <c r="BI285" s="242">
        <f>IF(N285="nulová",J285,0)</f>
        <v>0</v>
      </c>
      <c r="BJ285" s="18" t="s">
        <v>90</v>
      </c>
      <c r="BK285" s="242">
        <f>ROUND(I285*H285,2)</f>
        <v>0</v>
      </c>
      <c r="BL285" s="18" t="s">
        <v>418</v>
      </c>
      <c r="BM285" s="241" t="s">
        <v>480</v>
      </c>
    </row>
    <row r="286" s="2" customFormat="1">
      <c r="A286" s="40"/>
      <c r="B286" s="41"/>
      <c r="C286" s="42"/>
      <c r="D286" s="243" t="s">
        <v>224</v>
      </c>
      <c r="E286" s="42"/>
      <c r="F286" s="244" t="s">
        <v>481</v>
      </c>
      <c r="G286" s="42"/>
      <c r="H286" s="42"/>
      <c r="I286" s="245"/>
      <c r="J286" s="42"/>
      <c r="K286" s="42"/>
      <c r="L286" s="46"/>
      <c r="M286" s="246"/>
      <c r="N286" s="247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8" t="s">
        <v>224</v>
      </c>
      <c r="AU286" s="18" t="s">
        <v>92</v>
      </c>
    </row>
    <row r="287" s="13" customFormat="1">
      <c r="A287" s="13"/>
      <c r="B287" s="248"/>
      <c r="C287" s="249"/>
      <c r="D287" s="243" t="s">
        <v>226</v>
      </c>
      <c r="E287" s="250" t="s">
        <v>1</v>
      </c>
      <c r="F287" s="251" t="s">
        <v>482</v>
      </c>
      <c r="G287" s="249"/>
      <c r="H287" s="252">
        <v>1.54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226</v>
      </c>
      <c r="AU287" s="258" t="s">
        <v>92</v>
      </c>
      <c r="AV287" s="13" t="s">
        <v>92</v>
      </c>
      <c r="AW287" s="13" t="s">
        <v>39</v>
      </c>
      <c r="AX287" s="13" t="s">
        <v>83</v>
      </c>
      <c r="AY287" s="258" t="s">
        <v>215</v>
      </c>
    </row>
    <row r="288" s="13" customFormat="1">
      <c r="A288" s="13"/>
      <c r="B288" s="248"/>
      <c r="C288" s="249"/>
      <c r="D288" s="243" t="s">
        <v>226</v>
      </c>
      <c r="E288" s="250" t="s">
        <v>1</v>
      </c>
      <c r="F288" s="251" t="s">
        <v>483</v>
      </c>
      <c r="G288" s="249"/>
      <c r="H288" s="252">
        <v>1.9199999999999999</v>
      </c>
      <c r="I288" s="253"/>
      <c r="J288" s="249"/>
      <c r="K288" s="249"/>
      <c r="L288" s="254"/>
      <c r="M288" s="255"/>
      <c r="N288" s="256"/>
      <c r="O288" s="256"/>
      <c r="P288" s="256"/>
      <c r="Q288" s="256"/>
      <c r="R288" s="256"/>
      <c r="S288" s="256"/>
      <c r="T288" s="257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8" t="s">
        <v>226</v>
      </c>
      <c r="AU288" s="258" t="s">
        <v>92</v>
      </c>
      <c r="AV288" s="13" t="s">
        <v>92</v>
      </c>
      <c r="AW288" s="13" t="s">
        <v>39</v>
      </c>
      <c r="AX288" s="13" t="s">
        <v>83</v>
      </c>
      <c r="AY288" s="258" t="s">
        <v>215</v>
      </c>
    </row>
    <row r="289" s="13" customFormat="1">
      <c r="A289" s="13"/>
      <c r="B289" s="248"/>
      <c r="C289" s="249"/>
      <c r="D289" s="243" t="s">
        <v>226</v>
      </c>
      <c r="E289" s="250" t="s">
        <v>1</v>
      </c>
      <c r="F289" s="251" t="s">
        <v>484</v>
      </c>
      <c r="G289" s="249"/>
      <c r="H289" s="252">
        <v>2.46</v>
      </c>
      <c r="I289" s="253"/>
      <c r="J289" s="249"/>
      <c r="K289" s="249"/>
      <c r="L289" s="254"/>
      <c r="M289" s="255"/>
      <c r="N289" s="256"/>
      <c r="O289" s="256"/>
      <c r="P289" s="256"/>
      <c r="Q289" s="256"/>
      <c r="R289" s="256"/>
      <c r="S289" s="256"/>
      <c r="T289" s="25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8" t="s">
        <v>226</v>
      </c>
      <c r="AU289" s="258" t="s">
        <v>92</v>
      </c>
      <c r="AV289" s="13" t="s">
        <v>92</v>
      </c>
      <c r="AW289" s="13" t="s">
        <v>39</v>
      </c>
      <c r="AX289" s="13" t="s">
        <v>83</v>
      </c>
      <c r="AY289" s="258" t="s">
        <v>215</v>
      </c>
    </row>
    <row r="290" s="13" customFormat="1">
      <c r="A290" s="13"/>
      <c r="B290" s="248"/>
      <c r="C290" s="249"/>
      <c r="D290" s="243" t="s">
        <v>226</v>
      </c>
      <c r="E290" s="250" t="s">
        <v>1</v>
      </c>
      <c r="F290" s="251" t="s">
        <v>485</v>
      </c>
      <c r="G290" s="249"/>
      <c r="H290" s="252">
        <v>2.6200000000000001</v>
      </c>
      <c r="I290" s="253"/>
      <c r="J290" s="249"/>
      <c r="K290" s="249"/>
      <c r="L290" s="254"/>
      <c r="M290" s="255"/>
      <c r="N290" s="256"/>
      <c r="O290" s="256"/>
      <c r="P290" s="256"/>
      <c r="Q290" s="256"/>
      <c r="R290" s="256"/>
      <c r="S290" s="256"/>
      <c r="T290" s="25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8" t="s">
        <v>226</v>
      </c>
      <c r="AU290" s="258" t="s">
        <v>92</v>
      </c>
      <c r="AV290" s="13" t="s">
        <v>92</v>
      </c>
      <c r="AW290" s="13" t="s">
        <v>39</v>
      </c>
      <c r="AX290" s="13" t="s">
        <v>83</v>
      </c>
      <c r="AY290" s="258" t="s">
        <v>215</v>
      </c>
    </row>
    <row r="291" s="13" customFormat="1">
      <c r="A291" s="13"/>
      <c r="B291" s="248"/>
      <c r="C291" s="249"/>
      <c r="D291" s="243" t="s">
        <v>226</v>
      </c>
      <c r="E291" s="250" t="s">
        <v>1</v>
      </c>
      <c r="F291" s="251" t="s">
        <v>486</v>
      </c>
      <c r="G291" s="249"/>
      <c r="H291" s="252">
        <v>2.8300000000000001</v>
      </c>
      <c r="I291" s="253"/>
      <c r="J291" s="249"/>
      <c r="K291" s="249"/>
      <c r="L291" s="254"/>
      <c r="M291" s="255"/>
      <c r="N291" s="256"/>
      <c r="O291" s="256"/>
      <c r="P291" s="256"/>
      <c r="Q291" s="256"/>
      <c r="R291" s="256"/>
      <c r="S291" s="256"/>
      <c r="T291" s="25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8" t="s">
        <v>226</v>
      </c>
      <c r="AU291" s="258" t="s">
        <v>92</v>
      </c>
      <c r="AV291" s="13" t="s">
        <v>92</v>
      </c>
      <c r="AW291" s="13" t="s">
        <v>39</v>
      </c>
      <c r="AX291" s="13" t="s">
        <v>83</v>
      </c>
      <c r="AY291" s="258" t="s">
        <v>215</v>
      </c>
    </row>
    <row r="292" s="15" customFormat="1">
      <c r="A292" s="15"/>
      <c r="B292" s="270"/>
      <c r="C292" s="271"/>
      <c r="D292" s="243" t="s">
        <v>226</v>
      </c>
      <c r="E292" s="272" t="s">
        <v>1</v>
      </c>
      <c r="F292" s="273" t="s">
        <v>330</v>
      </c>
      <c r="G292" s="271"/>
      <c r="H292" s="274">
        <v>11.369999999999999</v>
      </c>
      <c r="I292" s="275"/>
      <c r="J292" s="271"/>
      <c r="K292" s="271"/>
      <c r="L292" s="276"/>
      <c r="M292" s="301"/>
      <c r="N292" s="302"/>
      <c r="O292" s="302"/>
      <c r="P292" s="302"/>
      <c r="Q292" s="302"/>
      <c r="R292" s="302"/>
      <c r="S292" s="302"/>
      <c r="T292" s="303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0" t="s">
        <v>226</v>
      </c>
      <c r="AU292" s="280" t="s">
        <v>92</v>
      </c>
      <c r="AV292" s="15" t="s">
        <v>100</v>
      </c>
      <c r="AW292" s="15" t="s">
        <v>39</v>
      </c>
      <c r="AX292" s="15" t="s">
        <v>90</v>
      </c>
      <c r="AY292" s="280" t="s">
        <v>215</v>
      </c>
    </row>
    <row r="293" s="2" customFormat="1" ht="6.96" customHeight="1">
      <c r="A293" s="40"/>
      <c r="B293" s="68"/>
      <c r="C293" s="69"/>
      <c r="D293" s="69"/>
      <c r="E293" s="69"/>
      <c r="F293" s="69"/>
      <c r="G293" s="69"/>
      <c r="H293" s="69"/>
      <c r="I293" s="69"/>
      <c r="J293" s="69"/>
      <c r="K293" s="69"/>
      <c r="L293" s="46"/>
      <c r="M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</row>
  </sheetData>
  <sheetProtection sheet="1" autoFilter="0" formatColumns="0" formatRows="0" objects="1" scenarios="1" spinCount="100000" saltValue="TOni6G78adkkQUI/PaoHm+Ip1sNgalGi9pR8yoSGfLkdxMBKkJRyTqWKRAI3aPGuZ+fp6MWKcx+I4sgPL8gmZA==" hashValue="TzC3/Q68caYLDxGwIymCJEZdIT2Nzt1pmi2nEN6l7j+2pguoUhF/Aiyga7IT+QjxFzw4WKslGkA0ylO4w0Nvyg==" algorithmName="SHA-512" password="CC35"/>
  <autoFilter ref="C133:K2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516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517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518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ROUND((SUM(BE129:BE252)),  2)</f>
        <v>0</v>
      </c>
      <c r="G37" s="40"/>
      <c r="H37" s="40"/>
      <c r="I37" s="167">
        <v>0.20999999999999999</v>
      </c>
      <c r="J37" s="166">
        <f>ROUND(((SUM(BE129:BE252))*I37),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ROUND((SUM(BF129:BF252)),  2)</f>
        <v>0</v>
      </c>
      <c r="G38" s="40"/>
      <c r="H38" s="40"/>
      <c r="I38" s="167">
        <v>0.12</v>
      </c>
      <c r="J38" s="166">
        <f>ROUND(((SUM(BF129:BF252))*I38),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ROUND((SUM(BG129:BG252)),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ROUND((SUM(BH129:BH252)),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ROUND((SUM(BI129:BI252)),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516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517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SO 340-11-01.01 - přípojka NN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523</v>
      </c>
      <c r="E102" s="200"/>
      <c r="F102" s="200"/>
      <c r="G102" s="200"/>
      <c r="H102" s="200"/>
      <c r="I102" s="200"/>
      <c r="J102" s="201">
        <f>J131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524</v>
      </c>
      <c r="E103" s="200"/>
      <c r="F103" s="200"/>
      <c r="G103" s="200"/>
      <c r="H103" s="200"/>
      <c r="I103" s="200"/>
      <c r="J103" s="201">
        <f>J138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525</v>
      </c>
      <c r="E104" s="200"/>
      <c r="F104" s="200"/>
      <c r="G104" s="200"/>
      <c r="H104" s="200"/>
      <c r="I104" s="200"/>
      <c r="J104" s="201">
        <f>J141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34"/>
      <c r="D105" s="199" t="s">
        <v>526</v>
      </c>
      <c r="E105" s="200"/>
      <c r="F105" s="200"/>
      <c r="G105" s="200"/>
      <c r="H105" s="200"/>
      <c r="I105" s="200"/>
      <c r="J105" s="201">
        <f>J185</f>
        <v>0</v>
      </c>
      <c r="K105" s="134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516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517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>SO 340-11-01.01 - přípojka NN (ÚOŽI)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</f>
        <v>0</v>
      </c>
      <c r="Q129" s="106"/>
      <c r="R129" s="211">
        <f>R130</f>
        <v>0</v>
      </c>
      <c r="S129" s="106"/>
      <c r="T129" s="212">
        <f>T130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P131+P138+P141+P185</f>
        <v>0</v>
      </c>
      <c r="Q130" s="222"/>
      <c r="R130" s="223">
        <f>R131+R138+R141+R185</f>
        <v>0</v>
      </c>
      <c r="S130" s="222"/>
      <c r="T130" s="224">
        <f>T131+T138+T141+T185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BK131+BK138+BK141+BK185</f>
        <v>0</v>
      </c>
    </row>
    <row r="131" s="12" customFormat="1" ht="22.8" customHeight="1">
      <c r="A131" s="12"/>
      <c r="B131" s="214"/>
      <c r="C131" s="215"/>
      <c r="D131" s="216" t="s">
        <v>82</v>
      </c>
      <c r="E131" s="228" t="s">
        <v>247</v>
      </c>
      <c r="F131" s="228" t="s">
        <v>216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SUM(P132:P137)</f>
        <v>0</v>
      </c>
      <c r="Q131" s="222"/>
      <c r="R131" s="223">
        <f>SUM(R132:R137)</f>
        <v>0</v>
      </c>
      <c r="S131" s="222"/>
      <c r="T131" s="224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90</v>
      </c>
      <c r="AT131" s="226" t="s">
        <v>82</v>
      </c>
      <c r="AU131" s="226" t="s">
        <v>90</v>
      </c>
      <c r="AY131" s="225" t="s">
        <v>215</v>
      </c>
      <c r="BK131" s="227">
        <f>SUM(BK132:BK137)</f>
        <v>0</v>
      </c>
    </row>
    <row r="132" s="2" customFormat="1" ht="24.15" customHeight="1">
      <c r="A132" s="40"/>
      <c r="B132" s="41"/>
      <c r="C132" s="230" t="s">
        <v>90</v>
      </c>
      <c r="D132" s="230" t="s">
        <v>217</v>
      </c>
      <c r="E132" s="231" t="s">
        <v>527</v>
      </c>
      <c r="F132" s="232" t="s">
        <v>528</v>
      </c>
      <c r="G132" s="233" t="s">
        <v>232</v>
      </c>
      <c r="H132" s="234">
        <v>3.2000000000000002</v>
      </c>
      <c r="I132" s="235"/>
      <c r="J132" s="236">
        <f>ROUND(I132*H132,2)</f>
        <v>0</v>
      </c>
      <c r="K132" s="232" t="s">
        <v>529</v>
      </c>
      <c r="L132" s="46"/>
      <c r="M132" s="237" t="s">
        <v>1</v>
      </c>
      <c r="N132" s="238" t="s">
        <v>48</v>
      </c>
      <c r="O132" s="93"/>
      <c r="P132" s="239">
        <f>O132*H132</f>
        <v>0</v>
      </c>
      <c r="Q132" s="239">
        <v>0</v>
      </c>
      <c r="R132" s="239">
        <f>Q132*H132</f>
        <v>0</v>
      </c>
      <c r="S132" s="239">
        <v>0</v>
      </c>
      <c r="T132" s="24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41" t="s">
        <v>222</v>
      </c>
      <c r="AT132" s="241" t="s">
        <v>217</v>
      </c>
      <c r="AU132" s="241" t="s">
        <v>92</v>
      </c>
      <c r="AY132" s="18" t="s">
        <v>215</v>
      </c>
      <c r="BE132" s="242">
        <f>IF(N132="základní",J132,0)</f>
        <v>0</v>
      </c>
      <c r="BF132" s="242">
        <f>IF(N132="snížená",J132,0)</f>
        <v>0</v>
      </c>
      <c r="BG132" s="242">
        <f>IF(N132="zákl. přenesená",J132,0)</f>
        <v>0</v>
      </c>
      <c r="BH132" s="242">
        <f>IF(N132="sníž. přenesená",J132,0)</f>
        <v>0</v>
      </c>
      <c r="BI132" s="242">
        <f>IF(N132="nulová",J132,0)</f>
        <v>0</v>
      </c>
      <c r="BJ132" s="18" t="s">
        <v>90</v>
      </c>
      <c r="BK132" s="242">
        <f>ROUND(I132*H132,2)</f>
        <v>0</v>
      </c>
      <c r="BL132" s="18" t="s">
        <v>222</v>
      </c>
      <c r="BM132" s="241" t="s">
        <v>530</v>
      </c>
    </row>
    <row r="133" s="2" customFormat="1">
      <c r="A133" s="40"/>
      <c r="B133" s="41"/>
      <c r="C133" s="42"/>
      <c r="D133" s="243" t="s">
        <v>224</v>
      </c>
      <c r="E133" s="42"/>
      <c r="F133" s="244" t="s">
        <v>531</v>
      </c>
      <c r="G133" s="42"/>
      <c r="H133" s="42"/>
      <c r="I133" s="245"/>
      <c r="J133" s="42"/>
      <c r="K133" s="42"/>
      <c r="L133" s="46"/>
      <c r="M133" s="246"/>
      <c r="N133" s="247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8" t="s">
        <v>224</v>
      </c>
      <c r="AU133" s="18" t="s">
        <v>92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532</v>
      </c>
      <c r="G134" s="249"/>
      <c r="H134" s="252">
        <v>3.2000000000000002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90</v>
      </c>
      <c r="AY134" s="258" t="s">
        <v>215</v>
      </c>
    </row>
    <row r="135" s="2" customFormat="1" ht="24.15" customHeight="1">
      <c r="A135" s="40"/>
      <c r="B135" s="41"/>
      <c r="C135" s="230" t="s">
        <v>92</v>
      </c>
      <c r="D135" s="230" t="s">
        <v>217</v>
      </c>
      <c r="E135" s="231" t="s">
        <v>533</v>
      </c>
      <c r="F135" s="232" t="s">
        <v>534</v>
      </c>
      <c r="G135" s="233" t="s">
        <v>232</v>
      </c>
      <c r="H135" s="234">
        <v>3.2000000000000002</v>
      </c>
      <c r="I135" s="235"/>
      <c r="J135" s="236">
        <f>ROUND(I135*H135,2)</f>
        <v>0</v>
      </c>
      <c r="K135" s="232" t="s">
        <v>529</v>
      </c>
      <c r="L135" s="46"/>
      <c r="M135" s="237" t="s">
        <v>1</v>
      </c>
      <c r="N135" s="238" t="s">
        <v>48</v>
      </c>
      <c r="O135" s="93"/>
      <c r="P135" s="239">
        <f>O135*H135</f>
        <v>0</v>
      </c>
      <c r="Q135" s="239">
        <v>0</v>
      </c>
      <c r="R135" s="239">
        <f>Q135*H135</f>
        <v>0</v>
      </c>
      <c r="S135" s="239">
        <v>0</v>
      </c>
      <c r="T135" s="240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41" t="s">
        <v>222</v>
      </c>
      <c r="AT135" s="241" t="s">
        <v>217</v>
      </c>
      <c r="AU135" s="241" t="s">
        <v>92</v>
      </c>
      <c r="AY135" s="18" t="s">
        <v>215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8" t="s">
        <v>90</v>
      </c>
      <c r="BK135" s="242">
        <f>ROUND(I135*H135,2)</f>
        <v>0</v>
      </c>
      <c r="BL135" s="18" t="s">
        <v>222</v>
      </c>
      <c r="BM135" s="241" t="s">
        <v>535</v>
      </c>
    </row>
    <row r="136" s="2" customFormat="1">
      <c r="A136" s="40"/>
      <c r="B136" s="41"/>
      <c r="C136" s="42"/>
      <c r="D136" s="243" t="s">
        <v>224</v>
      </c>
      <c r="E136" s="42"/>
      <c r="F136" s="244" t="s">
        <v>536</v>
      </c>
      <c r="G136" s="42"/>
      <c r="H136" s="42"/>
      <c r="I136" s="245"/>
      <c r="J136" s="42"/>
      <c r="K136" s="42"/>
      <c r="L136" s="46"/>
      <c r="M136" s="246"/>
      <c r="N136" s="247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8" t="s">
        <v>224</v>
      </c>
      <c r="AU136" s="18" t="s">
        <v>92</v>
      </c>
    </row>
    <row r="137" s="13" customFormat="1">
      <c r="A137" s="13"/>
      <c r="B137" s="248"/>
      <c r="C137" s="249"/>
      <c r="D137" s="243" t="s">
        <v>226</v>
      </c>
      <c r="E137" s="250" t="s">
        <v>1</v>
      </c>
      <c r="F137" s="251" t="s">
        <v>532</v>
      </c>
      <c r="G137" s="249"/>
      <c r="H137" s="252">
        <v>3.2000000000000002</v>
      </c>
      <c r="I137" s="253"/>
      <c r="J137" s="249"/>
      <c r="K137" s="249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226</v>
      </c>
      <c r="AU137" s="258" t="s">
        <v>92</v>
      </c>
      <c r="AV137" s="13" t="s">
        <v>92</v>
      </c>
      <c r="AW137" s="13" t="s">
        <v>39</v>
      </c>
      <c r="AX137" s="13" t="s">
        <v>90</v>
      </c>
      <c r="AY137" s="258" t="s">
        <v>215</v>
      </c>
    </row>
    <row r="138" s="12" customFormat="1" ht="22.8" customHeight="1">
      <c r="A138" s="12"/>
      <c r="B138" s="214"/>
      <c r="C138" s="215"/>
      <c r="D138" s="216" t="s">
        <v>82</v>
      </c>
      <c r="E138" s="228" t="s">
        <v>537</v>
      </c>
      <c r="F138" s="228" t="s">
        <v>538</v>
      </c>
      <c r="G138" s="215"/>
      <c r="H138" s="215"/>
      <c r="I138" s="218"/>
      <c r="J138" s="229">
        <f>BK138</f>
        <v>0</v>
      </c>
      <c r="K138" s="215"/>
      <c r="L138" s="220"/>
      <c r="M138" s="221"/>
      <c r="N138" s="222"/>
      <c r="O138" s="222"/>
      <c r="P138" s="223">
        <f>SUM(P139:P140)</f>
        <v>0</v>
      </c>
      <c r="Q138" s="222"/>
      <c r="R138" s="223">
        <f>SUM(R139:R140)</f>
        <v>0</v>
      </c>
      <c r="S138" s="222"/>
      <c r="T138" s="224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5" t="s">
        <v>90</v>
      </c>
      <c r="AT138" s="226" t="s">
        <v>82</v>
      </c>
      <c r="AU138" s="226" t="s">
        <v>90</v>
      </c>
      <c r="AY138" s="225" t="s">
        <v>215</v>
      </c>
      <c r="BK138" s="227">
        <f>SUM(BK139:BK140)</f>
        <v>0</v>
      </c>
    </row>
    <row r="139" s="2" customFormat="1" ht="16.5" customHeight="1">
      <c r="A139" s="40"/>
      <c r="B139" s="41"/>
      <c r="C139" s="230" t="s">
        <v>100</v>
      </c>
      <c r="D139" s="230" t="s">
        <v>217</v>
      </c>
      <c r="E139" s="231" t="s">
        <v>539</v>
      </c>
      <c r="F139" s="232" t="s">
        <v>540</v>
      </c>
      <c r="G139" s="233" t="s">
        <v>334</v>
      </c>
      <c r="H139" s="234">
        <v>1535</v>
      </c>
      <c r="I139" s="235"/>
      <c r="J139" s="236">
        <f>ROUND(I139*H139,2)</f>
        <v>0</v>
      </c>
      <c r="K139" s="232" t="s">
        <v>529</v>
      </c>
      <c r="L139" s="46"/>
      <c r="M139" s="237" t="s">
        <v>1</v>
      </c>
      <c r="N139" s="238" t="s">
        <v>48</v>
      </c>
      <c r="O139" s="93"/>
      <c r="P139" s="239">
        <f>O139*H139</f>
        <v>0</v>
      </c>
      <c r="Q139" s="239">
        <v>0</v>
      </c>
      <c r="R139" s="239">
        <f>Q139*H139</f>
        <v>0</v>
      </c>
      <c r="S139" s="239">
        <v>0</v>
      </c>
      <c r="T139" s="24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1" t="s">
        <v>541</v>
      </c>
      <c r="AT139" s="241" t="s">
        <v>217</v>
      </c>
      <c r="AU139" s="241" t="s">
        <v>92</v>
      </c>
      <c r="AY139" s="18" t="s">
        <v>215</v>
      </c>
      <c r="BE139" s="242">
        <f>IF(N139="základní",J139,0)</f>
        <v>0</v>
      </c>
      <c r="BF139" s="242">
        <f>IF(N139="snížená",J139,0)</f>
        <v>0</v>
      </c>
      <c r="BG139" s="242">
        <f>IF(N139="zákl. přenesená",J139,0)</f>
        <v>0</v>
      </c>
      <c r="BH139" s="242">
        <f>IF(N139="sníž. přenesená",J139,0)</f>
        <v>0</v>
      </c>
      <c r="BI139" s="242">
        <f>IF(N139="nulová",J139,0)</f>
        <v>0</v>
      </c>
      <c r="BJ139" s="18" t="s">
        <v>90</v>
      </c>
      <c r="BK139" s="242">
        <f>ROUND(I139*H139,2)</f>
        <v>0</v>
      </c>
      <c r="BL139" s="18" t="s">
        <v>541</v>
      </c>
      <c r="BM139" s="241" t="s">
        <v>542</v>
      </c>
    </row>
    <row r="140" s="2" customFormat="1">
      <c r="A140" s="40"/>
      <c r="B140" s="41"/>
      <c r="C140" s="42"/>
      <c r="D140" s="243" t="s">
        <v>224</v>
      </c>
      <c r="E140" s="42"/>
      <c r="F140" s="244" t="s">
        <v>543</v>
      </c>
      <c r="G140" s="42"/>
      <c r="H140" s="42"/>
      <c r="I140" s="245"/>
      <c r="J140" s="42"/>
      <c r="K140" s="42"/>
      <c r="L140" s="46"/>
      <c r="M140" s="246"/>
      <c r="N140" s="247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8" t="s">
        <v>224</v>
      </c>
      <c r="AU140" s="18" t="s">
        <v>92</v>
      </c>
    </row>
    <row r="141" s="12" customFormat="1" ht="22.8" customHeight="1">
      <c r="A141" s="12"/>
      <c r="B141" s="214"/>
      <c r="C141" s="215"/>
      <c r="D141" s="216" t="s">
        <v>82</v>
      </c>
      <c r="E141" s="228" t="s">
        <v>544</v>
      </c>
      <c r="F141" s="228" t="s">
        <v>545</v>
      </c>
      <c r="G141" s="215"/>
      <c r="H141" s="215"/>
      <c r="I141" s="218"/>
      <c r="J141" s="229">
        <f>BK141</f>
        <v>0</v>
      </c>
      <c r="K141" s="215"/>
      <c r="L141" s="220"/>
      <c r="M141" s="221"/>
      <c r="N141" s="222"/>
      <c r="O141" s="222"/>
      <c r="P141" s="223">
        <f>SUM(P142:P184)</f>
        <v>0</v>
      </c>
      <c r="Q141" s="222"/>
      <c r="R141" s="223">
        <f>SUM(R142:R184)</f>
        <v>0</v>
      </c>
      <c r="S141" s="222"/>
      <c r="T141" s="224">
        <f>SUM(T142:T184)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90</v>
      </c>
      <c r="AT141" s="226" t="s">
        <v>82</v>
      </c>
      <c r="AU141" s="226" t="s">
        <v>90</v>
      </c>
      <c r="AY141" s="225" t="s">
        <v>215</v>
      </c>
      <c r="BK141" s="227">
        <f>SUM(BK142:BK184)</f>
        <v>0</v>
      </c>
    </row>
    <row r="142" s="2" customFormat="1" ht="33" customHeight="1">
      <c r="A142" s="40"/>
      <c r="B142" s="41"/>
      <c r="C142" s="291" t="s">
        <v>222</v>
      </c>
      <c r="D142" s="291" t="s">
        <v>311</v>
      </c>
      <c r="E142" s="292" t="s">
        <v>546</v>
      </c>
      <c r="F142" s="293" t="s">
        <v>547</v>
      </c>
      <c r="G142" s="294" t="s">
        <v>334</v>
      </c>
      <c r="H142" s="295">
        <v>80</v>
      </c>
      <c r="I142" s="296"/>
      <c r="J142" s="297">
        <f>ROUND(I142*H142,2)</f>
        <v>0</v>
      </c>
      <c r="K142" s="293" t="s">
        <v>529</v>
      </c>
      <c r="L142" s="298"/>
      <c r="M142" s="299" t="s">
        <v>1</v>
      </c>
      <c r="N142" s="300" t="s">
        <v>48</v>
      </c>
      <c r="O142" s="93"/>
      <c r="P142" s="239">
        <f>O142*H142</f>
        <v>0</v>
      </c>
      <c r="Q142" s="239">
        <v>0</v>
      </c>
      <c r="R142" s="239">
        <f>Q142*H142</f>
        <v>0</v>
      </c>
      <c r="S142" s="239">
        <v>0</v>
      </c>
      <c r="T142" s="240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1" t="s">
        <v>548</v>
      </c>
      <c r="AT142" s="241" t="s">
        <v>311</v>
      </c>
      <c r="AU142" s="241" t="s">
        <v>92</v>
      </c>
      <c r="AY142" s="18" t="s">
        <v>215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90</v>
      </c>
      <c r="BK142" s="242">
        <f>ROUND(I142*H142,2)</f>
        <v>0</v>
      </c>
      <c r="BL142" s="18" t="s">
        <v>418</v>
      </c>
      <c r="BM142" s="241" t="s">
        <v>549</v>
      </c>
    </row>
    <row r="143" s="2" customFormat="1">
      <c r="A143" s="40"/>
      <c r="B143" s="41"/>
      <c r="C143" s="42"/>
      <c r="D143" s="243" t="s">
        <v>224</v>
      </c>
      <c r="E143" s="42"/>
      <c r="F143" s="244" t="s">
        <v>547</v>
      </c>
      <c r="G143" s="42"/>
      <c r="H143" s="42"/>
      <c r="I143" s="245"/>
      <c r="J143" s="42"/>
      <c r="K143" s="42"/>
      <c r="L143" s="46"/>
      <c r="M143" s="246"/>
      <c r="N143" s="247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8" t="s">
        <v>224</v>
      </c>
      <c r="AU143" s="18" t="s">
        <v>92</v>
      </c>
    </row>
    <row r="144" s="13" customFormat="1">
      <c r="A144" s="13"/>
      <c r="B144" s="248"/>
      <c r="C144" s="249"/>
      <c r="D144" s="243" t="s">
        <v>226</v>
      </c>
      <c r="E144" s="250" t="s">
        <v>1</v>
      </c>
      <c r="F144" s="251" t="s">
        <v>550</v>
      </c>
      <c r="G144" s="249"/>
      <c r="H144" s="252">
        <v>10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226</v>
      </c>
      <c r="AU144" s="258" t="s">
        <v>92</v>
      </c>
      <c r="AV144" s="13" t="s">
        <v>92</v>
      </c>
      <c r="AW144" s="13" t="s">
        <v>39</v>
      </c>
      <c r="AX144" s="13" t="s">
        <v>83</v>
      </c>
      <c r="AY144" s="258" t="s">
        <v>215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551</v>
      </c>
      <c r="G145" s="249"/>
      <c r="H145" s="252">
        <v>10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83</v>
      </c>
      <c r="AY145" s="258" t="s">
        <v>215</v>
      </c>
    </row>
    <row r="146" s="13" customFormat="1">
      <c r="A146" s="13"/>
      <c r="B146" s="248"/>
      <c r="C146" s="249"/>
      <c r="D146" s="243" t="s">
        <v>226</v>
      </c>
      <c r="E146" s="250" t="s">
        <v>1</v>
      </c>
      <c r="F146" s="251" t="s">
        <v>552</v>
      </c>
      <c r="G146" s="249"/>
      <c r="H146" s="252">
        <v>10</v>
      </c>
      <c r="I146" s="253"/>
      <c r="J146" s="249"/>
      <c r="K146" s="249"/>
      <c r="L146" s="254"/>
      <c r="M146" s="255"/>
      <c r="N146" s="256"/>
      <c r="O146" s="256"/>
      <c r="P146" s="256"/>
      <c r="Q146" s="256"/>
      <c r="R146" s="256"/>
      <c r="S146" s="256"/>
      <c r="T146" s="25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8" t="s">
        <v>226</v>
      </c>
      <c r="AU146" s="258" t="s">
        <v>92</v>
      </c>
      <c r="AV146" s="13" t="s">
        <v>92</v>
      </c>
      <c r="AW146" s="13" t="s">
        <v>39</v>
      </c>
      <c r="AX146" s="13" t="s">
        <v>83</v>
      </c>
      <c r="AY146" s="258" t="s">
        <v>215</v>
      </c>
    </row>
    <row r="147" s="13" customFormat="1">
      <c r="A147" s="13"/>
      <c r="B147" s="248"/>
      <c r="C147" s="249"/>
      <c r="D147" s="243" t="s">
        <v>226</v>
      </c>
      <c r="E147" s="250" t="s">
        <v>1</v>
      </c>
      <c r="F147" s="251" t="s">
        <v>553</v>
      </c>
      <c r="G147" s="249"/>
      <c r="H147" s="252">
        <v>10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226</v>
      </c>
      <c r="AU147" s="258" t="s">
        <v>92</v>
      </c>
      <c r="AV147" s="13" t="s">
        <v>92</v>
      </c>
      <c r="AW147" s="13" t="s">
        <v>39</v>
      </c>
      <c r="AX147" s="13" t="s">
        <v>83</v>
      </c>
      <c r="AY147" s="258" t="s">
        <v>215</v>
      </c>
    </row>
    <row r="148" s="13" customFormat="1">
      <c r="A148" s="13"/>
      <c r="B148" s="248"/>
      <c r="C148" s="249"/>
      <c r="D148" s="243" t="s">
        <v>226</v>
      </c>
      <c r="E148" s="250" t="s">
        <v>1</v>
      </c>
      <c r="F148" s="251" t="s">
        <v>554</v>
      </c>
      <c r="G148" s="249"/>
      <c r="H148" s="252">
        <v>10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226</v>
      </c>
      <c r="AU148" s="258" t="s">
        <v>92</v>
      </c>
      <c r="AV148" s="13" t="s">
        <v>92</v>
      </c>
      <c r="AW148" s="13" t="s">
        <v>39</v>
      </c>
      <c r="AX148" s="13" t="s">
        <v>83</v>
      </c>
      <c r="AY148" s="258" t="s">
        <v>215</v>
      </c>
    </row>
    <row r="149" s="13" customFormat="1">
      <c r="A149" s="13"/>
      <c r="B149" s="248"/>
      <c r="C149" s="249"/>
      <c r="D149" s="243" t="s">
        <v>226</v>
      </c>
      <c r="E149" s="250" t="s">
        <v>1</v>
      </c>
      <c r="F149" s="251" t="s">
        <v>555</v>
      </c>
      <c r="G149" s="249"/>
      <c r="H149" s="252">
        <v>10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226</v>
      </c>
      <c r="AU149" s="258" t="s">
        <v>92</v>
      </c>
      <c r="AV149" s="13" t="s">
        <v>92</v>
      </c>
      <c r="AW149" s="13" t="s">
        <v>39</v>
      </c>
      <c r="AX149" s="13" t="s">
        <v>83</v>
      </c>
      <c r="AY149" s="258" t="s">
        <v>215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556</v>
      </c>
      <c r="G150" s="249"/>
      <c r="H150" s="252">
        <v>10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83</v>
      </c>
      <c r="AY150" s="258" t="s">
        <v>215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557</v>
      </c>
      <c r="G151" s="249"/>
      <c r="H151" s="252">
        <v>10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4" customFormat="1">
      <c r="A152" s="14"/>
      <c r="B152" s="259"/>
      <c r="C152" s="260"/>
      <c r="D152" s="243" t="s">
        <v>226</v>
      </c>
      <c r="E152" s="261" t="s">
        <v>1</v>
      </c>
      <c r="F152" s="262" t="s">
        <v>229</v>
      </c>
      <c r="G152" s="260"/>
      <c r="H152" s="263">
        <v>80</v>
      </c>
      <c r="I152" s="264"/>
      <c r="J152" s="260"/>
      <c r="K152" s="260"/>
      <c r="L152" s="265"/>
      <c r="M152" s="266"/>
      <c r="N152" s="267"/>
      <c r="O152" s="267"/>
      <c r="P152" s="267"/>
      <c r="Q152" s="267"/>
      <c r="R152" s="267"/>
      <c r="S152" s="267"/>
      <c r="T152" s="26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9" t="s">
        <v>226</v>
      </c>
      <c r="AU152" s="269" t="s">
        <v>92</v>
      </c>
      <c r="AV152" s="14" t="s">
        <v>222</v>
      </c>
      <c r="AW152" s="14" t="s">
        <v>39</v>
      </c>
      <c r="AX152" s="14" t="s">
        <v>90</v>
      </c>
      <c r="AY152" s="269" t="s">
        <v>215</v>
      </c>
    </row>
    <row r="153" s="2" customFormat="1" ht="24.15" customHeight="1">
      <c r="A153" s="40"/>
      <c r="B153" s="41"/>
      <c r="C153" s="291" t="s">
        <v>247</v>
      </c>
      <c r="D153" s="291" t="s">
        <v>311</v>
      </c>
      <c r="E153" s="292" t="s">
        <v>558</v>
      </c>
      <c r="F153" s="293" t="s">
        <v>559</v>
      </c>
      <c r="G153" s="294" t="s">
        <v>334</v>
      </c>
      <c r="H153" s="295">
        <v>40</v>
      </c>
      <c r="I153" s="296"/>
      <c r="J153" s="297">
        <f>ROUND(I153*H153,2)</f>
        <v>0</v>
      </c>
      <c r="K153" s="293" t="s">
        <v>529</v>
      </c>
      <c r="L153" s="298"/>
      <c r="M153" s="299" t="s">
        <v>1</v>
      </c>
      <c r="N153" s="300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548</v>
      </c>
      <c r="AT153" s="241" t="s">
        <v>311</v>
      </c>
      <c r="AU153" s="241" t="s">
        <v>92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418</v>
      </c>
      <c r="BM153" s="241" t="s">
        <v>560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559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92</v>
      </c>
    </row>
    <row r="155" s="13" customFormat="1">
      <c r="A155" s="13"/>
      <c r="B155" s="248"/>
      <c r="C155" s="249"/>
      <c r="D155" s="243" t="s">
        <v>226</v>
      </c>
      <c r="E155" s="250" t="s">
        <v>1</v>
      </c>
      <c r="F155" s="251" t="s">
        <v>561</v>
      </c>
      <c r="G155" s="249"/>
      <c r="H155" s="252">
        <v>10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226</v>
      </c>
      <c r="AU155" s="258" t="s">
        <v>92</v>
      </c>
      <c r="AV155" s="13" t="s">
        <v>92</v>
      </c>
      <c r="AW155" s="13" t="s">
        <v>39</v>
      </c>
      <c r="AX155" s="13" t="s">
        <v>83</v>
      </c>
      <c r="AY155" s="258" t="s">
        <v>215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562</v>
      </c>
      <c r="G156" s="249"/>
      <c r="H156" s="252">
        <v>10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83</v>
      </c>
      <c r="AY156" s="258" t="s">
        <v>215</v>
      </c>
    </row>
    <row r="157" s="13" customFormat="1">
      <c r="A157" s="13"/>
      <c r="B157" s="248"/>
      <c r="C157" s="249"/>
      <c r="D157" s="243" t="s">
        <v>226</v>
      </c>
      <c r="E157" s="250" t="s">
        <v>1</v>
      </c>
      <c r="F157" s="251" t="s">
        <v>563</v>
      </c>
      <c r="G157" s="249"/>
      <c r="H157" s="252">
        <v>10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226</v>
      </c>
      <c r="AU157" s="258" t="s">
        <v>92</v>
      </c>
      <c r="AV157" s="13" t="s">
        <v>92</v>
      </c>
      <c r="AW157" s="13" t="s">
        <v>39</v>
      </c>
      <c r="AX157" s="13" t="s">
        <v>83</v>
      </c>
      <c r="AY157" s="258" t="s">
        <v>215</v>
      </c>
    </row>
    <row r="158" s="13" customFormat="1">
      <c r="A158" s="13"/>
      <c r="B158" s="248"/>
      <c r="C158" s="249"/>
      <c r="D158" s="243" t="s">
        <v>226</v>
      </c>
      <c r="E158" s="250" t="s">
        <v>1</v>
      </c>
      <c r="F158" s="251" t="s">
        <v>564</v>
      </c>
      <c r="G158" s="249"/>
      <c r="H158" s="252">
        <v>10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226</v>
      </c>
      <c r="AU158" s="258" t="s">
        <v>92</v>
      </c>
      <c r="AV158" s="13" t="s">
        <v>92</v>
      </c>
      <c r="AW158" s="13" t="s">
        <v>39</v>
      </c>
      <c r="AX158" s="13" t="s">
        <v>83</v>
      </c>
      <c r="AY158" s="258" t="s">
        <v>215</v>
      </c>
    </row>
    <row r="159" s="14" customFormat="1">
      <c r="A159" s="14"/>
      <c r="B159" s="259"/>
      <c r="C159" s="260"/>
      <c r="D159" s="243" t="s">
        <v>226</v>
      </c>
      <c r="E159" s="261" t="s">
        <v>1</v>
      </c>
      <c r="F159" s="262" t="s">
        <v>229</v>
      </c>
      <c r="G159" s="260"/>
      <c r="H159" s="263">
        <v>40</v>
      </c>
      <c r="I159" s="264"/>
      <c r="J159" s="260"/>
      <c r="K159" s="260"/>
      <c r="L159" s="265"/>
      <c r="M159" s="266"/>
      <c r="N159" s="267"/>
      <c r="O159" s="267"/>
      <c r="P159" s="267"/>
      <c r="Q159" s="267"/>
      <c r="R159" s="267"/>
      <c r="S159" s="267"/>
      <c r="T159" s="26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9" t="s">
        <v>226</v>
      </c>
      <c r="AU159" s="269" t="s">
        <v>92</v>
      </c>
      <c r="AV159" s="14" t="s">
        <v>222</v>
      </c>
      <c r="AW159" s="14" t="s">
        <v>39</v>
      </c>
      <c r="AX159" s="14" t="s">
        <v>90</v>
      </c>
      <c r="AY159" s="269" t="s">
        <v>215</v>
      </c>
    </row>
    <row r="160" s="2" customFormat="1" ht="55.5" customHeight="1">
      <c r="A160" s="40"/>
      <c r="B160" s="41"/>
      <c r="C160" s="291" t="s">
        <v>259</v>
      </c>
      <c r="D160" s="291" t="s">
        <v>311</v>
      </c>
      <c r="E160" s="292" t="s">
        <v>565</v>
      </c>
      <c r="F160" s="293" t="s">
        <v>566</v>
      </c>
      <c r="G160" s="294" t="s">
        <v>325</v>
      </c>
      <c r="H160" s="295">
        <v>1</v>
      </c>
      <c r="I160" s="296"/>
      <c r="J160" s="297">
        <f>ROUND(I160*H160,2)</f>
        <v>0</v>
      </c>
      <c r="K160" s="293" t="s">
        <v>529</v>
      </c>
      <c r="L160" s="298"/>
      <c r="M160" s="299" t="s">
        <v>1</v>
      </c>
      <c r="N160" s="300" t="s">
        <v>48</v>
      </c>
      <c r="O160" s="93"/>
      <c r="P160" s="239">
        <f>O160*H160</f>
        <v>0</v>
      </c>
      <c r="Q160" s="239">
        <v>0</v>
      </c>
      <c r="R160" s="239">
        <f>Q160*H160</f>
        <v>0</v>
      </c>
      <c r="S160" s="239">
        <v>0</v>
      </c>
      <c r="T160" s="24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41" t="s">
        <v>548</v>
      </c>
      <c r="AT160" s="241" t="s">
        <v>311</v>
      </c>
      <c r="AU160" s="241" t="s">
        <v>92</v>
      </c>
      <c r="AY160" s="18" t="s">
        <v>215</v>
      </c>
      <c r="BE160" s="242">
        <f>IF(N160="základní",J160,0)</f>
        <v>0</v>
      </c>
      <c r="BF160" s="242">
        <f>IF(N160="snížená",J160,0)</f>
        <v>0</v>
      </c>
      <c r="BG160" s="242">
        <f>IF(N160="zákl. přenesená",J160,0)</f>
        <v>0</v>
      </c>
      <c r="BH160" s="242">
        <f>IF(N160="sníž. přenesená",J160,0)</f>
        <v>0</v>
      </c>
      <c r="BI160" s="242">
        <f>IF(N160="nulová",J160,0)</f>
        <v>0</v>
      </c>
      <c r="BJ160" s="18" t="s">
        <v>90</v>
      </c>
      <c r="BK160" s="242">
        <f>ROUND(I160*H160,2)</f>
        <v>0</v>
      </c>
      <c r="BL160" s="18" t="s">
        <v>418</v>
      </c>
      <c r="BM160" s="241" t="s">
        <v>567</v>
      </c>
    </row>
    <row r="161" s="2" customFormat="1">
      <c r="A161" s="40"/>
      <c r="B161" s="41"/>
      <c r="C161" s="42"/>
      <c r="D161" s="243" t="s">
        <v>224</v>
      </c>
      <c r="E161" s="42"/>
      <c r="F161" s="244" t="s">
        <v>566</v>
      </c>
      <c r="G161" s="42"/>
      <c r="H161" s="42"/>
      <c r="I161" s="245"/>
      <c r="J161" s="42"/>
      <c r="K161" s="42"/>
      <c r="L161" s="46"/>
      <c r="M161" s="246"/>
      <c r="N161" s="247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8" t="s">
        <v>224</v>
      </c>
      <c r="AU161" s="18" t="s">
        <v>92</v>
      </c>
    </row>
    <row r="162" s="13" customFormat="1">
      <c r="A162" s="13"/>
      <c r="B162" s="248"/>
      <c r="C162" s="249"/>
      <c r="D162" s="243" t="s">
        <v>226</v>
      </c>
      <c r="E162" s="250" t="s">
        <v>1</v>
      </c>
      <c r="F162" s="251" t="s">
        <v>568</v>
      </c>
      <c r="G162" s="249"/>
      <c r="H162" s="252">
        <v>1</v>
      </c>
      <c r="I162" s="253"/>
      <c r="J162" s="249"/>
      <c r="K162" s="249"/>
      <c r="L162" s="254"/>
      <c r="M162" s="255"/>
      <c r="N162" s="256"/>
      <c r="O162" s="256"/>
      <c r="P162" s="256"/>
      <c r="Q162" s="256"/>
      <c r="R162" s="256"/>
      <c r="S162" s="256"/>
      <c r="T162" s="25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8" t="s">
        <v>226</v>
      </c>
      <c r="AU162" s="258" t="s">
        <v>92</v>
      </c>
      <c r="AV162" s="13" t="s">
        <v>92</v>
      </c>
      <c r="AW162" s="13" t="s">
        <v>39</v>
      </c>
      <c r="AX162" s="13" t="s">
        <v>83</v>
      </c>
      <c r="AY162" s="258" t="s">
        <v>215</v>
      </c>
    </row>
    <row r="163" s="14" customFormat="1">
      <c r="A163" s="14"/>
      <c r="B163" s="259"/>
      <c r="C163" s="260"/>
      <c r="D163" s="243" t="s">
        <v>226</v>
      </c>
      <c r="E163" s="261" t="s">
        <v>1</v>
      </c>
      <c r="F163" s="262" t="s">
        <v>229</v>
      </c>
      <c r="G163" s="260"/>
      <c r="H163" s="263">
        <v>1</v>
      </c>
      <c r="I163" s="264"/>
      <c r="J163" s="260"/>
      <c r="K163" s="260"/>
      <c r="L163" s="265"/>
      <c r="M163" s="266"/>
      <c r="N163" s="267"/>
      <c r="O163" s="267"/>
      <c r="P163" s="267"/>
      <c r="Q163" s="267"/>
      <c r="R163" s="267"/>
      <c r="S163" s="267"/>
      <c r="T163" s="26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9" t="s">
        <v>226</v>
      </c>
      <c r="AU163" s="269" t="s">
        <v>92</v>
      </c>
      <c r="AV163" s="14" t="s">
        <v>222</v>
      </c>
      <c r="AW163" s="14" t="s">
        <v>39</v>
      </c>
      <c r="AX163" s="14" t="s">
        <v>90</v>
      </c>
      <c r="AY163" s="269" t="s">
        <v>215</v>
      </c>
    </row>
    <row r="164" s="2" customFormat="1" ht="37.8" customHeight="1">
      <c r="A164" s="40"/>
      <c r="B164" s="41"/>
      <c r="C164" s="291" t="s">
        <v>264</v>
      </c>
      <c r="D164" s="291" t="s">
        <v>311</v>
      </c>
      <c r="E164" s="292" t="s">
        <v>569</v>
      </c>
      <c r="F164" s="293" t="s">
        <v>570</v>
      </c>
      <c r="G164" s="294" t="s">
        <v>325</v>
      </c>
      <c r="H164" s="295">
        <v>1</v>
      </c>
      <c r="I164" s="296"/>
      <c r="J164" s="297">
        <f>ROUND(I164*H164,2)</f>
        <v>0</v>
      </c>
      <c r="K164" s="293" t="s">
        <v>529</v>
      </c>
      <c r="L164" s="298"/>
      <c r="M164" s="299" t="s">
        <v>1</v>
      </c>
      <c r="N164" s="300" t="s">
        <v>48</v>
      </c>
      <c r="O164" s="93"/>
      <c r="P164" s="239">
        <f>O164*H164</f>
        <v>0</v>
      </c>
      <c r="Q164" s="239">
        <v>0</v>
      </c>
      <c r="R164" s="239">
        <f>Q164*H164</f>
        <v>0</v>
      </c>
      <c r="S164" s="239">
        <v>0</v>
      </c>
      <c r="T164" s="240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41" t="s">
        <v>548</v>
      </c>
      <c r="AT164" s="241" t="s">
        <v>311</v>
      </c>
      <c r="AU164" s="241" t="s">
        <v>92</v>
      </c>
      <c r="AY164" s="18" t="s">
        <v>215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8" t="s">
        <v>90</v>
      </c>
      <c r="BK164" s="242">
        <f>ROUND(I164*H164,2)</f>
        <v>0</v>
      </c>
      <c r="BL164" s="18" t="s">
        <v>418</v>
      </c>
      <c r="BM164" s="241" t="s">
        <v>571</v>
      </c>
    </row>
    <row r="165" s="2" customFormat="1">
      <c r="A165" s="40"/>
      <c r="B165" s="41"/>
      <c r="C165" s="42"/>
      <c r="D165" s="243" t="s">
        <v>224</v>
      </c>
      <c r="E165" s="42"/>
      <c r="F165" s="244" t="s">
        <v>570</v>
      </c>
      <c r="G165" s="42"/>
      <c r="H165" s="42"/>
      <c r="I165" s="245"/>
      <c r="J165" s="42"/>
      <c r="K165" s="42"/>
      <c r="L165" s="46"/>
      <c r="M165" s="246"/>
      <c r="N165" s="247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8" t="s">
        <v>224</v>
      </c>
      <c r="AU165" s="18" t="s">
        <v>92</v>
      </c>
    </row>
    <row r="166" s="2" customFormat="1" ht="24.15" customHeight="1">
      <c r="A166" s="40"/>
      <c r="B166" s="41"/>
      <c r="C166" s="291" t="s">
        <v>270</v>
      </c>
      <c r="D166" s="291" t="s">
        <v>311</v>
      </c>
      <c r="E166" s="292" t="s">
        <v>572</v>
      </c>
      <c r="F166" s="293" t="s">
        <v>573</v>
      </c>
      <c r="G166" s="294" t="s">
        <v>334</v>
      </c>
      <c r="H166" s="295">
        <v>1985</v>
      </c>
      <c r="I166" s="296"/>
      <c r="J166" s="297">
        <f>ROUND(I166*H166,2)</f>
        <v>0</v>
      </c>
      <c r="K166" s="293" t="s">
        <v>529</v>
      </c>
      <c r="L166" s="298"/>
      <c r="M166" s="299" t="s">
        <v>1</v>
      </c>
      <c r="N166" s="300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548</v>
      </c>
      <c r="AT166" s="241" t="s">
        <v>311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418</v>
      </c>
      <c r="BM166" s="241" t="s">
        <v>574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573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575</v>
      </c>
      <c r="G168" s="249"/>
      <c r="H168" s="252">
        <v>50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92</v>
      </c>
      <c r="AV168" s="13" t="s">
        <v>92</v>
      </c>
      <c r="AW168" s="13" t="s">
        <v>39</v>
      </c>
      <c r="AX168" s="13" t="s">
        <v>83</v>
      </c>
      <c r="AY168" s="258" t="s">
        <v>215</v>
      </c>
    </row>
    <row r="169" s="13" customFormat="1">
      <c r="A169" s="13"/>
      <c r="B169" s="248"/>
      <c r="C169" s="249"/>
      <c r="D169" s="243" t="s">
        <v>226</v>
      </c>
      <c r="E169" s="250" t="s">
        <v>1</v>
      </c>
      <c r="F169" s="251" t="s">
        <v>576</v>
      </c>
      <c r="G169" s="249"/>
      <c r="H169" s="252">
        <v>10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226</v>
      </c>
      <c r="AU169" s="258" t="s">
        <v>92</v>
      </c>
      <c r="AV169" s="13" t="s">
        <v>92</v>
      </c>
      <c r="AW169" s="13" t="s">
        <v>39</v>
      </c>
      <c r="AX169" s="13" t="s">
        <v>83</v>
      </c>
      <c r="AY169" s="258" t="s">
        <v>215</v>
      </c>
    </row>
    <row r="170" s="13" customFormat="1">
      <c r="A170" s="13"/>
      <c r="B170" s="248"/>
      <c r="C170" s="249"/>
      <c r="D170" s="243" t="s">
        <v>226</v>
      </c>
      <c r="E170" s="250" t="s">
        <v>1</v>
      </c>
      <c r="F170" s="251" t="s">
        <v>577</v>
      </c>
      <c r="G170" s="249"/>
      <c r="H170" s="252">
        <v>750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8" t="s">
        <v>226</v>
      </c>
      <c r="AU170" s="258" t="s">
        <v>92</v>
      </c>
      <c r="AV170" s="13" t="s">
        <v>92</v>
      </c>
      <c r="AW170" s="13" t="s">
        <v>39</v>
      </c>
      <c r="AX170" s="13" t="s">
        <v>83</v>
      </c>
      <c r="AY170" s="258" t="s">
        <v>215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578</v>
      </c>
      <c r="G171" s="249"/>
      <c r="H171" s="252">
        <v>290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92</v>
      </c>
      <c r="AV171" s="13" t="s">
        <v>92</v>
      </c>
      <c r="AW171" s="13" t="s">
        <v>39</v>
      </c>
      <c r="AX171" s="13" t="s">
        <v>83</v>
      </c>
      <c r="AY171" s="258" t="s">
        <v>215</v>
      </c>
    </row>
    <row r="172" s="13" customFormat="1">
      <c r="A172" s="13"/>
      <c r="B172" s="248"/>
      <c r="C172" s="249"/>
      <c r="D172" s="243" t="s">
        <v>226</v>
      </c>
      <c r="E172" s="250" t="s">
        <v>1</v>
      </c>
      <c r="F172" s="251" t="s">
        <v>579</v>
      </c>
      <c r="G172" s="249"/>
      <c r="H172" s="252">
        <v>885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226</v>
      </c>
      <c r="AU172" s="258" t="s">
        <v>92</v>
      </c>
      <c r="AV172" s="13" t="s">
        <v>92</v>
      </c>
      <c r="AW172" s="13" t="s">
        <v>39</v>
      </c>
      <c r="AX172" s="13" t="s">
        <v>83</v>
      </c>
      <c r="AY172" s="258" t="s">
        <v>215</v>
      </c>
    </row>
    <row r="173" s="14" customFormat="1">
      <c r="A173" s="14"/>
      <c r="B173" s="259"/>
      <c r="C173" s="260"/>
      <c r="D173" s="243" t="s">
        <v>226</v>
      </c>
      <c r="E173" s="261" t="s">
        <v>1</v>
      </c>
      <c r="F173" s="262" t="s">
        <v>229</v>
      </c>
      <c r="G173" s="260"/>
      <c r="H173" s="263">
        <v>1985</v>
      </c>
      <c r="I173" s="264"/>
      <c r="J173" s="260"/>
      <c r="K173" s="260"/>
      <c r="L173" s="265"/>
      <c r="M173" s="266"/>
      <c r="N173" s="267"/>
      <c r="O173" s="267"/>
      <c r="P173" s="267"/>
      <c r="Q173" s="267"/>
      <c r="R173" s="267"/>
      <c r="S173" s="267"/>
      <c r="T173" s="26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9" t="s">
        <v>226</v>
      </c>
      <c r="AU173" s="269" t="s">
        <v>92</v>
      </c>
      <c r="AV173" s="14" t="s">
        <v>222</v>
      </c>
      <c r="AW173" s="14" t="s">
        <v>39</v>
      </c>
      <c r="AX173" s="14" t="s">
        <v>90</v>
      </c>
      <c r="AY173" s="269" t="s">
        <v>215</v>
      </c>
    </row>
    <row r="174" s="2" customFormat="1" ht="24.15" customHeight="1">
      <c r="A174" s="40"/>
      <c r="B174" s="41"/>
      <c r="C174" s="291" t="s">
        <v>276</v>
      </c>
      <c r="D174" s="291" t="s">
        <v>311</v>
      </c>
      <c r="E174" s="292" t="s">
        <v>580</v>
      </c>
      <c r="F174" s="293" t="s">
        <v>581</v>
      </c>
      <c r="G174" s="294" t="s">
        <v>334</v>
      </c>
      <c r="H174" s="295">
        <v>385</v>
      </c>
      <c r="I174" s="296"/>
      <c r="J174" s="297">
        <f>ROUND(I174*H174,2)</f>
        <v>0</v>
      </c>
      <c r="K174" s="293" t="s">
        <v>529</v>
      </c>
      <c r="L174" s="298"/>
      <c r="M174" s="299" t="s">
        <v>1</v>
      </c>
      <c r="N174" s="300" t="s">
        <v>48</v>
      </c>
      <c r="O174" s="93"/>
      <c r="P174" s="239">
        <f>O174*H174</f>
        <v>0</v>
      </c>
      <c r="Q174" s="239">
        <v>0</v>
      </c>
      <c r="R174" s="239">
        <f>Q174*H174</f>
        <v>0</v>
      </c>
      <c r="S174" s="239">
        <v>0</v>
      </c>
      <c r="T174" s="240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41" t="s">
        <v>548</v>
      </c>
      <c r="AT174" s="241" t="s">
        <v>311</v>
      </c>
      <c r="AU174" s="241" t="s">
        <v>92</v>
      </c>
      <c r="AY174" s="18" t="s">
        <v>215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8" t="s">
        <v>90</v>
      </c>
      <c r="BK174" s="242">
        <f>ROUND(I174*H174,2)</f>
        <v>0</v>
      </c>
      <c r="BL174" s="18" t="s">
        <v>418</v>
      </c>
      <c r="BM174" s="241" t="s">
        <v>582</v>
      </c>
    </row>
    <row r="175" s="2" customFormat="1">
      <c r="A175" s="40"/>
      <c r="B175" s="41"/>
      <c r="C175" s="42"/>
      <c r="D175" s="243" t="s">
        <v>224</v>
      </c>
      <c r="E175" s="42"/>
      <c r="F175" s="244" t="s">
        <v>581</v>
      </c>
      <c r="G175" s="42"/>
      <c r="H175" s="42"/>
      <c r="I175" s="245"/>
      <c r="J175" s="42"/>
      <c r="K175" s="42"/>
      <c r="L175" s="46"/>
      <c r="M175" s="246"/>
      <c r="N175" s="247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8" t="s">
        <v>224</v>
      </c>
      <c r="AU175" s="18" t="s">
        <v>92</v>
      </c>
    </row>
    <row r="176" s="13" customFormat="1">
      <c r="A176" s="13"/>
      <c r="B176" s="248"/>
      <c r="C176" s="249"/>
      <c r="D176" s="243" t="s">
        <v>226</v>
      </c>
      <c r="E176" s="250" t="s">
        <v>1</v>
      </c>
      <c r="F176" s="251" t="s">
        <v>583</v>
      </c>
      <c r="G176" s="249"/>
      <c r="H176" s="252">
        <v>385</v>
      </c>
      <c r="I176" s="253"/>
      <c r="J176" s="249"/>
      <c r="K176" s="249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226</v>
      </c>
      <c r="AU176" s="258" t="s">
        <v>92</v>
      </c>
      <c r="AV176" s="13" t="s">
        <v>92</v>
      </c>
      <c r="AW176" s="13" t="s">
        <v>39</v>
      </c>
      <c r="AX176" s="13" t="s">
        <v>90</v>
      </c>
      <c r="AY176" s="258" t="s">
        <v>215</v>
      </c>
    </row>
    <row r="177" s="2" customFormat="1" ht="24.15" customHeight="1">
      <c r="A177" s="40"/>
      <c r="B177" s="41"/>
      <c r="C177" s="291" t="s">
        <v>284</v>
      </c>
      <c r="D177" s="291" t="s">
        <v>311</v>
      </c>
      <c r="E177" s="292" t="s">
        <v>584</v>
      </c>
      <c r="F177" s="293" t="s">
        <v>585</v>
      </c>
      <c r="G177" s="294" t="s">
        <v>334</v>
      </c>
      <c r="H177" s="295">
        <v>2420</v>
      </c>
      <c r="I177" s="296"/>
      <c r="J177" s="297">
        <f>ROUND(I177*H177,2)</f>
        <v>0</v>
      </c>
      <c r="K177" s="293" t="s">
        <v>529</v>
      </c>
      <c r="L177" s="298"/>
      <c r="M177" s="299" t="s">
        <v>1</v>
      </c>
      <c r="N177" s="300" t="s">
        <v>48</v>
      </c>
      <c r="O177" s="93"/>
      <c r="P177" s="239">
        <f>O177*H177</f>
        <v>0</v>
      </c>
      <c r="Q177" s="239">
        <v>0</v>
      </c>
      <c r="R177" s="239">
        <f>Q177*H177</f>
        <v>0</v>
      </c>
      <c r="S177" s="239">
        <v>0</v>
      </c>
      <c r="T177" s="240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41" t="s">
        <v>548</v>
      </c>
      <c r="AT177" s="241" t="s">
        <v>311</v>
      </c>
      <c r="AU177" s="241" t="s">
        <v>92</v>
      </c>
      <c r="AY177" s="18" t="s">
        <v>215</v>
      </c>
      <c r="BE177" s="242">
        <f>IF(N177="základní",J177,0)</f>
        <v>0</v>
      </c>
      <c r="BF177" s="242">
        <f>IF(N177="snížená",J177,0)</f>
        <v>0</v>
      </c>
      <c r="BG177" s="242">
        <f>IF(N177="zákl. přenesená",J177,0)</f>
        <v>0</v>
      </c>
      <c r="BH177" s="242">
        <f>IF(N177="sníž. přenesená",J177,0)</f>
        <v>0</v>
      </c>
      <c r="BI177" s="242">
        <f>IF(N177="nulová",J177,0)</f>
        <v>0</v>
      </c>
      <c r="BJ177" s="18" t="s">
        <v>90</v>
      </c>
      <c r="BK177" s="242">
        <f>ROUND(I177*H177,2)</f>
        <v>0</v>
      </c>
      <c r="BL177" s="18" t="s">
        <v>418</v>
      </c>
      <c r="BM177" s="241" t="s">
        <v>586</v>
      </c>
    </row>
    <row r="178" s="2" customFormat="1">
      <c r="A178" s="40"/>
      <c r="B178" s="41"/>
      <c r="C178" s="42"/>
      <c r="D178" s="243" t="s">
        <v>224</v>
      </c>
      <c r="E178" s="42"/>
      <c r="F178" s="244" t="s">
        <v>585</v>
      </c>
      <c r="G178" s="42"/>
      <c r="H178" s="42"/>
      <c r="I178" s="245"/>
      <c r="J178" s="42"/>
      <c r="K178" s="42"/>
      <c r="L178" s="46"/>
      <c r="M178" s="246"/>
      <c r="N178" s="247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8" t="s">
        <v>224</v>
      </c>
      <c r="AU178" s="18" t="s">
        <v>92</v>
      </c>
    </row>
    <row r="179" s="13" customFormat="1">
      <c r="A179" s="13"/>
      <c r="B179" s="248"/>
      <c r="C179" s="249"/>
      <c r="D179" s="243" t="s">
        <v>226</v>
      </c>
      <c r="E179" s="250" t="s">
        <v>1</v>
      </c>
      <c r="F179" s="251" t="s">
        <v>587</v>
      </c>
      <c r="G179" s="249"/>
      <c r="H179" s="252">
        <v>910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226</v>
      </c>
      <c r="AU179" s="258" t="s">
        <v>92</v>
      </c>
      <c r="AV179" s="13" t="s">
        <v>92</v>
      </c>
      <c r="AW179" s="13" t="s">
        <v>39</v>
      </c>
      <c r="AX179" s="13" t="s">
        <v>83</v>
      </c>
      <c r="AY179" s="258" t="s">
        <v>215</v>
      </c>
    </row>
    <row r="180" s="13" customFormat="1">
      <c r="A180" s="13"/>
      <c r="B180" s="248"/>
      <c r="C180" s="249"/>
      <c r="D180" s="243" t="s">
        <v>226</v>
      </c>
      <c r="E180" s="250" t="s">
        <v>1</v>
      </c>
      <c r="F180" s="251" t="s">
        <v>588</v>
      </c>
      <c r="G180" s="249"/>
      <c r="H180" s="252">
        <v>60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226</v>
      </c>
      <c r="AU180" s="258" t="s">
        <v>92</v>
      </c>
      <c r="AV180" s="13" t="s">
        <v>92</v>
      </c>
      <c r="AW180" s="13" t="s">
        <v>39</v>
      </c>
      <c r="AX180" s="13" t="s">
        <v>83</v>
      </c>
      <c r="AY180" s="258" t="s">
        <v>215</v>
      </c>
    </row>
    <row r="181" s="13" customFormat="1">
      <c r="A181" s="13"/>
      <c r="B181" s="248"/>
      <c r="C181" s="249"/>
      <c r="D181" s="243" t="s">
        <v>226</v>
      </c>
      <c r="E181" s="250" t="s">
        <v>1</v>
      </c>
      <c r="F181" s="251" t="s">
        <v>589</v>
      </c>
      <c r="G181" s="249"/>
      <c r="H181" s="252">
        <v>760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226</v>
      </c>
      <c r="AU181" s="258" t="s">
        <v>92</v>
      </c>
      <c r="AV181" s="13" t="s">
        <v>92</v>
      </c>
      <c r="AW181" s="13" t="s">
        <v>39</v>
      </c>
      <c r="AX181" s="13" t="s">
        <v>83</v>
      </c>
      <c r="AY181" s="258" t="s">
        <v>215</v>
      </c>
    </row>
    <row r="182" s="13" customFormat="1">
      <c r="A182" s="13"/>
      <c r="B182" s="248"/>
      <c r="C182" s="249"/>
      <c r="D182" s="243" t="s">
        <v>226</v>
      </c>
      <c r="E182" s="250" t="s">
        <v>1</v>
      </c>
      <c r="F182" s="251" t="s">
        <v>590</v>
      </c>
      <c r="G182" s="249"/>
      <c r="H182" s="252">
        <v>290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226</v>
      </c>
      <c r="AU182" s="258" t="s">
        <v>92</v>
      </c>
      <c r="AV182" s="13" t="s">
        <v>92</v>
      </c>
      <c r="AW182" s="13" t="s">
        <v>39</v>
      </c>
      <c r="AX182" s="13" t="s">
        <v>83</v>
      </c>
      <c r="AY182" s="258" t="s">
        <v>215</v>
      </c>
    </row>
    <row r="183" s="13" customFormat="1">
      <c r="A183" s="13"/>
      <c r="B183" s="248"/>
      <c r="C183" s="249"/>
      <c r="D183" s="243" t="s">
        <v>226</v>
      </c>
      <c r="E183" s="250" t="s">
        <v>1</v>
      </c>
      <c r="F183" s="251" t="s">
        <v>591</v>
      </c>
      <c r="G183" s="249"/>
      <c r="H183" s="252">
        <v>400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226</v>
      </c>
      <c r="AU183" s="258" t="s">
        <v>92</v>
      </c>
      <c r="AV183" s="13" t="s">
        <v>92</v>
      </c>
      <c r="AW183" s="13" t="s">
        <v>39</v>
      </c>
      <c r="AX183" s="13" t="s">
        <v>83</v>
      </c>
      <c r="AY183" s="258" t="s">
        <v>215</v>
      </c>
    </row>
    <row r="184" s="14" customFormat="1">
      <c r="A184" s="14"/>
      <c r="B184" s="259"/>
      <c r="C184" s="260"/>
      <c r="D184" s="243" t="s">
        <v>226</v>
      </c>
      <c r="E184" s="261" t="s">
        <v>1</v>
      </c>
      <c r="F184" s="262" t="s">
        <v>229</v>
      </c>
      <c r="G184" s="260"/>
      <c r="H184" s="263">
        <v>2420</v>
      </c>
      <c r="I184" s="264"/>
      <c r="J184" s="260"/>
      <c r="K184" s="260"/>
      <c r="L184" s="265"/>
      <c r="M184" s="266"/>
      <c r="N184" s="267"/>
      <c r="O184" s="267"/>
      <c r="P184" s="267"/>
      <c r="Q184" s="267"/>
      <c r="R184" s="267"/>
      <c r="S184" s="267"/>
      <c r="T184" s="26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9" t="s">
        <v>226</v>
      </c>
      <c r="AU184" s="269" t="s">
        <v>92</v>
      </c>
      <c r="AV184" s="14" t="s">
        <v>222</v>
      </c>
      <c r="AW184" s="14" t="s">
        <v>39</v>
      </c>
      <c r="AX184" s="14" t="s">
        <v>90</v>
      </c>
      <c r="AY184" s="269" t="s">
        <v>215</v>
      </c>
    </row>
    <row r="185" s="12" customFormat="1" ht="22.8" customHeight="1">
      <c r="A185" s="12"/>
      <c r="B185" s="214"/>
      <c r="C185" s="215"/>
      <c r="D185" s="216" t="s">
        <v>82</v>
      </c>
      <c r="E185" s="228" t="s">
        <v>592</v>
      </c>
      <c r="F185" s="228" t="s">
        <v>593</v>
      </c>
      <c r="G185" s="215"/>
      <c r="H185" s="215"/>
      <c r="I185" s="218"/>
      <c r="J185" s="229">
        <f>BK185</f>
        <v>0</v>
      </c>
      <c r="K185" s="215"/>
      <c r="L185" s="220"/>
      <c r="M185" s="221"/>
      <c r="N185" s="222"/>
      <c r="O185" s="222"/>
      <c r="P185" s="223">
        <f>SUM(P186:P252)</f>
        <v>0</v>
      </c>
      <c r="Q185" s="222"/>
      <c r="R185" s="223">
        <f>SUM(R186:R252)</f>
        <v>0</v>
      </c>
      <c r="S185" s="222"/>
      <c r="T185" s="224">
        <f>SUM(T186:T252)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5" t="s">
        <v>90</v>
      </c>
      <c r="AT185" s="226" t="s">
        <v>82</v>
      </c>
      <c r="AU185" s="226" t="s">
        <v>90</v>
      </c>
      <c r="AY185" s="225" t="s">
        <v>215</v>
      </c>
      <c r="BK185" s="227">
        <f>SUM(BK186:BK252)</f>
        <v>0</v>
      </c>
    </row>
    <row r="186" s="2" customFormat="1" ht="16.5" customHeight="1">
      <c r="A186" s="40"/>
      <c r="B186" s="41"/>
      <c r="C186" s="230" t="s">
        <v>289</v>
      </c>
      <c r="D186" s="230" t="s">
        <v>217</v>
      </c>
      <c r="E186" s="231" t="s">
        <v>594</v>
      </c>
      <c r="F186" s="232" t="s">
        <v>595</v>
      </c>
      <c r="G186" s="233" t="s">
        <v>334</v>
      </c>
      <c r="H186" s="234">
        <v>80</v>
      </c>
      <c r="I186" s="235"/>
      <c r="J186" s="236">
        <f>ROUND(I186*H186,2)</f>
        <v>0</v>
      </c>
      <c r="K186" s="232" t="s">
        <v>529</v>
      </c>
      <c r="L186" s="46"/>
      <c r="M186" s="237" t="s">
        <v>1</v>
      </c>
      <c r="N186" s="238" t="s">
        <v>48</v>
      </c>
      <c r="O186" s="93"/>
      <c r="P186" s="239">
        <f>O186*H186</f>
        <v>0</v>
      </c>
      <c r="Q186" s="239">
        <v>0</v>
      </c>
      <c r="R186" s="239">
        <f>Q186*H186</f>
        <v>0</v>
      </c>
      <c r="S186" s="239">
        <v>0</v>
      </c>
      <c r="T186" s="24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1" t="s">
        <v>541</v>
      </c>
      <c r="AT186" s="241" t="s">
        <v>217</v>
      </c>
      <c r="AU186" s="241" t="s">
        <v>92</v>
      </c>
      <c r="AY186" s="18" t="s">
        <v>215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90</v>
      </c>
      <c r="BK186" s="242">
        <f>ROUND(I186*H186,2)</f>
        <v>0</v>
      </c>
      <c r="BL186" s="18" t="s">
        <v>541</v>
      </c>
      <c r="BM186" s="241" t="s">
        <v>596</v>
      </c>
    </row>
    <row r="187" s="2" customFormat="1">
      <c r="A187" s="40"/>
      <c r="B187" s="41"/>
      <c r="C187" s="42"/>
      <c r="D187" s="243" t="s">
        <v>224</v>
      </c>
      <c r="E187" s="42"/>
      <c r="F187" s="244" t="s">
        <v>597</v>
      </c>
      <c r="G187" s="42"/>
      <c r="H187" s="42"/>
      <c r="I187" s="245"/>
      <c r="J187" s="42"/>
      <c r="K187" s="42"/>
      <c r="L187" s="46"/>
      <c r="M187" s="246"/>
      <c r="N187" s="247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8" t="s">
        <v>224</v>
      </c>
      <c r="AU187" s="18" t="s">
        <v>92</v>
      </c>
    </row>
    <row r="188" s="13" customFormat="1">
      <c r="A188" s="13"/>
      <c r="B188" s="248"/>
      <c r="C188" s="249"/>
      <c r="D188" s="243" t="s">
        <v>226</v>
      </c>
      <c r="E188" s="250" t="s">
        <v>1</v>
      </c>
      <c r="F188" s="251" t="s">
        <v>550</v>
      </c>
      <c r="G188" s="249"/>
      <c r="H188" s="252">
        <v>10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226</v>
      </c>
      <c r="AU188" s="258" t="s">
        <v>92</v>
      </c>
      <c r="AV188" s="13" t="s">
        <v>92</v>
      </c>
      <c r="AW188" s="13" t="s">
        <v>39</v>
      </c>
      <c r="AX188" s="13" t="s">
        <v>83</v>
      </c>
      <c r="AY188" s="258" t="s">
        <v>215</v>
      </c>
    </row>
    <row r="189" s="13" customFormat="1">
      <c r="A189" s="13"/>
      <c r="B189" s="248"/>
      <c r="C189" s="249"/>
      <c r="D189" s="243" t="s">
        <v>226</v>
      </c>
      <c r="E189" s="250" t="s">
        <v>1</v>
      </c>
      <c r="F189" s="251" t="s">
        <v>551</v>
      </c>
      <c r="G189" s="249"/>
      <c r="H189" s="252">
        <v>10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226</v>
      </c>
      <c r="AU189" s="258" t="s">
        <v>92</v>
      </c>
      <c r="AV189" s="13" t="s">
        <v>92</v>
      </c>
      <c r="AW189" s="13" t="s">
        <v>39</v>
      </c>
      <c r="AX189" s="13" t="s">
        <v>83</v>
      </c>
      <c r="AY189" s="258" t="s">
        <v>215</v>
      </c>
    </row>
    <row r="190" s="13" customFormat="1">
      <c r="A190" s="13"/>
      <c r="B190" s="248"/>
      <c r="C190" s="249"/>
      <c r="D190" s="243" t="s">
        <v>226</v>
      </c>
      <c r="E190" s="250" t="s">
        <v>1</v>
      </c>
      <c r="F190" s="251" t="s">
        <v>552</v>
      </c>
      <c r="G190" s="249"/>
      <c r="H190" s="252">
        <v>10</v>
      </c>
      <c r="I190" s="253"/>
      <c r="J190" s="249"/>
      <c r="K190" s="249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226</v>
      </c>
      <c r="AU190" s="258" t="s">
        <v>92</v>
      </c>
      <c r="AV190" s="13" t="s">
        <v>92</v>
      </c>
      <c r="AW190" s="13" t="s">
        <v>39</v>
      </c>
      <c r="AX190" s="13" t="s">
        <v>83</v>
      </c>
      <c r="AY190" s="258" t="s">
        <v>215</v>
      </c>
    </row>
    <row r="191" s="13" customFormat="1">
      <c r="A191" s="13"/>
      <c r="B191" s="248"/>
      <c r="C191" s="249"/>
      <c r="D191" s="243" t="s">
        <v>226</v>
      </c>
      <c r="E191" s="250" t="s">
        <v>1</v>
      </c>
      <c r="F191" s="251" t="s">
        <v>553</v>
      </c>
      <c r="G191" s="249"/>
      <c r="H191" s="252">
        <v>10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226</v>
      </c>
      <c r="AU191" s="258" t="s">
        <v>92</v>
      </c>
      <c r="AV191" s="13" t="s">
        <v>92</v>
      </c>
      <c r="AW191" s="13" t="s">
        <v>39</v>
      </c>
      <c r="AX191" s="13" t="s">
        <v>83</v>
      </c>
      <c r="AY191" s="258" t="s">
        <v>215</v>
      </c>
    </row>
    <row r="192" s="13" customFormat="1">
      <c r="A192" s="13"/>
      <c r="B192" s="248"/>
      <c r="C192" s="249"/>
      <c r="D192" s="243" t="s">
        <v>226</v>
      </c>
      <c r="E192" s="250" t="s">
        <v>1</v>
      </c>
      <c r="F192" s="251" t="s">
        <v>554</v>
      </c>
      <c r="G192" s="249"/>
      <c r="H192" s="252">
        <v>10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226</v>
      </c>
      <c r="AU192" s="258" t="s">
        <v>92</v>
      </c>
      <c r="AV192" s="13" t="s">
        <v>92</v>
      </c>
      <c r="AW192" s="13" t="s">
        <v>39</v>
      </c>
      <c r="AX192" s="13" t="s">
        <v>83</v>
      </c>
      <c r="AY192" s="258" t="s">
        <v>215</v>
      </c>
    </row>
    <row r="193" s="13" customFormat="1">
      <c r="A193" s="13"/>
      <c r="B193" s="248"/>
      <c r="C193" s="249"/>
      <c r="D193" s="243" t="s">
        <v>226</v>
      </c>
      <c r="E193" s="250" t="s">
        <v>1</v>
      </c>
      <c r="F193" s="251" t="s">
        <v>555</v>
      </c>
      <c r="G193" s="249"/>
      <c r="H193" s="252">
        <v>10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92</v>
      </c>
      <c r="AV193" s="13" t="s">
        <v>92</v>
      </c>
      <c r="AW193" s="13" t="s">
        <v>39</v>
      </c>
      <c r="AX193" s="13" t="s">
        <v>83</v>
      </c>
      <c r="AY193" s="258" t="s">
        <v>215</v>
      </c>
    </row>
    <row r="194" s="13" customFormat="1">
      <c r="A194" s="13"/>
      <c r="B194" s="248"/>
      <c r="C194" s="249"/>
      <c r="D194" s="243" t="s">
        <v>226</v>
      </c>
      <c r="E194" s="250" t="s">
        <v>1</v>
      </c>
      <c r="F194" s="251" t="s">
        <v>556</v>
      </c>
      <c r="G194" s="249"/>
      <c r="H194" s="252">
        <v>10</v>
      </c>
      <c r="I194" s="253"/>
      <c r="J194" s="249"/>
      <c r="K194" s="249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226</v>
      </c>
      <c r="AU194" s="258" t="s">
        <v>92</v>
      </c>
      <c r="AV194" s="13" t="s">
        <v>92</v>
      </c>
      <c r="AW194" s="13" t="s">
        <v>39</v>
      </c>
      <c r="AX194" s="13" t="s">
        <v>83</v>
      </c>
      <c r="AY194" s="258" t="s">
        <v>215</v>
      </c>
    </row>
    <row r="195" s="13" customFormat="1">
      <c r="A195" s="13"/>
      <c r="B195" s="248"/>
      <c r="C195" s="249"/>
      <c r="D195" s="243" t="s">
        <v>226</v>
      </c>
      <c r="E195" s="250" t="s">
        <v>1</v>
      </c>
      <c r="F195" s="251" t="s">
        <v>557</v>
      </c>
      <c r="G195" s="249"/>
      <c r="H195" s="252">
        <v>10</v>
      </c>
      <c r="I195" s="253"/>
      <c r="J195" s="249"/>
      <c r="K195" s="249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226</v>
      </c>
      <c r="AU195" s="258" t="s">
        <v>92</v>
      </c>
      <c r="AV195" s="13" t="s">
        <v>92</v>
      </c>
      <c r="AW195" s="13" t="s">
        <v>39</v>
      </c>
      <c r="AX195" s="13" t="s">
        <v>83</v>
      </c>
      <c r="AY195" s="258" t="s">
        <v>215</v>
      </c>
    </row>
    <row r="196" s="14" customFormat="1">
      <c r="A196" s="14"/>
      <c r="B196" s="259"/>
      <c r="C196" s="260"/>
      <c r="D196" s="243" t="s">
        <v>226</v>
      </c>
      <c r="E196" s="261" t="s">
        <v>1</v>
      </c>
      <c r="F196" s="262" t="s">
        <v>229</v>
      </c>
      <c r="G196" s="260"/>
      <c r="H196" s="263">
        <v>80</v>
      </c>
      <c r="I196" s="264"/>
      <c r="J196" s="260"/>
      <c r="K196" s="260"/>
      <c r="L196" s="265"/>
      <c r="M196" s="266"/>
      <c r="N196" s="267"/>
      <c r="O196" s="267"/>
      <c r="P196" s="267"/>
      <c r="Q196" s="267"/>
      <c r="R196" s="267"/>
      <c r="S196" s="267"/>
      <c r="T196" s="26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9" t="s">
        <v>226</v>
      </c>
      <c r="AU196" s="269" t="s">
        <v>92</v>
      </c>
      <c r="AV196" s="14" t="s">
        <v>222</v>
      </c>
      <c r="AW196" s="14" t="s">
        <v>39</v>
      </c>
      <c r="AX196" s="14" t="s">
        <v>90</v>
      </c>
      <c r="AY196" s="269" t="s">
        <v>215</v>
      </c>
    </row>
    <row r="197" s="2" customFormat="1" ht="16.5" customHeight="1">
      <c r="A197" s="40"/>
      <c r="B197" s="41"/>
      <c r="C197" s="230" t="s">
        <v>8</v>
      </c>
      <c r="D197" s="230" t="s">
        <v>217</v>
      </c>
      <c r="E197" s="231" t="s">
        <v>598</v>
      </c>
      <c r="F197" s="232" t="s">
        <v>599</v>
      </c>
      <c r="G197" s="233" t="s">
        <v>334</v>
      </c>
      <c r="H197" s="234">
        <v>40</v>
      </c>
      <c r="I197" s="235"/>
      <c r="J197" s="236">
        <f>ROUND(I197*H197,2)</f>
        <v>0</v>
      </c>
      <c r="K197" s="232" t="s">
        <v>529</v>
      </c>
      <c r="L197" s="46"/>
      <c r="M197" s="237" t="s">
        <v>1</v>
      </c>
      <c r="N197" s="238" t="s">
        <v>48</v>
      </c>
      <c r="O197" s="93"/>
      <c r="P197" s="239">
        <f>O197*H197</f>
        <v>0</v>
      </c>
      <c r="Q197" s="239">
        <v>0</v>
      </c>
      <c r="R197" s="239">
        <f>Q197*H197</f>
        <v>0</v>
      </c>
      <c r="S197" s="239">
        <v>0</v>
      </c>
      <c r="T197" s="240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41" t="s">
        <v>541</v>
      </c>
      <c r="AT197" s="241" t="s">
        <v>217</v>
      </c>
      <c r="AU197" s="241" t="s">
        <v>92</v>
      </c>
      <c r="AY197" s="18" t="s">
        <v>215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90</v>
      </c>
      <c r="BK197" s="242">
        <f>ROUND(I197*H197,2)</f>
        <v>0</v>
      </c>
      <c r="BL197" s="18" t="s">
        <v>541</v>
      </c>
      <c r="BM197" s="241" t="s">
        <v>600</v>
      </c>
    </row>
    <row r="198" s="2" customFormat="1">
      <c r="A198" s="40"/>
      <c r="B198" s="41"/>
      <c r="C198" s="42"/>
      <c r="D198" s="243" t="s">
        <v>224</v>
      </c>
      <c r="E198" s="42"/>
      <c r="F198" s="244" t="s">
        <v>601</v>
      </c>
      <c r="G198" s="42"/>
      <c r="H198" s="42"/>
      <c r="I198" s="245"/>
      <c r="J198" s="42"/>
      <c r="K198" s="42"/>
      <c r="L198" s="46"/>
      <c r="M198" s="246"/>
      <c r="N198" s="247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8" t="s">
        <v>224</v>
      </c>
      <c r="AU198" s="18" t="s">
        <v>92</v>
      </c>
    </row>
    <row r="199" s="13" customFormat="1">
      <c r="A199" s="13"/>
      <c r="B199" s="248"/>
      <c r="C199" s="249"/>
      <c r="D199" s="243" t="s">
        <v>226</v>
      </c>
      <c r="E199" s="250" t="s">
        <v>1</v>
      </c>
      <c r="F199" s="251" t="s">
        <v>561</v>
      </c>
      <c r="G199" s="249"/>
      <c r="H199" s="252">
        <v>10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226</v>
      </c>
      <c r="AU199" s="258" t="s">
        <v>92</v>
      </c>
      <c r="AV199" s="13" t="s">
        <v>92</v>
      </c>
      <c r="AW199" s="13" t="s">
        <v>39</v>
      </c>
      <c r="AX199" s="13" t="s">
        <v>83</v>
      </c>
      <c r="AY199" s="258" t="s">
        <v>215</v>
      </c>
    </row>
    <row r="200" s="13" customFormat="1">
      <c r="A200" s="13"/>
      <c r="B200" s="248"/>
      <c r="C200" s="249"/>
      <c r="D200" s="243" t="s">
        <v>226</v>
      </c>
      <c r="E200" s="250" t="s">
        <v>1</v>
      </c>
      <c r="F200" s="251" t="s">
        <v>562</v>
      </c>
      <c r="G200" s="249"/>
      <c r="H200" s="252">
        <v>10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226</v>
      </c>
      <c r="AU200" s="258" t="s">
        <v>92</v>
      </c>
      <c r="AV200" s="13" t="s">
        <v>92</v>
      </c>
      <c r="AW200" s="13" t="s">
        <v>39</v>
      </c>
      <c r="AX200" s="13" t="s">
        <v>83</v>
      </c>
      <c r="AY200" s="258" t="s">
        <v>215</v>
      </c>
    </row>
    <row r="201" s="13" customFormat="1">
      <c r="A201" s="13"/>
      <c r="B201" s="248"/>
      <c r="C201" s="249"/>
      <c r="D201" s="243" t="s">
        <v>226</v>
      </c>
      <c r="E201" s="250" t="s">
        <v>1</v>
      </c>
      <c r="F201" s="251" t="s">
        <v>563</v>
      </c>
      <c r="G201" s="249"/>
      <c r="H201" s="252">
        <v>10</v>
      </c>
      <c r="I201" s="253"/>
      <c r="J201" s="249"/>
      <c r="K201" s="249"/>
      <c r="L201" s="254"/>
      <c r="M201" s="255"/>
      <c r="N201" s="256"/>
      <c r="O201" s="256"/>
      <c r="P201" s="256"/>
      <c r="Q201" s="256"/>
      <c r="R201" s="256"/>
      <c r="S201" s="256"/>
      <c r="T201" s="25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8" t="s">
        <v>226</v>
      </c>
      <c r="AU201" s="258" t="s">
        <v>92</v>
      </c>
      <c r="AV201" s="13" t="s">
        <v>92</v>
      </c>
      <c r="AW201" s="13" t="s">
        <v>39</v>
      </c>
      <c r="AX201" s="13" t="s">
        <v>83</v>
      </c>
      <c r="AY201" s="258" t="s">
        <v>215</v>
      </c>
    </row>
    <row r="202" s="13" customFormat="1">
      <c r="A202" s="13"/>
      <c r="B202" s="248"/>
      <c r="C202" s="249"/>
      <c r="D202" s="243" t="s">
        <v>226</v>
      </c>
      <c r="E202" s="250" t="s">
        <v>1</v>
      </c>
      <c r="F202" s="251" t="s">
        <v>564</v>
      </c>
      <c r="G202" s="249"/>
      <c r="H202" s="252">
        <v>10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226</v>
      </c>
      <c r="AU202" s="258" t="s">
        <v>92</v>
      </c>
      <c r="AV202" s="13" t="s">
        <v>92</v>
      </c>
      <c r="AW202" s="13" t="s">
        <v>39</v>
      </c>
      <c r="AX202" s="13" t="s">
        <v>83</v>
      </c>
      <c r="AY202" s="258" t="s">
        <v>215</v>
      </c>
    </row>
    <row r="203" s="14" customFormat="1">
      <c r="A203" s="14"/>
      <c r="B203" s="259"/>
      <c r="C203" s="260"/>
      <c r="D203" s="243" t="s">
        <v>226</v>
      </c>
      <c r="E203" s="261" t="s">
        <v>1</v>
      </c>
      <c r="F203" s="262" t="s">
        <v>229</v>
      </c>
      <c r="G203" s="260"/>
      <c r="H203" s="263">
        <v>40</v>
      </c>
      <c r="I203" s="264"/>
      <c r="J203" s="260"/>
      <c r="K203" s="260"/>
      <c r="L203" s="265"/>
      <c r="M203" s="266"/>
      <c r="N203" s="267"/>
      <c r="O203" s="267"/>
      <c r="P203" s="267"/>
      <c r="Q203" s="267"/>
      <c r="R203" s="267"/>
      <c r="S203" s="267"/>
      <c r="T203" s="26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9" t="s">
        <v>226</v>
      </c>
      <c r="AU203" s="269" t="s">
        <v>92</v>
      </c>
      <c r="AV203" s="14" t="s">
        <v>222</v>
      </c>
      <c r="AW203" s="14" t="s">
        <v>39</v>
      </c>
      <c r="AX203" s="14" t="s">
        <v>90</v>
      </c>
      <c r="AY203" s="269" t="s">
        <v>215</v>
      </c>
    </row>
    <row r="204" s="2" customFormat="1" ht="16.5" customHeight="1">
      <c r="A204" s="40"/>
      <c r="B204" s="41"/>
      <c r="C204" s="230" t="s">
        <v>303</v>
      </c>
      <c r="D204" s="230" t="s">
        <v>217</v>
      </c>
      <c r="E204" s="231" t="s">
        <v>602</v>
      </c>
      <c r="F204" s="232" t="s">
        <v>603</v>
      </c>
      <c r="G204" s="233" t="s">
        <v>334</v>
      </c>
      <c r="H204" s="234">
        <v>420</v>
      </c>
      <c r="I204" s="235"/>
      <c r="J204" s="236">
        <f>ROUND(I204*H204,2)</f>
        <v>0</v>
      </c>
      <c r="K204" s="232" t="s">
        <v>529</v>
      </c>
      <c r="L204" s="46"/>
      <c r="M204" s="237" t="s">
        <v>1</v>
      </c>
      <c r="N204" s="238" t="s">
        <v>48</v>
      </c>
      <c r="O204" s="93"/>
      <c r="P204" s="239">
        <f>O204*H204</f>
        <v>0</v>
      </c>
      <c r="Q204" s="239">
        <v>0</v>
      </c>
      <c r="R204" s="239">
        <f>Q204*H204</f>
        <v>0</v>
      </c>
      <c r="S204" s="239">
        <v>0</v>
      </c>
      <c r="T204" s="240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41" t="s">
        <v>541</v>
      </c>
      <c r="AT204" s="241" t="s">
        <v>217</v>
      </c>
      <c r="AU204" s="241" t="s">
        <v>92</v>
      </c>
      <c r="AY204" s="18" t="s">
        <v>215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8" t="s">
        <v>90</v>
      </c>
      <c r="BK204" s="242">
        <f>ROUND(I204*H204,2)</f>
        <v>0</v>
      </c>
      <c r="BL204" s="18" t="s">
        <v>541</v>
      </c>
      <c r="BM204" s="241" t="s">
        <v>604</v>
      </c>
    </row>
    <row r="205" s="2" customFormat="1">
      <c r="A205" s="40"/>
      <c r="B205" s="41"/>
      <c r="C205" s="42"/>
      <c r="D205" s="243" t="s">
        <v>224</v>
      </c>
      <c r="E205" s="42"/>
      <c r="F205" s="244" t="s">
        <v>605</v>
      </c>
      <c r="G205" s="42"/>
      <c r="H205" s="42"/>
      <c r="I205" s="245"/>
      <c r="J205" s="42"/>
      <c r="K205" s="42"/>
      <c r="L205" s="46"/>
      <c r="M205" s="246"/>
      <c r="N205" s="247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8" t="s">
        <v>224</v>
      </c>
      <c r="AU205" s="18" t="s">
        <v>92</v>
      </c>
    </row>
    <row r="206" s="13" customFormat="1">
      <c r="A206" s="13"/>
      <c r="B206" s="248"/>
      <c r="C206" s="249"/>
      <c r="D206" s="243" t="s">
        <v>226</v>
      </c>
      <c r="E206" s="250" t="s">
        <v>1</v>
      </c>
      <c r="F206" s="251" t="s">
        <v>606</v>
      </c>
      <c r="G206" s="249"/>
      <c r="H206" s="252">
        <v>420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226</v>
      </c>
      <c r="AU206" s="258" t="s">
        <v>92</v>
      </c>
      <c r="AV206" s="13" t="s">
        <v>92</v>
      </c>
      <c r="AW206" s="13" t="s">
        <v>39</v>
      </c>
      <c r="AX206" s="13" t="s">
        <v>83</v>
      </c>
      <c r="AY206" s="258" t="s">
        <v>215</v>
      </c>
    </row>
    <row r="207" s="14" customFormat="1">
      <c r="A207" s="14"/>
      <c r="B207" s="259"/>
      <c r="C207" s="260"/>
      <c r="D207" s="243" t="s">
        <v>226</v>
      </c>
      <c r="E207" s="261" t="s">
        <v>1</v>
      </c>
      <c r="F207" s="262" t="s">
        <v>229</v>
      </c>
      <c r="G207" s="260"/>
      <c r="H207" s="263">
        <v>420</v>
      </c>
      <c r="I207" s="264"/>
      <c r="J207" s="260"/>
      <c r="K207" s="260"/>
      <c r="L207" s="265"/>
      <c r="M207" s="266"/>
      <c r="N207" s="267"/>
      <c r="O207" s="267"/>
      <c r="P207" s="267"/>
      <c r="Q207" s="267"/>
      <c r="R207" s="267"/>
      <c r="S207" s="267"/>
      <c r="T207" s="26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9" t="s">
        <v>226</v>
      </c>
      <c r="AU207" s="269" t="s">
        <v>92</v>
      </c>
      <c r="AV207" s="14" t="s">
        <v>222</v>
      </c>
      <c r="AW207" s="14" t="s">
        <v>39</v>
      </c>
      <c r="AX207" s="14" t="s">
        <v>90</v>
      </c>
      <c r="AY207" s="269" t="s">
        <v>215</v>
      </c>
    </row>
    <row r="208" s="2" customFormat="1" ht="37.8" customHeight="1">
      <c r="A208" s="40"/>
      <c r="B208" s="41"/>
      <c r="C208" s="230" t="s">
        <v>310</v>
      </c>
      <c r="D208" s="230" t="s">
        <v>217</v>
      </c>
      <c r="E208" s="231" t="s">
        <v>607</v>
      </c>
      <c r="F208" s="232" t="s">
        <v>608</v>
      </c>
      <c r="G208" s="233" t="s">
        <v>325</v>
      </c>
      <c r="H208" s="234">
        <v>8</v>
      </c>
      <c r="I208" s="235"/>
      <c r="J208" s="236">
        <f>ROUND(I208*H208,2)</f>
        <v>0</v>
      </c>
      <c r="K208" s="232" t="s">
        <v>529</v>
      </c>
      <c r="L208" s="46"/>
      <c r="M208" s="237" t="s">
        <v>1</v>
      </c>
      <c r="N208" s="238" t="s">
        <v>48</v>
      </c>
      <c r="O208" s="93"/>
      <c r="P208" s="239">
        <f>O208*H208</f>
        <v>0</v>
      </c>
      <c r="Q208" s="239">
        <v>0</v>
      </c>
      <c r="R208" s="239">
        <f>Q208*H208</f>
        <v>0</v>
      </c>
      <c r="S208" s="239">
        <v>0</v>
      </c>
      <c r="T208" s="240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41" t="s">
        <v>541</v>
      </c>
      <c r="AT208" s="241" t="s">
        <v>217</v>
      </c>
      <c r="AU208" s="241" t="s">
        <v>92</v>
      </c>
      <c r="AY208" s="18" t="s">
        <v>215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8" t="s">
        <v>90</v>
      </c>
      <c r="BK208" s="242">
        <f>ROUND(I208*H208,2)</f>
        <v>0</v>
      </c>
      <c r="BL208" s="18" t="s">
        <v>541</v>
      </c>
      <c r="BM208" s="241" t="s">
        <v>609</v>
      </c>
    </row>
    <row r="209" s="2" customFormat="1">
      <c r="A209" s="40"/>
      <c r="B209" s="41"/>
      <c r="C209" s="42"/>
      <c r="D209" s="243" t="s">
        <v>224</v>
      </c>
      <c r="E209" s="42"/>
      <c r="F209" s="244" t="s">
        <v>610</v>
      </c>
      <c r="G209" s="42"/>
      <c r="H209" s="42"/>
      <c r="I209" s="245"/>
      <c r="J209" s="42"/>
      <c r="K209" s="42"/>
      <c r="L209" s="46"/>
      <c r="M209" s="246"/>
      <c r="N209" s="247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8" t="s">
        <v>224</v>
      </c>
      <c r="AU209" s="18" t="s">
        <v>92</v>
      </c>
    </row>
    <row r="210" s="2" customFormat="1" ht="49.05" customHeight="1">
      <c r="A210" s="40"/>
      <c r="B210" s="41"/>
      <c r="C210" s="230" t="s">
        <v>316</v>
      </c>
      <c r="D210" s="230" t="s">
        <v>217</v>
      </c>
      <c r="E210" s="231" t="s">
        <v>611</v>
      </c>
      <c r="F210" s="232" t="s">
        <v>612</v>
      </c>
      <c r="G210" s="233" t="s">
        <v>325</v>
      </c>
      <c r="H210" s="234">
        <v>1</v>
      </c>
      <c r="I210" s="235"/>
      <c r="J210" s="236">
        <f>ROUND(I210*H210,2)</f>
        <v>0</v>
      </c>
      <c r="K210" s="232" t="s">
        <v>529</v>
      </c>
      <c r="L210" s="46"/>
      <c r="M210" s="237" t="s">
        <v>1</v>
      </c>
      <c r="N210" s="238" t="s">
        <v>48</v>
      </c>
      <c r="O210" s="93"/>
      <c r="P210" s="239">
        <f>O210*H210</f>
        <v>0</v>
      </c>
      <c r="Q210" s="239">
        <v>0</v>
      </c>
      <c r="R210" s="239">
        <f>Q210*H210</f>
        <v>0</v>
      </c>
      <c r="S210" s="239">
        <v>0</v>
      </c>
      <c r="T210" s="240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41" t="s">
        <v>541</v>
      </c>
      <c r="AT210" s="241" t="s">
        <v>217</v>
      </c>
      <c r="AU210" s="241" t="s">
        <v>92</v>
      </c>
      <c r="AY210" s="18" t="s">
        <v>215</v>
      </c>
      <c r="BE210" s="242">
        <f>IF(N210="základní",J210,0)</f>
        <v>0</v>
      </c>
      <c r="BF210" s="242">
        <f>IF(N210="snížená",J210,0)</f>
        <v>0</v>
      </c>
      <c r="BG210" s="242">
        <f>IF(N210="zákl. přenesená",J210,0)</f>
        <v>0</v>
      </c>
      <c r="BH210" s="242">
        <f>IF(N210="sníž. přenesená",J210,0)</f>
        <v>0</v>
      </c>
      <c r="BI210" s="242">
        <f>IF(N210="nulová",J210,0)</f>
        <v>0</v>
      </c>
      <c r="BJ210" s="18" t="s">
        <v>90</v>
      </c>
      <c r="BK210" s="242">
        <f>ROUND(I210*H210,2)</f>
        <v>0</v>
      </c>
      <c r="BL210" s="18" t="s">
        <v>541</v>
      </c>
      <c r="BM210" s="241" t="s">
        <v>613</v>
      </c>
    </row>
    <row r="211" s="2" customFormat="1">
      <c r="A211" s="40"/>
      <c r="B211" s="41"/>
      <c r="C211" s="42"/>
      <c r="D211" s="243" t="s">
        <v>224</v>
      </c>
      <c r="E211" s="42"/>
      <c r="F211" s="244" t="s">
        <v>614</v>
      </c>
      <c r="G211" s="42"/>
      <c r="H211" s="42"/>
      <c r="I211" s="245"/>
      <c r="J211" s="42"/>
      <c r="K211" s="42"/>
      <c r="L211" s="46"/>
      <c r="M211" s="246"/>
      <c r="N211" s="247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8" t="s">
        <v>224</v>
      </c>
      <c r="AU211" s="18" t="s">
        <v>92</v>
      </c>
    </row>
    <row r="212" s="2" customFormat="1" ht="16.5" customHeight="1">
      <c r="A212" s="40"/>
      <c r="B212" s="41"/>
      <c r="C212" s="230" t="s">
        <v>322</v>
      </c>
      <c r="D212" s="230" t="s">
        <v>217</v>
      </c>
      <c r="E212" s="231" t="s">
        <v>615</v>
      </c>
      <c r="F212" s="232" t="s">
        <v>616</v>
      </c>
      <c r="G212" s="233" t="s">
        <v>334</v>
      </c>
      <c r="H212" s="234">
        <v>2360</v>
      </c>
      <c r="I212" s="235"/>
      <c r="J212" s="236">
        <f>ROUND(I212*H212,2)</f>
        <v>0</v>
      </c>
      <c r="K212" s="232" t="s">
        <v>529</v>
      </c>
      <c r="L212" s="46"/>
      <c r="M212" s="237" t="s">
        <v>1</v>
      </c>
      <c r="N212" s="238" t="s">
        <v>48</v>
      </c>
      <c r="O212" s="93"/>
      <c r="P212" s="239">
        <f>O212*H212</f>
        <v>0</v>
      </c>
      <c r="Q212" s="239">
        <v>0</v>
      </c>
      <c r="R212" s="239">
        <f>Q212*H212</f>
        <v>0</v>
      </c>
      <c r="S212" s="239">
        <v>0</v>
      </c>
      <c r="T212" s="240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41" t="s">
        <v>222</v>
      </c>
      <c r="AT212" s="241" t="s">
        <v>217</v>
      </c>
      <c r="AU212" s="241" t="s">
        <v>92</v>
      </c>
      <c r="AY212" s="18" t="s">
        <v>215</v>
      </c>
      <c r="BE212" s="242">
        <f>IF(N212="základní",J212,0)</f>
        <v>0</v>
      </c>
      <c r="BF212" s="242">
        <f>IF(N212="snížená",J212,0)</f>
        <v>0</v>
      </c>
      <c r="BG212" s="242">
        <f>IF(N212="zákl. přenesená",J212,0)</f>
        <v>0</v>
      </c>
      <c r="BH212" s="242">
        <f>IF(N212="sníž. přenesená",J212,0)</f>
        <v>0</v>
      </c>
      <c r="BI212" s="242">
        <f>IF(N212="nulová",J212,0)</f>
        <v>0</v>
      </c>
      <c r="BJ212" s="18" t="s">
        <v>90</v>
      </c>
      <c r="BK212" s="242">
        <f>ROUND(I212*H212,2)</f>
        <v>0</v>
      </c>
      <c r="BL212" s="18" t="s">
        <v>222</v>
      </c>
      <c r="BM212" s="241" t="s">
        <v>617</v>
      </c>
    </row>
    <row r="213" s="2" customFormat="1">
      <c r="A213" s="40"/>
      <c r="B213" s="41"/>
      <c r="C213" s="42"/>
      <c r="D213" s="243" t="s">
        <v>224</v>
      </c>
      <c r="E213" s="42"/>
      <c r="F213" s="244" t="s">
        <v>618</v>
      </c>
      <c r="G213" s="42"/>
      <c r="H213" s="42"/>
      <c r="I213" s="245"/>
      <c r="J213" s="42"/>
      <c r="K213" s="42"/>
      <c r="L213" s="46"/>
      <c r="M213" s="246"/>
      <c r="N213" s="247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8" t="s">
        <v>224</v>
      </c>
      <c r="AU213" s="18" t="s">
        <v>92</v>
      </c>
    </row>
    <row r="214" s="13" customFormat="1">
      <c r="A214" s="13"/>
      <c r="B214" s="248"/>
      <c r="C214" s="249"/>
      <c r="D214" s="243" t="s">
        <v>226</v>
      </c>
      <c r="E214" s="250" t="s">
        <v>1</v>
      </c>
      <c r="F214" s="251" t="s">
        <v>619</v>
      </c>
      <c r="G214" s="249"/>
      <c r="H214" s="252">
        <v>885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226</v>
      </c>
      <c r="AU214" s="258" t="s">
        <v>92</v>
      </c>
      <c r="AV214" s="13" t="s">
        <v>92</v>
      </c>
      <c r="AW214" s="13" t="s">
        <v>39</v>
      </c>
      <c r="AX214" s="13" t="s">
        <v>83</v>
      </c>
      <c r="AY214" s="258" t="s">
        <v>215</v>
      </c>
    </row>
    <row r="215" s="13" customFormat="1">
      <c r="A215" s="13"/>
      <c r="B215" s="248"/>
      <c r="C215" s="249"/>
      <c r="D215" s="243" t="s">
        <v>226</v>
      </c>
      <c r="E215" s="250" t="s">
        <v>1</v>
      </c>
      <c r="F215" s="251" t="s">
        <v>620</v>
      </c>
      <c r="G215" s="249"/>
      <c r="H215" s="252">
        <v>50</v>
      </c>
      <c r="I215" s="253"/>
      <c r="J215" s="249"/>
      <c r="K215" s="249"/>
      <c r="L215" s="254"/>
      <c r="M215" s="255"/>
      <c r="N215" s="256"/>
      <c r="O215" s="256"/>
      <c r="P215" s="256"/>
      <c r="Q215" s="256"/>
      <c r="R215" s="256"/>
      <c r="S215" s="256"/>
      <c r="T215" s="25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8" t="s">
        <v>226</v>
      </c>
      <c r="AU215" s="258" t="s">
        <v>92</v>
      </c>
      <c r="AV215" s="13" t="s">
        <v>92</v>
      </c>
      <c r="AW215" s="13" t="s">
        <v>39</v>
      </c>
      <c r="AX215" s="13" t="s">
        <v>83</v>
      </c>
      <c r="AY215" s="258" t="s">
        <v>215</v>
      </c>
    </row>
    <row r="216" s="13" customFormat="1">
      <c r="A216" s="13"/>
      <c r="B216" s="248"/>
      <c r="C216" s="249"/>
      <c r="D216" s="243" t="s">
        <v>226</v>
      </c>
      <c r="E216" s="250" t="s">
        <v>1</v>
      </c>
      <c r="F216" s="251" t="s">
        <v>621</v>
      </c>
      <c r="G216" s="249"/>
      <c r="H216" s="252">
        <v>10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226</v>
      </c>
      <c r="AU216" s="258" t="s">
        <v>92</v>
      </c>
      <c r="AV216" s="13" t="s">
        <v>92</v>
      </c>
      <c r="AW216" s="13" t="s">
        <v>39</v>
      </c>
      <c r="AX216" s="13" t="s">
        <v>83</v>
      </c>
      <c r="AY216" s="258" t="s">
        <v>215</v>
      </c>
    </row>
    <row r="217" s="13" customFormat="1">
      <c r="A217" s="13"/>
      <c r="B217" s="248"/>
      <c r="C217" s="249"/>
      <c r="D217" s="243" t="s">
        <v>226</v>
      </c>
      <c r="E217" s="250" t="s">
        <v>1</v>
      </c>
      <c r="F217" s="251" t="s">
        <v>622</v>
      </c>
      <c r="G217" s="249"/>
      <c r="H217" s="252">
        <v>750</v>
      </c>
      <c r="I217" s="253"/>
      <c r="J217" s="249"/>
      <c r="K217" s="249"/>
      <c r="L217" s="254"/>
      <c r="M217" s="255"/>
      <c r="N217" s="256"/>
      <c r="O217" s="256"/>
      <c r="P217" s="256"/>
      <c r="Q217" s="256"/>
      <c r="R217" s="256"/>
      <c r="S217" s="256"/>
      <c r="T217" s="25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8" t="s">
        <v>226</v>
      </c>
      <c r="AU217" s="258" t="s">
        <v>92</v>
      </c>
      <c r="AV217" s="13" t="s">
        <v>92</v>
      </c>
      <c r="AW217" s="13" t="s">
        <v>39</v>
      </c>
      <c r="AX217" s="13" t="s">
        <v>83</v>
      </c>
      <c r="AY217" s="258" t="s">
        <v>215</v>
      </c>
    </row>
    <row r="218" s="13" customFormat="1">
      <c r="A218" s="13"/>
      <c r="B218" s="248"/>
      <c r="C218" s="249"/>
      <c r="D218" s="243" t="s">
        <v>226</v>
      </c>
      <c r="E218" s="250" t="s">
        <v>1</v>
      </c>
      <c r="F218" s="251" t="s">
        <v>623</v>
      </c>
      <c r="G218" s="249"/>
      <c r="H218" s="252">
        <v>280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226</v>
      </c>
      <c r="AU218" s="258" t="s">
        <v>92</v>
      </c>
      <c r="AV218" s="13" t="s">
        <v>92</v>
      </c>
      <c r="AW218" s="13" t="s">
        <v>39</v>
      </c>
      <c r="AX218" s="13" t="s">
        <v>83</v>
      </c>
      <c r="AY218" s="258" t="s">
        <v>215</v>
      </c>
    </row>
    <row r="219" s="13" customFormat="1">
      <c r="A219" s="13"/>
      <c r="B219" s="248"/>
      <c r="C219" s="249"/>
      <c r="D219" s="243" t="s">
        <v>226</v>
      </c>
      <c r="E219" s="250" t="s">
        <v>1</v>
      </c>
      <c r="F219" s="251" t="s">
        <v>583</v>
      </c>
      <c r="G219" s="249"/>
      <c r="H219" s="252">
        <v>385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226</v>
      </c>
      <c r="AU219" s="258" t="s">
        <v>92</v>
      </c>
      <c r="AV219" s="13" t="s">
        <v>92</v>
      </c>
      <c r="AW219" s="13" t="s">
        <v>39</v>
      </c>
      <c r="AX219" s="13" t="s">
        <v>83</v>
      </c>
      <c r="AY219" s="258" t="s">
        <v>215</v>
      </c>
    </row>
    <row r="220" s="14" customFormat="1">
      <c r="A220" s="14"/>
      <c r="B220" s="259"/>
      <c r="C220" s="260"/>
      <c r="D220" s="243" t="s">
        <v>226</v>
      </c>
      <c r="E220" s="261" t="s">
        <v>1</v>
      </c>
      <c r="F220" s="262" t="s">
        <v>229</v>
      </c>
      <c r="G220" s="260"/>
      <c r="H220" s="263">
        <v>2360</v>
      </c>
      <c r="I220" s="264"/>
      <c r="J220" s="260"/>
      <c r="K220" s="260"/>
      <c r="L220" s="265"/>
      <c r="M220" s="266"/>
      <c r="N220" s="267"/>
      <c r="O220" s="267"/>
      <c r="P220" s="267"/>
      <c r="Q220" s="267"/>
      <c r="R220" s="267"/>
      <c r="S220" s="267"/>
      <c r="T220" s="26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9" t="s">
        <v>226</v>
      </c>
      <c r="AU220" s="269" t="s">
        <v>92</v>
      </c>
      <c r="AV220" s="14" t="s">
        <v>222</v>
      </c>
      <c r="AW220" s="14" t="s">
        <v>39</v>
      </c>
      <c r="AX220" s="14" t="s">
        <v>90</v>
      </c>
      <c r="AY220" s="269" t="s">
        <v>215</v>
      </c>
    </row>
    <row r="221" s="2" customFormat="1" ht="24.15" customHeight="1">
      <c r="A221" s="40"/>
      <c r="B221" s="41"/>
      <c r="C221" s="230" t="s">
        <v>331</v>
      </c>
      <c r="D221" s="230" t="s">
        <v>217</v>
      </c>
      <c r="E221" s="231" t="s">
        <v>624</v>
      </c>
      <c r="F221" s="232" t="s">
        <v>625</v>
      </c>
      <c r="G221" s="233" t="s">
        <v>325</v>
      </c>
      <c r="H221" s="234">
        <v>1</v>
      </c>
      <c r="I221" s="235"/>
      <c r="J221" s="236">
        <f>ROUND(I221*H221,2)</f>
        <v>0</v>
      </c>
      <c r="K221" s="232" t="s">
        <v>529</v>
      </c>
      <c r="L221" s="46"/>
      <c r="M221" s="237" t="s">
        <v>1</v>
      </c>
      <c r="N221" s="238" t="s">
        <v>48</v>
      </c>
      <c r="O221" s="93"/>
      <c r="P221" s="239">
        <f>O221*H221</f>
        <v>0</v>
      </c>
      <c r="Q221" s="239">
        <v>0</v>
      </c>
      <c r="R221" s="239">
        <f>Q221*H221</f>
        <v>0</v>
      </c>
      <c r="S221" s="239">
        <v>0</v>
      </c>
      <c r="T221" s="240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41" t="s">
        <v>541</v>
      </c>
      <c r="AT221" s="241" t="s">
        <v>217</v>
      </c>
      <c r="AU221" s="241" t="s">
        <v>92</v>
      </c>
      <c r="AY221" s="18" t="s">
        <v>215</v>
      </c>
      <c r="BE221" s="242">
        <f>IF(N221="základní",J221,0)</f>
        <v>0</v>
      </c>
      <c r="BF221" s="242">
        <f>IF(N221="snížená",J221,0)</f>
        <v>0</v>
      </c>
      <c r="BG221" s="242">
        <f>IF(N221="zákl. přenesená",J221,0)</f>
        <v>0</v>
      </c>
      <c r="BH221" s="242">
        <f>IF(N221="sníž. přenesená",J221,0)</f>
        <v>0</v>
      </c>
      <c r="BI221" s="242">
        <f>IF(N221="nulová",J221,0)</f>
        <v>0</v>
      </c>
      <c r="BJ221" s="18" t="s">
        <v>90</v>
      </c>
      <c r="BK221" s="242">
        <f>ROUND(I221*H221,2)</f>
        <v>0</v>
      </c>
      <c r="BL221" s="18" t="s">
        <v>541</v>
      </c>
      <c r="BM221" s="241" t="s">
        <v>626</v>
      </c>
    </row>
    <row r="222" s="2" customFormat="1">
      <c r="A222" s="40"/>
      <c r="B222" s="41"/>
      <c r="C222" s="42"/>
      <c r="D222" s="243" t="s">
        <v>224</v>
      </c>
      <c r="E222" s="42"/>
      <c r="F222" s="244" t="s">
        <v>625</v>
      </c>
      <c r="G222" s="42"/>
      <c r="H222" s="42"/>
      <c r="I222" s="245"/>
      <c r="J222" s="42"/>
      <c r="K222" s="42"/>
      <c r="L222" s="46"/>
      <c r="M222" s="246"/>
      <c r="N222" s="247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8" t="s">
        <v>224</v>
      </c>
      <c r="AU222" s="18" t="s">
        <v>92</v>
      </c>
    </row>
    <row r="223" s="2" customFormat="1" ht="37.8" customHeight="1">
      <c r="A223" s="40"/>
      <c r="B223" s="41"/>
      <c r="C223" s="230" t="s">
        <v>339</v>
      </c>
      <c r="D223" s="230" t="s">
        <v>217</v>
      </c>
      <c r="E223" s="231" t="s">
        <v>627</v>
      </c>
      <c r="F223" s="232" t="s">
        <v>628</v>
      </c>
      <c r="G223" s="233" t="s">
        <v>325</v>
      </c>
      <c r="H223" s="234">
        <v>3</v>
      </c>
      <c r="I223" s="235"/>
      <c r="J223" s="236">
        <f>ROUND(I223*H223,2)</f>
        <v>0</v>
      </c>
      <c r="K223" s="232" t="s">
        <v>529</v>
      </c>
      <c r="L223" s="46"/>
      <c r="M223" s="237" t="s">
        <v>1</v>
      </c>
      <c r="N223" s="238" t="s">
        <v>48</v>
      </c>
      <c r="O223" s="93"/>
      <c r="P223" s="239">
        <f>O223*H223</f>
        <v>0</v>
      </c>
      <c r="Q223" s="239">
        <v>0</v>
      </c>
      <c r="R223" s="239">
        <f>Q223*H223</f>
        <v>0</v>
      </c>
      <c r="S223" s="239">
        <v>0</v>
      </c>
      <c r="T223" s="240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1" t="s">
        <v>541</v>
      </c>
      <c r="AT223" s="241" t="s">
        <v>217</v>
      </c>
      <c r="AU223" s="241" t="s">
        <v>92</v>
      </c>
      <c r="AY223" s="18" t="s">
        <v>215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8" t="s">
        <v>90</v>
      </c>
      <c r="BK223" s="242">
        <f>ROUND(I223*H223,2)</f>
        <v>0</v>
      </c>
      <c r="BL223" s="18" t="s">
        <v>541</v>
      </c>
      <c r="BM223" s="241" t="s">
        <v>629</v>
      </c>
    </row>
    <row r="224" s="2" customFormat="1">
      <c r="A224" s="40"/>
      <c r="B224" s="41"/>
      <c r="C224" s="42"/>
      <c r="D224" s="243" t="s">
        <v>224</v>
      </c>
      <c r="E224" s="42"/>
      <c r="F224" s="244" t="s">
        <v>630</v>
      </c>
      <c r="G224" s="42"/>
      <c r="H224" s="42"/>
      <c r="I224" s="245"/>
      <c r="J224" s="42"/>
      <c r="K224" s="42"/>
      <c r="L224" s="46"/>
      <c r="M224" s="246"/>
      <c r="N224" s="247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8" t="s">
        <v>224</v>
      </c>
      <c r="AU224" s="18" t="s">
        <v>92</v>
      </c>
    </row>
    <row r="225" s="13" customFormat="1">
      <c r="A225" s="13"/>
      <c r="B225" s="248"/>
      <c r="C225" s="249"/>
      <c r="D225" s="243" t="s">
        <v>226</v>
      </c>
      <c r="E225" s="250" t="s">
        <v>1</v>
      </c>
      <c r="F225" s="251" t="s">
        <v>631</v>
      </c>
      <c r="G225" s="249"/>
      <c r="H225" s="252">
        <v>1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226</v>
      </c>
      <c r="AU225" s="258" t="s">
        <v>92</v>
      </c>
      <c r="AV225" s="13" t="s">
        <v>92</v>
      </c>
      <c r="AW225" s="13" t="s">
        <v>39</v>
      </c>
      <c r="AX225" s="13" t="s">
        <v>83</v>
      </c>
      <c r="AY225" s="258" t="s">
        <v>215</v>
      </c>
    </row>
    <row r="226" s="13" customFormat="1">
      <c r="A226" s="13"/>
      <c r="B226" s="248"/>
      <c r="C226" s="249"/>
      <c r="D226" s="243" t="s">
        <v>226</v>
      </c>
      <c r="E226" s="250" t="s">
        <v>1</v>
      </c>
      <c r="F226" s="251" t="s">
        <v>632</v>
      </c>
      <c r="G226" s="249"/>
      <c r="H226" s="252">
        <v>1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226</v>
      </c>
      <c r="AU226" s="258" t="s">
        <v>92</v>
      </c>
      <c r="AV226" s="13" t="s">
        <v>92</v>
      </c>
      <c r="AW226" s="13" t="s">
        <v>39</v>
      </c>
      <c r="AX226" s="13" t="s">
        <v>83</v>
      </c>
      <c r="AY226" s="258" t="s">
        <v>215</v>
      </c>
    </row>
    <row r="227" s="13" customFormat="1">
      <c r="A227" s="13"/>
      <c r="B227" s="248"/>
      <c r="C227" s="249"/>
      <c r="D227" s="243" t="s">
        <v>226</v>
      </c>
      <c r="E227" s="250" t="s">
        <v>1</v>
      </c>
      <c r="F227" s="251" t="s">
        <v>633</v>
      </c>
      <c r="G227" s="249"/>
      <c r="H227" s="252">
        <v>1</v>
      </c>
      <c r="I227" s="253"/>
      <c r="J227" s="249"/>
      <c r="K227" s="249"/>
      <c r="L227" s="254"/>
      <c r="M227" s="255"/>
      <c r="N227" s="256"/>
      <c r="O227" s="256"/>
      <c r="P227" s="256"/>
      <c r="Q227" s="256"/>
      <c r="R227" s="256"/>
      <c r="S227" s="256"/>
      <c r="T227" s="25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8" t="s">
        <v>226</v>
      </c>
      <c r="AU227" s="258" t="s">
        <v>92</v>
      </c>
      <c r="AV227" s="13" t="s">
        <v>92</v>
      </c>
      <c r="AW227" s="13" t="s">
        <v>39</v>
      </c>
      <c r="AX227" s="13" t="s">
        <v>83</v>
      </c>
      <c r="AY227" s="258" t="s">
        <v>215</v>
      </c>
    </row>
    <row r="228" s="14" customFormat="1">
      <c r="A228" s="14"/>
      <c r="B228" s="259"/>
      <c r="C228" s="260"/>
      <c r="D228" s="243" t="s">
        <v>226</v>
      </c>
      <c r="E228" s="261" t="s">
        <v>1</v>
      </c>
      <c r="F228" s="262" t="s">
        <v>229</v>
      </c>
      <c r="G228" s="260"/>
      <c r="H228" s="263">
        <v>3</v>
      </c>
      <c r="I228" s="264"/>
      <c r="J228" s="260"/>
      <c r="K228" s="260"/>
      <c r="L228" s="265"/>
      <c r="M228" s="266"/>
      <c r="N228" s="267"/>
      <c r="O228" s="267"/>
      <c r="P228" s="267"/>
      <c r="Q228" s="267"/>
      <c r="R228" s="267"/>
      <c r="S228" s="267"/>
      <c r="T228" s="26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9" t="s">
        <v>226</v>
      </c>
      <c r="AU228" s="269" t="s">
        <v>92</v>
      </c>
      <c r="AV228" s="14" t="s">
        <v>222</v>
      </c>
      <c r="AW228" s="14" t="s">
        <v>39</v>
      </c>
      <c r="AX228" s="14" t="s">
        <v>90</v>
      </c>
      <c r="AY228" s="269" t="s">
        <v>215</v>
      </c>
    </row>
    <row r="229" s="2" customFormat="1" ht="24.15" customHeight="1">
      <c r="A229" s="40"/>
      <c r="B229" s="41"/>
      <c r="C229" s="230" t="s">
        <v>346</v>
      </c>
      <c r="D229" s="230" t="s">
        <v>217</v>
      </c>
      <c r="E229" s="231" t="s">
        <v>634</v>
      </c>
      <c r="F229" s="232" t="s">
        <v>635</v>
      </c>
      <c r="G229" s="233" t="s">
        <v>334</v>
      </c>
      <c r="H229" s="234">
        <v>2900</v>
      </c>
      <c r="I229" s="235"/>
      <c r="J229" s="236">
        <f>ROUND(I229*H229,2)</f>
        <v>0</v>
      </c>
      <c r="K229" s="232" t="s">
        <v>529</v>
      </c>
      <c r="L229" s="46"/>
      <c r="M229" s="237" t="s">
        <v>1</v>
      </c>
      <c r="N229" s="238" t="s">
        <v>48</v>
      </c>
      <c r="O229" s="93"/>
      <c r="P229" s="239">
        <f>O229*H229</f>
        <v>0</v>
      </c>
      <c r="Q229" s="239">
        <v>0</v>
      </c>
      <c r="R229" s="239">
        <f>Q229*H229</f>
        <v>0</v>
      </c>
      <c r="S229" s="239">
        <v>0</v>
      </c>
      <c r="T229" s="240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41" t="s">
        <v>322</v>
      </c>
      <c r="AT229" s="241" t="s">
        <v>217</v>
      </c>
      <c r="AU229" s="241" t="s">
        <v>92</v>
      </c>
      <c r="AY229" s="18" t="s">
        <v>215</v>
      </c>
      <c r="BE229" s="242">
        <f>IF(N229="základní",J229,0)</f>
        <v>0</v>
      </c>
      <c r="BF229" s="242">
        <f>IF(N229="snížená",J229,0)</f>
        <v>0</v>
      </c>
      <c r="BG229" s="242">
        <f>IF(N229="zákl. přenesená",J229,0)</f>
        <v>0</v>
      </c>
      <c r="BH229" s="242">
        <f>IF(N229="sníž. přenesená",J229,0)</f>
        <v>0</v>
      </c>
      <c r="BI229" s="242">
        <f>IF(N229="nulová",J229,0)</f>
        <v>0</v>
      </c>
      <c r="BJ229" s="18" t="s">
        <v>90</v>
      </c>
      <c r="BK229" s="242">
        <f>ROUND(I229*H229,2)</f>
        <v>0</v>
      </c>
      <c r="BL229" s="18" t="s">
        <v>322</v>
      </c>
      <c r="BM229" s="241" t="s">
        <v>636</v>
      </c>
    </row>
    <row r="230" s="2" customFormat="1">
      <c r="A230" s="40"/>
      <c r="B230" s="41"/>
      <c r="C230" s="42"/>
      <c r="D230" s="243" t="s">
        <v>224</v>
      </c>
      <c r="E230" s="42"/>
      <c r="F230" s="244" t="s">
        <v>635</v>
      </c>
      <c r="G230" s="42"/>
      <c r="H230" s="42"/>
      <c r="I230" s="245"/>
      <c r="J230" s="42"/>
      <c r="K230" s="42"/>
      <c r="L230" s="46"/>
      <c r="M230" s="246"/>
      <c r="N230" s="247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8" t="s">
        <v>224</v>
      </c>
      <c r="AU230" s="18" t="s">
        <v>92</v>
      </c>
    </row>
    <row r="231" s="2" customFormat="1" ht="37.8" customHeight="1">
      <c r="A231" s="40"/>
      <c r="B231" s="41"/>
      <c r="C231" s="230" t="s">
        <v>352</v>
      </c>
      <c r="D231" s="230" t="s">
        <v>217</v>
      </c>
      <c r="E231" s="231" t="s">
        <v>637</v>
      </c>
      <c r="F231" s="232" t="s">
        <v>638</v>
      </c>
      <c r="G231" s="233" t="s">
        <v>325</v>
      </c>
      <c r="H231" s="234">
        <v>16</v>
      </c>
      <c r="I231" s="235"/>
      <c r="J231" s="236">
        <f>ROUND(I231*H231,2)</f>
        <v>0</v>
      </c>
      <c r="K231" s="232" t="s">
        <v>529</v>
      </c>
      <c r="L231" s="46"/>
      <c r="M231" s="237" t="s">
        <v>1</v>
      </c>
      <c r="N231" s="238" t="s">
        <v>48</v>
      </c>
      <c r="O231" s="93"/>
      <c r="P231" s="239">
        <f>O231*H231</f>
        <v>0</v>
      </c>
      <c r="Q231" s="239">
        <v>0</v>
      </c>
      <c r="R231" s="239">
        <f>Q231*H231</f>
        <v>0</v>
      </c>
      <c r="S231" s="239">
        <v>0</v>
      </c>
      <c r="T231" s="240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41" t="s">
        <v>541</v>
      </c>
      <c r="AT231" s="241" t="s">
        <v>217</v>
      </c>
      <c r="AU231" s="241" t="s">
        <v>92</v>
      </c>
      <c r="AY231" s="18" t="s">
        <v>215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8" t="s">
        <v>90</v>
      </c>
      <c r="BK231" s="242">
        <f>ROUND(I231*H231,2)</f>
        <v>0</v>
      </c>
      <c r="BL231" s="18" t="s">
        <v>541</v>
      </c>
      <c r="BM231" s="241" t="s">
        <v>639</v>
      </c>
    </row>
    <row r="232" s="2" customFormat="1">
      <c r="A232" s="40"/>
      <c r="B232" s="41"/>
      <c r="C232" s="42"/>
      <c r="D232" s="243" t="s">
        <v>224</v>
      </c>
      <c r="E232" s="42"/>
      <c r="F232" s="244" t="s">
        <v>640</v>
      </c>
      <c r="G232" s="42"/>
      <c r="H232" s="42"/>
      <c r="I232" s="245"/>
      <c r="J232" s="42"/>
      <c r="K232" s="42"/>
      <c r="L232" s="46"/>
      <c r="M232" s="246"/>
      <c r="N232" s="247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8" t="s">
        <v>224</v>
      </c>
      <c r="AU232" s="18" t="s">
        <v>92</v>
      </c>
    </row>
    <row r="233" s="2" customFormat="1" ht="37.8" customHeight="1">
      <c r="A233" s="40"/>
      <c r="B233" s="41"/>
      <c r="C233" s="230" t="s">
        <v>7</v>
      </c>
      <c r="D233" s="230" t="s">
        <v>217</v>
      </c>
      <c r="E233" s="231" t="s">
        <v>641</v>
      </c>
      <c r="F233" s="232" t="s">
        <v>642</v>
      </c>
      <c r="G233" s="233" t="s">
        <v>325</v>
      </c>
      <c r="H233" s="234">
        <v>8</v>
      </c>
      <c r="I233" s="235"/>
      <c r="J233" s="236">
        <f>ROUND(I233*H233,2)</f>
        <v>0</v>
      </c>
      <c r="K233" s="232" t="s">
        <v>529</v>
      </c>
      <c r="L233" s="46"/>
      <c r="M233" s="237" t="s">
        <v>1</v>
      </c>
      <c r="N233" s="238" t="s">
        <v>48</v>
      </c>
      <c r="O233" s="93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1" t="s">
        <v>541</v>
      </c>
      <c r="AT233" s="241" t="s">
        <v>217</v>
      </c>
      <c r="AU233" s="241" t="s">
        <v>92</v>
      </c>
      <c r="AY233" s="18" t="s">
        <v>215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8" t="s">
        <v>90</v>
      </c>
      <c r="BK233" s="242">
        <f>ROUND(I233*H233,2)</f>
        <v>0</v>
      </c>
      <c r="BL233" s="18" t="s">
        <v>541</v>
      </c>
      <c r="BM233" s="241" t="s">
        <v>643</v>
      </c>
    </row>
    <row r="234" s="2" customFormat="1">
      <c r="A234" s="40"/>
      <c r="B234" s="41"/>
      <c r="C234" s="42"/>
      <c r="D234" s="243" t="s">
        <v>224</v>
      </c>
      <c r="E234" s="42"/>
      <c r="F234" s="244" t="s">
        <v>644</v>
      </c>
      <c r="G234" s="42"/>
      <c r="H234" s="42"/>
      <c r="I234" s="245"/>
      <c r="J234" s="42"/>
      <c r="K234" s="42"/>
      <c r="L234" s="46"/>
      <c r="M234" s="246"/>
      <c r="N234" s="247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8" t="s">
        <v>224</v>
      </c>
      <c r="AU234" s="18" t="s">
        <v>92</v>
      </c>
    </row>
    <row r="235" s="13" customFormat="1">
      <c r="A235" s="13"/>
      <c r="B235" s="248"/>
      <c r="C235" s="249"/>
      <c r="D235" s="243" t="s">
        <v>226</v>
      </c>
      <c r="E235" s="250" t="s">
        <v>1</v>
      </c>
      <c r="F235" s="251" t="s">
        <v>645</v>
      </c>
      <c r="G235" s="249"/>
      <c r="H235" s="252">
        <v>2</v>
      </c>
      <c r="I235" s="253"/>
      <c r="J235" s="249"/>
      <c r="K235" s="249"/>
      <c r="L235" s="254"/>
      <c r="M235" s="255"/>
      <c r="N235" s="256"/>
      <c r="O235" s="256"/>
      <c r="P235" s="256"/>
      <c r="Q235" s="256"/>
      <c r="R235" s="256"/>
      <c r="S235" s="256"/>
      <c r="T235" s="25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8" t="s">
        <v>226</v>
      </c>
      <c r="AU235" s="258" t="s">
        <v>92</v>
      </c>
      <c r="AV235" s="13" t="s">
        <v>92</v>
      </c>
      <c r="AW235" s="13" t="s">
        <v>39</v>
      </c>
      <c r="AX235" s="13" t="s">
        <v>83</v>
      </c>
      <c r="AY235" s="258" t="s">
        <v>215</v>
      </c>
    </row>
    <row r="236" s="13" customFormat="1">
      <c r="A236" s="13"/>
      <c r="B236" s="248"/>
      <c r="C236" s="249"/>
      <c r="D236" s="243" t="s">
        <v>226</v>
      </c>
      <c r="E236" s="250" t="s">
        <v>1</v>
      </c>
      <c r="F236" s="251" t="s">
        <v>646</v>
      </c>
      <c r="G236" s="249"/>
      <c r="H236" s="252">
        <v>2</v>
      </c>
      <c r="I236" s="253"/>
      <c r="J236" s="249"/>
      <c r="K236" s="249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226</v>
      </c>
      <c r="AU236" s="258" t="s">
        <v>92</v>
      </c>
      <c r="AV236" s="13" t="s">
        <v>92</v>
      </c>
      <c r="AW236" s="13" t="s">
        <v>39</v>
      </c>
      <c r="AX236" s="13" t="s">
        <v>83</v>
      </c>
      <c r="AY236" s="258" t="s">
        <v>215</v>
      </c>
    </row>
    <row r="237" s="13" customFormat="1">
      <c r="A237" s="13"/>
      <c r="B237" s="248"/>
      <c r="C237" s="249"/>
      <c r="D237" s="243" t="s">
        <v>226</v>
      </c>
      <c r="E237" s="250" t="s">
        <v>1</v>
      </c>
      <c r="F237" s="251" t="s">
        <v>647</v>
      </c>
      <c r="G237" s="249"/>
      <c r="H237" s="252">
        <v>2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226</v>
      </c>
      <c r="AU237" s="258" t="s">
        <v>92</v>
      </c>
      <c r="AV237" s="13" t="s">
        <v>92</v>
      </c>
      <c r="AW237" s="13" t="s">
        <v>39</v>
      </c>
      <c r="AX237" s="13" t="s">
        <v>83</v>
      </c>
      <c r="AY237" s="258" t="s">
        <v>215</v>
      </c>
    </row>
    <row r="238" s="13" customFormat="1">
      <c r="A238" s="13"/>
      <c r="B238" s="248"/>
      <c r="C238" s="249"/>
      <c r="D238" s="243" t="s">
        <v>226</v>
      </c>
      <c r="E238" s="250" t="s">
        <v>1</v>
      </c>
      <c r="F238" s="251" t="s">
        <v>648</v>
      </c>
      <c r="G238" s="249"/>
      <c r="H238" s="252">
        <v>2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226</v>
      </c>
      <c r="AU238" s="258" t="s">
        <v>92</v>
      </c>
      <c r="AV238" s="13" t="s">
        <v>92</v>
      </c>
      <c r="AW238" s="13" t="s">
        <v>39</v>
      </c>
      <c r="AX238" s="13" t="s">
        <v>83</v>
      </c>
      <c r="AY238" s="258" t="s">
        <v>215</v>
      </c>
    </row>
    <row r="239" s="14" customFormat="1">
      <c r="A239" s="14"/>
      <c r="B239" s="259"/>
      <c r="C239" s="260"/>
      <c r="D239" s="243" t="s">
        <v>226</v>
      </c>
      <c r="E239" s="261" t="s">
        <v>1</v>
      </c>
      <c r="F239" s="262" t="s">
        <v>229</v>
      </c>
      <c r="G239" s="260"/>
      <c r="H239" s="263">
        <v>8</v>
      </c>
      <c r="I239" s="264"/>
      <c r="J239" s="260"/>
      <c r="K239" s="260"/>
      <c r="L239" s="265"/>
      <c r="M239" s="266"/>
      <c r="N239" s="267"/>
      <c r="O239" s="267"/>
      <c r="P239" s="267"/>
      <c r="Q239" s="267"/>
      <c r="R239" s="267"/>
      <c r="S239" s="267"/>
      <c r="T239" s="26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9" t="s">
        <v>226</v>
      </c>
      <c r="AU239" s="269" t="s">
        <v>92</v>
      </c>
      <c r="AV239" s="14" t="s">
        <v>222</v>
      </c>
      <c r="AW239" s="14" t="s">
        <v>39</v>
      </c>
      <c r="AX239" s="14" t="s">
        <v>90</v>
      </c>
      <c r="AY239" s="269" t="s">
        <v>215</v>
      </c>
    </row>
    <row r="240" s="2" customFormat="1" ht="16.5" customHeight="1">
      <c r="A240" s="40"/>
      <c r="B240" s="41"/>
      <c r="C240" s="230" t="s">
        <v>365</v>
      </c>
      <c r="D240" s="230" t="s">
        <v>217</v>
      </c>
      <c r="E240" s="231" t="s">
        <v>649</v>
      </c>
      <c r="F240" s="232" t="s">
        <v>650</v>
      </c>
      <c r="G240" s="233" t="s">
        <v>325</v>
      </c>
      <c r="H240" s="234">
        <v>10</v>
      </c>
      <c r="I240" s="235"/>
      <c r="J240" s="236">
        <f>ROUND(I240*H240,2)</f>
        <v>0</v>
      </c>
      <c r="K240" s="232" t="s">
        <v>529</v>
      </c>
      <c r="L240" s="46"/>
      <c r="M240" s="237" t="s">
        <v>1</v>
      </c>
      <c r="N240" s="238" t="s">
        <v>48</v>
      </c>
      <c r="O240" s="93"/>
      <c r="P240" s="239">
        <f>O240*H240</f>
        <v>0</v>
      </c>
      <c r="Q240" s="239">
        <v>0</v>
      </c>
      <c r="R240" s="239">
        <f>Q240*H240</f>
        <v>0</v>
      </c>
      <c r="S240" s="239">
        <v>0</v>
      </c>
      <c r="T240" s="240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1" t="s">
        <v>541</v>
      </c>
      <c r="AT240" s="241" t="s">
        <v>217</v>
      </c>
      <c r="AU240" s="241" t="s">
        <v>92</v>
      </c>
      <c r="AY240" s="18" t="s">
        <v>215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90</v>
      </c>
      <c r="BK240" s="242">
        <f>ROUND(I240*H240,2)</f>
        <v>0</v>
      </c>
      <c r="BL240" s="18" t="s">
        <v>541</v>
      </c>
      <c r="BM240" s="241" t="s">
        <v>651</v>
      </c>
    </row>
    <row r="241" s="2" customFormat="1">
      <c r="A241" s="40"/>
      <c r="B241" s="41"/>
      <c r="C241" s="42"/>
      <c r="D241" s="243" t="s">
        <v>224</v>
      </c>
      <c r="E241" s="42"/>
      <c r="F241" s="244" t="s">
        <v>652</v>
      </c>
      <c r="G241" s="42"/>
      <c r="H241" s="42"/>
      <c r="I241" s="245"/>
      <c r="J241" s="42"/>
      <c r="K241" s="42"/>
      <c r="L241" s="46"/>
      <c r="M241" s="246"/>
      <c r="N241" s="247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8" t="s">
        <v>224</v>
      </c>
      <c r="AU241" s="18" t="s">
        <v>92</v>
      </c>
    </row>
    <row r="242" s="2" customFormat="1" ht="16.5" customHeight="1">
      <c r="A242" s="40"/>
      <c r="B242" s="41"/>
      <c r="C242" s="230" t="s">
        <v>371</v>
      </c>
      <c r="D242" s="230" t="s">
        <v>217</v>
      </c>
      <c r="E242" s="231" t="s">
        <v>653</v>
      </c>
      <c r="F242" s="232" t="s">
        <v>654</v>
      </c>
      <c r="G242" s="233" t="s">
        <v>325</v>
      </c>
      <c r="H242" s="234">
        <v>5</v>
      </c>
      <c r="I242" s="235"/>
      <c r="J242" s="236">
        <f>ROUND(I242*H242,2)</f>
        <v>0</v>
      </c>
      <c r="K242" s="232" t="s">
        <v>529</v>
      </c>
      <c r="L242" s="46"/>
      <c r="M242" s="237" t="s">
        <v>1</v>
      </c>
      <c r="N242" s="238" t="s">
        <v>48</v>
      </c>
      <c r="O242" s="93"/>
      <c r="P242" s="239">
        <f>O242*H242</f>
        <v>0</v>
      </c>
      <c r="Q242" s="239">
        <v>0</v>
      </c>
      <c r="R242" s="239">
        <f>Q242*H242</f>
        <v>0</v>
      </c>
      <c r="S242" s="239">
        <v>0</v>
      </c>
      <c r="T242" s="240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41" t="s">
        <v>541</v>
      </c>
      <c r="AT242" s="241" t="s">
        <v>217</v>
      </c>
      <c r="AU242" s="241" t="s">
        <v>92</v>
      </c>
      <c r="AY242" s="18" t="s">
        <v>215</v>
      </c>
      <c r="BE242" s="242">
        <f>IF(N242="základní",J242,0)</f>
        <v>0</v>
      </c>
      <c r="BF242" s="242">
        <f>IF(N242="snížená",J242,0)</f>
        <v>0</v>
      </c>
      <c r="BG242" s="242">
        <f>IF(N242="zákl. přenesená",J242,0)</f>
        <v>0</v>
      </c>
      <c r="BH242" s="242">
        <f>IF(N242="sníž. přenesená",J242,0)</f>
        <v>0</v>
      </c>
      <c r="BI242" s="242">
        <f>IF(N242="nulová",J242,0)</f>
        <v>0</v>
      </c>
      <c r="BJ242" s="18" t="s">
        <v>90</v>
      </c>
      <c r="BK242" s="242">
        <f>ROUND(I242*H242,2)</f>
        <v>0</v>
      </c>
      <c r="BL242" s="18" t="s">
        <v>541</v>
      </c>
      <c r="BM242" s="241" t="s">
        <v>655</v>
      </c>
    </row>
    <row r="243" s="2" customFormat="1">
      <c r="A243" s="40"/>
      <c r="B243" s="41"/>
      <c r="C243" s="42"/>
      <c r="D243" s="243" t="s">
        <v>224</v>
      </c>
      <c r="E243" s="42"/>
      <c r="F243" s="244" t="s">
        <v>656</v>
      </c>
      <c r="G243" s="42"/>
      <c r="H243" s="42"/>
      <c r="I243" s="245"/>
      <c r="J243" s="42"/>
      <c r="K243" s="42"/>
      <c r="L243" s="46"/>
      <c r="M243" s="246"/>
      <c r="N243" s="247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8" t="s">
        <v>224</v>
      </c>
      <c r="AU243" s="18" t="s">
        <v>92</v>
      </c>
    </row>
    <row r="244" s="2" customFormat="1">
      <c r="A244" s="40"/>
      <c r="B244" s="41"/>
      <c r="C244" s="42"/>
      <c r="D244" s="243" t="s">
        <v>657</v>
      </c>
      <c r="E244" s="42"/>
      <c r="F244" s="304" t="s">
        <v>658</v>
      </c>
      <c r="G244" s="42"/>
      <c r="H244" s="42"/>
      <c r="I244" s="245"/>
      <c r="J244" s="42"/>
      <c r="K244" s="42"/>
      <c r="L244" s="46"/>
      <c r="M244" s="246"/>
      <c r="N244" s="247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8" t="s">
        <v>657</v>
      </c>
      <c r="AU244" s="18" t="s">
        <v>92</v>
      </c>
    </row>
    <row r="245" s="2" customFormat="1" ht="37.8" customHeight="1">
      <c r="A245" s="40"/>
      <c r="B245" s="41"/>
      <c r="C245" s="230" t="s">
        <v>377</v>
      </c>
      <c r="D245" s="230" t="s">
        <v>217</v>
      </c>
      <c r="E245" s="231" t="s">
        <v>659</v>
      </c>
      <c r="F245" s="232" t="s">
        <v>660</v>
      </c>
      <c r="G245" s="233" t="s">
        <v>325</v>
      </c>
      <c r="H245" s="234">
        <v>1</v>
      </c>
      <c r="I245" s="235"/>
      <c r="J245" s="236">
        <f>ROUND(I245*H245,2)</f>
        <v>0</v>
      </c>
      <c r="K245" s="232" t="s">
        <v>529</v>
      </c>
      <c r="L245" s="46"/>
      <c r="M245" s="237" t="s">
        <v>1</v>
      </c>
      <c r="N245" s="238" t="s">
        <v>48</v>
      </c>
      <c r="O245" s="93"/>
      <c r="P245" s="239">
        <f>O245*H245</f>
        <v>0</v>
      </c>
      <c r="Q245" s="239">
        <v>0</v>
      </c>
      <c r="R245" s="239">
        <f>Q245*H245</f>
        <v>0</v>
      </c>
      <c r="S245" s="239">
        <v>0</v>
      </c>
      <c r="T245" s="240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1" t="s">
        <v>541</v>
      </c>
      <c r="AT245" s="241" t="s">
        <v>217</v>
      </c>
      <c r="AU245" s="241" t="s">
        <v>92</v>
      </c>
      <c r="AY245" s="18" t="s">
        <v>215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8" t="s">
        <v>90</v>
      </c>
      <c r="BK245" s="242">
        <f>ROUND(I245*H245,2)</f>
        <v>0</v>
      </c>
      <c r="BL245" s="18" t="s">
        <v>541</v>
      </c>
      <c r="BM245" s="241" t="s">
        <v>661</v>
      </c>
    </row>
    <row r="246" s="2" customFormat="1">
      <c r="A246" s="40"/>
      <c r="B246" s="41"/>
      <c r="C246" s="42"/>
      <c r="D246" s="243" t="s">
        <v>224</v>
      </c>
      <c r="E246" s="42"/>
      <c r="F246" s="244" t="s">
        <v>662</v>
      </c>
      <c r="G246" s="42"/>
      <c r="H246" s="42"/>
      <c r="I246" s="245"/>
      <c r="J246" s="42"/>
      <c r="K246" s="42"/>
      <c r="L246" s="46"/>
      <c r="M246" s="246"/>
      <c r="N246" s="247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8" t="s">
        <v>224</v>
      </c>
      <c r="AU246" s="18" t="s">
        <v>92</v>
      </c>
    </row>
    <row r="247" s="2" customFormat="1" ht="21.75" customHeight="1">
      <c r="A247" s="40"/>
      <c r="B247" s="41"/>
      <c r="C247" s="230" t="s">
        <v>383</v>
      </c>
      <c r="D247" s="230" t="s">
        <v>217</v>
      </c>
      <c r="E247" s="231" t="s">
        <v>663</v>
      </c>
      <c r="F247" s="232" t="s">
        <v>664</v>
      </c>
      <c r="G247" s="233" t="s">
        <v>325</v>
      </c>
      <c r="H247" s="234">
        <v>1</v>
      </c>
      <c r="I247" s="235"/>
      <c r="J247" s="236">
        <f>ROUND(I247*H247,2)</f>
        <v>0</v>
      </c>
      <c r="K247" s="232" t="s">
        <v>529</v>
      </c>
      <c r="L247" s="46"/>
      <c r="M247" s="237" t="s">
        <v>1</v>
      </c>
      <c r="N247" s="238" t="s">
        <v>48</v>
      </c>
      <c r="O247" s="93"/>
      <c r="P247" s="239">
        <f>O247*H247</f>
        <v>0</v>
      </c>
      <c r="Q247" s="239">
        <v>0</v>
      </c>
      <c r="R247" s="239">
        <f>Q247*H247</f>
        <v>0</v>
      </c>
      <c r="S247" s="239">
        <v>0</v>
      </c>
      <c r="T247" s="24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41" t="s">
        <v>541</v>
      </c>
      <c r="AT247" s="241" t="s">
        <v>217</v>
      </c>
      <c r="AU247" s="241" t="s">
        <v>92</v>
      </c>
      <c r="AY247" s="18" t="s">
        <v>215</v>
      </c>
      <c r="BE247" s="242">
        <f>IF(N247="základní",J247,0)</f>
        <v>0</v>
      </c>
      <c r="BF247" s="242">
        <f>IF(N247="snížená",J247,0)</f>
        <v>0</v>
      </c>
      <c r="BG247" s="242">
        <f>IF(N247="zákl. přenesená",J247,0)</f>
        <v>0</v>
      </c>
      <c r="BH247" s="242">
        <f>IF(N247="sníž. přenesená",J247,0)</f>
        <v>0</v>
      </c>
      <c r="BI247" s="242">
        <f>IF(N247="nulová",J247,0)</f>
        <v>0</v>
      </c>
      <c r="BJ247" s="18" t="s">
        <v>90</v>
      </c>
      <c r="BK247" s="242">
        <f>ROUND(I247*H247,2)</f>
        <v>0</v>
      </c>
      <c r="BL247" s="18" t="s">
        <v>541</v>
      </c>
      <c r="BM247" s="241" t="s">
        <v>665</v>
      </c>
    </row>
    <row r="248" s="2" customFormat="1">
      <c r="A248" s="40"/>
      <c r="B248" s="41"/>
      <c r="C248" s="42"/>
      <c r="D248" s="243" t="s">
        <v>224</v>
      </c>
      <c r="E248" s="42"/>
      <c r="F248" s="244" t="s">
        <v>666</v>
      </c>
      <c r="G248" s="42"/>
      <c r="H248" s="42"/>
      <c r="I248" s="245"/>
      <c r="J248" s="42"/>
      <c r="K248" s="42"/>
      <c r="L248" s="46"/>
      <c r="M248" s="246"/>
      <c r="N248" s="247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8" t="s">
        <v>224</v>
      </c>
      <c r="AU248" s="18" t="s">
        <v>92</v>
      </c>
    </row>
    <row r="249" s="13" customFormat="1">
      <c r="A249" s="13"/>
      <c r="B249" s="248"/>
      <c r="C249" s="249"/>
      <c r="D249" s="243" t="s">
        <v>226</v>
      </c>
      <c r="E249" s="250" t="s">
        <v>1</v>
      </c>
      <c r="F249" s="251" t="s">
        <v>667</v>
      </c>
      <c r="G249" s="249"/>
      <c r="H249" s="252">
        <v>1</v>
      </c>
      <c r="I249" s="253"/>
      <c r="J249" s="249"/>
      <c r="K249" s="249"/>
      <c r="L249" s="254"/>
      <c r="M249" s="255"/>
      <c r="N249" s="256"/>
      <c r="O249" s="256"/>
      <c r="P249" s="256"/>
      <c r="Q249" s="256"/>
      <c r="R249" s="256"/>
      <c r="S249" s="256"/>
      <c r="T249" s="25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8" t="s">
        <v>226</v>
      </c>
      <c r="AU249" s="258" t="s">
        <v>92</v>
      </c>
      <c r="AV249" s="13" t="s">
        <v>92</v>
      </c>
      <c r="AW249" s="13" t="s">
        <v>39</v>
      </c>
      <c r="AX249" s="13" t="s">
        <v>83</v>
      </c>
      <c r="AY249" s="258" t="s">
        <v>215</v>
      </c>
    </row>
    <row r="250" s="14" customFormat="1">
      <c r="A250" s="14"/>
      <c r="B250" s="259"/>
      <c r="C250" s="260"/>
      <c r="D250" s="243" t="s">
        <v>226</v>
      </c>
      <c r="E250" s="261" t="s">
        <v>1</v>
      </c>
      <c r="F250" s="262" t="s">
        <v>229</v>
      </c>
      <c r="G250" s="260"/>
      <c r="H250" s="263">
        <v>1</v>
      </c>
      <c r="I250" s="264"/>
      <c r="J250" s="260"/>
      <c r="K250" s="260"/>
      <c r="L250" s="265"/>
      <c r="M250" s="266"/>
      <c r="N250" s="267"/>
      <c r="O250" s="267"/>
      <c r="P250" s="267"/>
      <c r="Q250" s="267"/>
      <c r="R250" s="267"/>
      <c r="S250" s="267"/>
      <c r="T250" s="26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9" t="s">
        <v>226</v>
      </c>
      <c r="AU250" s="269" t="s">
        <v>92</v>
      </c>
      <c r="AV250" s="14" t="s">
        <v>222</v>
      </c>
      <c r="AW250" s="14" t="s">
        <v>39</v>
      </c>
      <c r="AX250" s="14" t="s">
        <v>90</v>
      </c>
      <c r="AY250" s="269" t="s">
        <v>215</v>
      </c>
    </row>
    <row r="251" s="2" customFormat="1" ht="24.15" customHeight="1">
      <c r="A251" s="40"/>
      <c r="B251" s="41"/>
      <c r="C251" s="230" t="s">
        <v>389</v>
      </c>
      <c r="D251" s="230" t="s">
        <v>217</v>
      </c>
      <c r="E251" s="231" t="s">
        <v>668</v>
      </c>
      <c r="F251" s="232" t="s">
        <v>669</v>
      </c>
      <c r="G251" s="233" t="s">
        <v>325</v>
      </c>
      <c r="H251" s="234">
        <v>1</v>
      </c>
      <c r="I251" s="235"/>
      <c r="J251" s="236">
        <f>ROUND(I251*H251,2)</f>
        <v>0</v>
      </c>
      <c r="K251" s="232" t="s">
        <v>529</v>
      </c>
      <c r="L251" s="46"/>
      <c r="M251" s="237" t="s">
        <v>1</v>
      </c>
      <c r="N251" s="238" t="s">
        <v>48</v>
      </c>
      <c r="O251" s="93"/>
      <c r="P251" s="239">
        <f>O251*H251</f>
        <v>0</v>
      </c>
      <c r="Q251" s="239">
        <v>0</v>
      </c>
      <c r="R251" s="239">
        <f>Q251*H251</f>
        <v>0</v>
      </c>
      <c r="S251" s="239">
        <v>0</v>
      </c>
      <c r="T251" s="240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1" t="s">
        <v>322</v>
      </c>
      <c r="AT251" s="241" t="s">
        <v>217</v>
      </c>
      <c r="AU251" s="241" t="s">
        <v>92</v>
      </c>
      <c r="AY251" s="18" t="s">
        <v>215</v>
      </c>
      <c r="BE251" s="242">
        <f>IF(N251="základní",J251,0)</f>
        <v>0</v>
      </c>
      <c r="BF251" s="242">
        <f>IF(N251="snížená",J251,0)</f>
        <v>0</v>
      </c>
      <c r="BG251" s="242">
        <f>IF(N251="zákl. přenesená",J251,0)</f>
        <v>0</v>
      </c>
      <c r="BH251" s="242">
        <f>IF(N251="sníž. přenesená",J251,0)</f>
        <v>0</v>
      </c>
      <c r="BI251" s="242">
        <f>IF(N251="nulová",J251,0)</f>
        <v>0</v>
      </c>
      <c r="BJ251" s="18" t="s">
        <v>90</v>
      </c>
      <c r="BK251" s="242">
        <f>ROUND(I251*H251,2)</f>
        <v>0</v>
      </c>
      <c r="BL251" s="18" t="s">
        <v>322</v>
      </c>
      <c r="BM251" s="241" t="s">
        <v>670</v>
      </c>
    </row>
    <row r="252" s="2" customFormat="1">
      <c r="A252" s="40"/>
      <c r="B252" s="41"/>
      <c r="C252" s="42"/>
      <c r="D252" s="243" t="s">
        <v>224</v>
      </c>
      <c r="E252" s="42"/>
      <c r="F252" s="244" t="s">
        <v>671</v>
      </c>
      <c r="G252" s="42"/>
      <c r="H252" s="42"/>
      <c r="I252" s="245"/>
      <c r="J252" s="42"/>
      <c r="K252" s="42"/>
      <c r="L252" s="46"/>
      <c r="M252" s="305"/>
      <c r="N252" s="306"/>
      <c r="O252" s="307"/>
      <c r="P252" s="307"/>
      <c r="Q252" s="307"/>
      <c r="R252" s="307"/>
      <c r="S252" s="307"/>
      <c r="T252" s="308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8" t="s">
        <v>224</v>
      </c>
      <c r="AU252" s="18" t="s">
        <v>92</v>
      </c>
    </row>
    <row r="253" s="2" customFormat="1" ht="6.96" customHeight="1">
      <c r="A253" s="40"/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46"/>
      <c r="M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</row>
  </sheetData>
  <sheetProtection sheet="1" autoFilter="0" formatColumns="0" formatRows="0" objects="1" scenarios="1" spinCount="100000" saltValue="mCVzMfdURGx1E9vfaUPL+Js5XY7E/5CHMtX8DAJuOKalo4IfrdGsH1hKMWoC2ZEHOiYQSmHOoCb7w0bqN4+Xog==" hashValue="Cwu0Do1yR90l+V84SQ2A8ovx76CkaS+lW3jRBMbjT1u4oOy5AqQMpUYOm4stPnOs8uTe42gGR2ODWDNkcTQHVg==" algorithmName="SHA-512" password="CC35"/>
  <autoFilter ref="C128:K2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516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517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672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ROUND(J126,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ROUND((SUM(BE126:BE130)),  2)</f>
        <v>0</v>
      </c>
      <c r="G37" s="40"/>
      <c r="H37" s="40"/>
      <c r="I37" s="167">
        <v>0.20999999999999999</v>
      </c>
      <c r="J37" s="166">
        <f>ROUND(((SUM(BE126:BE130))*I37),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ROUND((SUM(BF126:BF130)),  2)</f>
        <v>0</v>
      </c>
      <c r="G38" s="40"/>
      <c r="H38" s="40"/>
      <c r="I38" s="167">
        <v>0.12</v>
      </c>
      <c r="J38" s="166">
        <f>ROUND(((SUM(BF126:BF130))*I38),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ROUND((SUM(BG126:BG130)),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ROUND((SUM(BH126:BH130)),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ROUND((SUM(BI126:BI130)),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516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517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SO 340-11-01.02 - přípojka NN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J126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J127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J128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8" s="2" customFormat="1" ht="6.96" customHeight="1">
      <c r="A108" s="40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24.96" customHeight="1">
      <c r="A109" s="40"/>
      <c r="B109" s="41"/>
      <c r="C109" s="24" t="s">
        <v>200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3" t="s">
        <v>16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186" t="str">
        <f>E7</f>
        <v>Prostá rekonstrukce trati v úseku Lázně Bělohrad - Nová Paka_Z2</v>
      </c>
      <c r="F112" s="33"/>
      <c r="G112" s="33"/>
      <c r="H112" s="33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1" customFormat="1" ht="12" customHeight="1">
      <c r="B113" s="22"/>
      <c r="C113" s="33" t="s">
        <v>178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6" t="s">
        <v>516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180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40"/>
      <c r="B116" s="41"/>
      <c r="C116" s="42"/>
      <c r="D116" s="42"/>
      <c r="E116" s="187" t="s">
        <v>517</v>
      </c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3" t="s">
        <v>182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78" t="str">
        <f>E13</f>
        <v>SO 340-11-01.02 - přípojka NN (ÚRS)</v>
      </c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22</v>
      </c>
      <c r="D120" s="42"/>
      <c r="E120" s="42"/>
      <c r="F120" s="28" t="str">
        <f>F16</f>
        <v>traťový úsek Lázně Bělohrad - Stará Paka</v>
      </c>
      <c r="G120" s="42"/>
      <c r="H120" s="42"/>
      <c r="I120" s="33" t="s">
        <v>24</v>
      </c>
      <c r="J120" s="81" t="str">
        <f>IF(J16="","",J16)</f>
        <v>13. 8. 2026</v>
      </c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3" t="s">
        <v>30</v>
      </c>
      <c r="D122" s="42"/>
      <c r="E122" s="42"/>
      <c r="F122" s="28" t="str">
        <f>E19</f>
        <v>Správa Železnic, s.o.</v>
      </c>
      <c r="G122" s="42"/>
      <c r="H122" s="42"/>
      <c r="I122" s="33" t="s">
        <v>36</v>
      </c>
      <c r="J122" s="38" t="str">
        <f>E25</f>
        <v>PRODIN a.s.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3" t="s">
        <v>34</v>
      </c>
      <c r="D123" s="42"/>
      <c r="E123" s="42"/>
      <c r="F123" s="28" t="str">
        <f>IF(E22="","",E22)</f>
        <v>Vyplň údaj</v>
      </c>
      <c r="G123" s="42"/>
      <c r="H123" s="42"/>
      <c r="I123" s="33" t="s">
        <v>40</v>
      </c>
      <c r="J123" s="38" t="str">
        <f>E28</f>
        <v>Michal Kadlec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0.32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11" customFormat="1" ht="29.28" customHeight="1">
      <c r="A125" s="203"/>
      <c r="B125" s="204"/>
      <c r="C125" s="205" t="s">
        <v>201</v>
      </c>
      <c r="D125" s="206" t="s">
        <v>68</v>
      </c>
      <c r="E125" s="206" t="s">
        <v>64</v>
      </c>
      <c r="F125" s="206" t="s">
        <v>65</v>
      </c>
      <c r="G125" s="206" t="s">
        <v>202</v>
      </c>
      <c r="H125" s="206" t="s">
        <v>203</v>
      </c>
      <c r="I125" s="206" t="s">
        <v>204</v>
      </c>
      <c r="J125" s="206" t="s">
        <v>187</v>
      </c>
      <c r="K125" s="207" t="s">
        <v>205</v>
      </c>
      <c r="L125" s="208"/>
      <c r="M125" s="102" t="s">
        <v>1</v>
      </c>
      <c r="N125" s="103" t="s">
        <v>47</v>
      </c>
      <c r="O125" s="103" t="s">
        <v>206</v>
      </c>
      <c r="P125" s="103" t="s">
        <v>207</v>
      </c>
      <c r="Q125" s="103" t="s">
        <v>208</v>
      </c>
      <c r="R125" s="103" t="s">
        <v>209</v>
      </c>
      <c r="S125" s="103" t="s">
        <v>210</v>
      </c>
      <c r="T125" s="104" t="s">
        <v>211</v>
      </c>
      <c r="U125" s="203"/>
      <c r="V125" s="203"/>
      <c r="W125" s="203"/>
      <c r="X125" s="203"/>
      <c r="Y125" s="203"/>
      <c r="Z125" s="203"/>
      <c r="AA125" s="203"/>
      <c r="AB125" s="203"/>
      <c r="AC125" s="203"/>
      <c r="AD125" s="203"/>
      <c r="AE125" s="203"/>
    </row>
    <row r="126" s="2" customFormat="1" ht="22.8" customHeight="1">
      <c r="A126" s="40"/>
      <c r="B126" s="41"/>
      <c r="C126" s="109" t="s">
        <v>212</v>
      </c>
      <c r="D126" s="42"/>
      <c r="E126" s="42"/>
      <c r="F126" s="42"/>
      <c r="G126" s="42"/>
      <c r="H126" s="42"/>
      <c r="I126" s="42"/>
      <c r="J126" s="209">
        <f>BK126</f>
        <v>0</v>
      </c>
      <c r="K126" s="42"/>
      <c r="L126" s="46"/>
      <c r="M126" s="105"/>
      <c r="N126" s="210"/>
      <c r="O126" s="106"/>
      <c r="P126" s="211">
        <f>P127</f>
        <v>0</v>
      </c>
      <c r="Q126" s="106"/>
      <c r="R126" s="211">
        <f>R127</f>
        <v>0.22</v>
      </c>
      <c r="S126" s="106"/>
      <c r="T126" s="212">
        <f>T127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8" t="s">
        <v>82</v>
      </c>
      <c r="AU126" s="18" t="s">
        <v>189</v>
      </c>
      <c r="BK126" s="213">
        <f>BK127</f>
        <v>0</v>
      </c>
    </row>
    <row r="127" s="12" customFormat="1" ht="25.92" customHeight="1">
      <c r="A127" s="12"/>
      <c r="B127" s="214"/>
      <c r="C127" s="215"/>
      <c r="D127" s="216" t="s">
        <v>82</v>
      </c>
      <c r="E127" s="217" t="s">
        <v>213</v>
      </c>
      <c r="F127" s="217" t="s">
        <v>213</v>
      </c>
      <c r="G127" s="215"/>
      <c r="H127" s="215"/>
      <c r="I127" s="218"/>
      <c r="J127" s="219">
        <f>BK127</f>
        <v>0</v>
      </c>
      <c r="K127" s="215"/>
      <c r="L127" s="220"/>
      <c r="M127" s="221"/>
      <c r="N127" s="222"/>
      <c r="O127" s="222"/>
      <c r="P127" s="223">
        <f>P128</f>
        <v>0</v>
      </c>
      <c r="Q127" s="222"/>
      <c r="R127" s="223">
        <f>R128</f>
        <v>0.22</v>
      </c>
      <c r="S127" s="222"/>
      <c r="T127" s="224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5" t="s">
        <v>90</v>
      </c>
      <c r="AT127" s="226" t="s">
        <v>82</v>
      </c>
      <c r="AU127" s="226" t="s">
        <v>83</v>
      </c>
      <c r="AY127" s="225" t="s">
        <v>215</v>
      </c>
      <c r="BK127" s="227">
        <f>BK128</f>
        <v>0</v>
      </c>
    </row>
    <row r="128" s="12" customFormat="1" ht="22.8" customHeight="1">
      <c r="A128" s="12"/>
      <c r="B128" s="214"/>
      <c r="C128" s="215"/>
      <c r="D128" s="216" t="s">
        <v>82</v>
      </c>
      <c r="E128" s="228" t="s">
        <v>90</v>
      </c>
      <c r="F128" s="228" t="s">
        <v>216</v>
      </c>
      <c r="G128" s="215"/>
      <c r="H128" s="215"/>
      <c r="I128" s="218"/>
      <c r="J128" s="229">
        <f>BK128</f>
        <v>0</v>
      </c>
      <c r="K128" s="215"/>
      <c r="L128" s="220"/>
      <c r="M128" s="221"/>
      <c r="N128" s="222"/>
      <c r="O128" s="222"/>
      <c r="P128" s="223">
        <f>SUM(P129:P130)</f>
        <v>0</v>
      </c>
      <c r="Q128" s="222"/>
      <c r="R128" s="223">
        <f>SUM(R129:R130)</f>
        <v>0.22</v>
      </c>
      <c r="S128" s="222"/>
      <c r="T128" s="224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5" t="s">
        <v>90</v>
      </c>
      <c r="AT128" s="226" t="s">
        <v>82</v>
      </c>
      <c r="AU128" s="226" t="s">
        <v>90</v>
      </c>
      <c r="AY128" s="225" t="s">
        <v>215</v>
      </c>
      <c r="BK128" s="227">
        <f>SUM(BK129:BK130)</f>
        <v>0</v>
      </c>
    </row>
    <row r="129" s="2" customFormat="1" ht="44.25" customHeight="1">
      <c r="A129" s="40"/>
      <c r="B129" s="41"/>
      <c r="C129" s="230" t="s">
        <v>90</v>
      </c>
      <c r="D129" s="230" t="s">
        <v>217</v>
      </c>
      <c r="E129" s="231" t="s">
        <v>673</v>
      </c>
      <c r="F129" s="232" t="s">
        <v>674</v>
      </c>
      <c r="G129" s="233" t="s">
        <v>334</v>
      </c>
      <c r="H129" s="234">
        <v>50</v>
      </c>
      <c r="I129" s="235"/>
      <c r="J129" s="236">
        <f>ROUND(I129*H129,2)</f>
        <v>0</v>
      </c>
      <c r="K129" s="232" t="s">
        <v>221</v>
      </c>
      <c r="L129" s="46"/>
      <c r="M129" s="237" t="s">
        <v>1</v>
      </c>
      <c r="N129" s="238" t="s">
        <v>48</v>
      </c>
      <c r="O129" s="93"/>
      <c r="P129" s="239">
        <f>O129*H129</f>
        <v>0</v>
      </c>
      <c r="Q129" s="239">
        <v>0.0044000000000000003</v>
      </c>
      <c r="R129" s="239">
        <f>Q129*H129</f>
        <v>0.22</v>
      </c>
      <c r="S129" s="239">
        <v>0</v>
      </c>
      <c r="T129" s="240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41" t="s">
        <v>222</v>
      </c>
      <c r="AT129" s="241" t="s">
        <v>217</v>
      </c>
      <c r="AU129" s="241" t="s">
        <v>92</v>
      </c>
      <c r="AY129" s="18" t="s">
        <v>215</v>
      </c>
      <c r="BE129" s="242">
        <f>IF(N129="základní",J129,0)</f>
        <v>0</v>
      </c>
      <c r="BF129" s="242">
        <f>IF(N129="snížená",J129,0)</f>
        <v>0</v>
      </c>
      <c r="BG129" s="242">
        <f>IF(N129="zákl. přenesená",J129,0)</f>
        <v>0</v>
      </c>
      <c r="BH129" s="242">
        <f>IF(N129="sníž. přenesená",J129,0)</f>
        <v>0</v>
      </c>
      <c r="BI129" s="242">
        <f>IF(N129="nulová",J129,0)</f>
        <v>0</v>
      </c>
      <c r="BJ129" s="18" t="s">
        <v>90</v>
      </c>
      <c r="BK129" s="242">
        <f>ROUND(I129*H129,2)</f>
        <v>0</v>
      </c>
      <c r="BL129" s="18" t="s">
        <v>222</v>
      </c>
      <c r="BM129" s="241" t="s">
        <v>675</v>
      </c>
    </row>
    <row r="130" s="2" customFormat="1">
      <c r="A130" s="40"/>
      <c r="B130" s="41"/>
      <c r="C130" s="42"/>
      <c r="D130" s="243" t="s">
        <v>224</v>
      </c>
      <c r="E130" s="42"/>
      <c r="F130" s="244" t="s">
        <v>676</v>
      </c>
      <c r="G130" s="42"/>
      <c r="H130" s="42"/>
      <c r="I130" s="245"/>
      <c r="J130" s="42"/>
      <c r="K130" s="42"/>
      <c r="L130" s="46"/>
      <c r="M130" s="305"/>
      <c r="N130" s="306"/>
      <c r="O130" s="307"/>
      <c r="P130" s="307"/>
      <c r="Q130" s="307"/>
      <c r="R130" s="307"/>
      <c r="S130" s="307"/>
      <c r="T130" s="308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8" t="s">
        <v>224</v>
      </c>
      <c r="AU130" s="18" t="s">
        <v>92</v>
      </c>
    </row>
    <row r="131" s="2" customFormat="1" ht="6.96" customHeight="1">
      <c r="A131" s="40"/>
      <c r="B131" s="68"/>
      <c r="C131" s="69"/>
      <c r="D131" s="69"/>
      <c r="E131" s="69"/>
      <c r="F131" s="69"/>
      <c r="G131" s="69"/>
      <c r="H131" s="69"/>
      <c r="I131" s="69"/>
      <c r="J131" s="69"/>
      <c r="K131" s="69"/>
      <c r="L131" s="46"/>
      <c r="M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</sheetData>
  <sheetProtection sheet="1" autoFilter="0" formatColumns="0" formatRows="0" objects="1" scenarios="1" spinCount="100000" saltValue="xdfoifkqHs3ZSSF2FxB6+TfteC/IokrEWns22JURI4gtU47Y5wp5IF1uoG2p9ZKMpr3iIzao1WX/tEDWPDiG1g==" hashValue="Dv85l64vgu7yEk5SuRwwkueBEt7N5pQEuZF6aWelnEw09O0fwgBa31bj2cbBSnGgvxBEhiwUBbJpt0fs+CAk/g==" algorithmName="SHA-512" password="CC35"/>
  <autoFilter ref="C125:K13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679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ROUND(J128,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ROUND((SUM(BE128:BE173)),  2)</f>
        <v>0</v>
      </c>
      <c r="G37" s="40"/>
      <c r="H37" s="40"/>
      <c r="I37" s="167">
        <v>0.20999999999999999</v>
      </c>
      <c r="J37" s="166">
        <f>ROUND(((SUM(BE128:BE173))*I37),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ROUND((SUM(BF128:BF173)),  2)</f>
        <v>0</v>
      </c>
      <c r="G38" s="40"/>
      <c r="H38" s="40"/>
      <c r="I38" s="167">
        <v>0.12</v>
      </c>
      <c r="J38" s="166">
        <f>ROUND(((SUM(BF128:BF173))*I38),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ROUND((SUM(BG128:BG173)),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ROUND((SUM(BH128:BH173)),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ROUND((SUM(BI128:BI173)),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430-11-01.01 - PZS P4477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J128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J129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194</v>
      </c>
      <c r="E102" s="200"/>
      <c r="F102" s="200"/>
      <c r="G102" s="200"/>
      <c r="H102" s="200"/>
      <c r="I102" s="200"/>
      <c r="J102" s="201">
        <f>J130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680</v>
      </c>
      <c r="E103" s="200"/>
      <c r="F103" s="200"/>
      <c r="G103" s="200"/>
      <c r="H103" s="200"/>
      <c r="I103" s="200"/>
      <c r="J103" s="201">
        <f>J138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2"/>
      <c r="C104" s="193"/>
      <c r="D104" s="194" t="s">
        <v>681</v>
      </c>
      <c r="E104" s="195"/>
      <c r="F104" s="195"/>
      <c r="G104" s="195"/>
      <c r="H104" s="195"/>
      <c r="I104" s="195"/>
      <c r="J104" s="196">
        <f>J162</f>
        <v>0</v>
      </c>
      <c r="K104" s="193"/>
      <c r="L104" s="19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40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10" s="2" customFormat="1" ht="6.96" customHeight="1">
      <c r="A110" s="40"/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24.96" customHeight="1">
      <c r="A111" s="40"/>
      <c r="B111" s="41"/>
      <c r="C111" s="24" t="s">
        <v>200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2" customHeight="1">
      <c r="A113" s="40"/>
      <c r="B113" s="41"/>
      <c r="C113" s="33" t="s">
        <v>16</v>
      </c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6.5" customHeight="1">
      <c r="A114" s="40"/>
      <c r="B114" s="41"/>
      <c r="C114" s="42"/>
      <c r="D114" s="42"/>
      <c r="E114" s="186" t="str">
        <f>E7</f>
        <v>Prostá rekonstrukce trati v úseku Lázně Bělohrad - Nová Paka_Z2</v>
      </c>
      <c r="F114" s="33"/>
      <c r="G114" s="33"/>
      <c r="H114" s="33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1" customFormat="1" ht="12" customHeight="1">
      <c r="B115" s="22"/>
      <c r="C115" s="33" t="s">
        <v>178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6" t="s">
        <v>677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180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40"/>
      <c r="B118" s="41"/>
      <c r="C118" s="42"/>
      <c r="D118" s="42"/>
      <c r="E118" s="187" t="s">
        <v>678</v>
      </c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3" t="s">
        <v>182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E13</f>
        <v>PS 430-11-01.01 - PZS P4477 (ÚOŽI)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3" t="s">
        <v>22</v>
      </c>
      <c r="D122" s="42"/>
      <c r="E122" s="42"/>
      <c r="F122" s="28" t="str">
        <f>F16</f>
        <v>traťový úsek Lázně Bělohrad - Stará Paka</v>
      </c>
      <c r="G122" s="42"/>
      <c r="H122" s="42"/>
      <c r="I122" s="33" t="s">
        <v>24</v>
      </c>
      <c r="J122" s="81" t="str">
        <f>IF(J16="","",J16)</f>
        <v>13. 8. 2026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3" t="s">
        <v>30</v>
      </c>
      <c r="D124" s="42"/>
      <c r="E124" s="42"/>
      <c r="F124" s="28" t="str">
        <f>E19</f>
        <v>Správa Železnic, s.o.</v>
      </c>
      <c r="G124" s="42"/>
      <c r="H124" s="42"/>
      <c r="I124" s="33" t="s">
        <v>36</v>
      </c>
      <c r="J124" s="38" t="str">
        <f>E25</f>
        <v>PRODIN a.s.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34</v>
      </c>
      <c r="D125" s="42"/>
      <c r="E125" s="42"/>
      <c r="F125" s="28" t="str">
        <f>IF(E22="","",E22)</f>
        <v>Vyplň údaj</v>
      </c>
      <c r="G125" s="42"/>
      <c r="H125" s="42"/>
      <c r="I125" s="33" t="s">
        <v>40</v>
      </c>
      <c r="J125" s="38" t="str">
        <f>E28</f>
        <v>Michal Kadlec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203"/>
      <c r="B127" s="204"/>
      <c r="C127" s="205" t="s">
        <v>201</v>
      </c>
      <c r="D127" s="206" t="s">
        <v>68</v>
      </c>
      <c r="E127" s="206" t="s">
        <v>64</v>
      </c>
      <c r="F127" s="206" t="s">
        <v>65</v>
      </c>
      <c r="G127" s="206" t="s">
        <v>202</v>
      </c>
      <c r="H127" s="206" t="s">
        <v>203</v>
      </c>
      <c r="I127" s="206" t="s">
        <v>204</v>
      </c>
      <c r="J127" s="206" t="s">
        <v>187</v>
      </c>
      <c r="K127" s="207" t="s">
        <v>205</v>
      </c>
      <c r="L127" s="208"/>
      <c r="M127" s="102" t="s">
        <v>1</v>
      </c>
      <c r="N127" s="103" t="s">
        <v>47</v>
      </c>
      <c r="O127" s="103" t="s">
        <v>206</v>
      </c>
      <c r="P127" s="103" t="s">
        <v>207</v>
      </c>
      <c r="Q127" s="103" t="s">
        <v>208</v>
      </c>
      <c r="R127" s="103" t="s">
        <v>209</v>
      </c>
      <c r="S127" s="103" t="s">
        <v>210</v>
      </c>
      <c r="T127" s="104" t="s">
        <v>211</v>
      </c>
      <c r="U127" s="203"/>
      <c r="V127" s="203"/>
      <c r="W127" s="203"/>
      <c r="X127" s="203"/>
      <c r="Y127" s="203"/>
      <c r="Z127" s="203"/>
      <c r="AA127" s="203"/>
      <c r="AB127" s="203"/>
      <c r="AC127" s="203"/>
      <c r="AD127" s="203"/>
      <c r="AE127" s="203"/>
    </row>
    <row r="128" s="2" customFormat="1" ht="22.8" customHeight="1">
      <c r="A128" s="40"/>
      <c r="B128" s="41"/>
      <c r="C128" s="109" t="s">
        <v>212</v>
      </c>
      <c r="D128" s="42"/>
      <c r="E128" s="42"/>
      <c r="F128" s="42"/>
      <c r="G128" s="42"/>
      <c r="H128" s="42"/>
      <c r="I128" s="42"/>
      <c r="J128" s="209">
        <f>BK128</f>
        <v>0</v>
      </c>
      <c r="K128" s="42"/>
      <c r="L128" s="46"/>
      <c r="M128" s="105"/>
      <c r="N128" s="210"/>
      <c r="O128" s="106"/>
      <c r="P128" s="211">
        <f>P129+P162</f>
        <v>0</v>
      </c>
      <c r="Q128" s="106"/>
      <c r="R128" s="211">
        <f>R129+R162</f>
        <v>0</v>
      </c>
      <c r="S128" s="106"/>
      <c r="T128" s="212">
        <f>T129+T162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8" t="s">
        <v>82</v>
      </c>
      <c r="AU128" s="18" t="s">
        <v>189</v>
      </c>
      <c r="BK128" s="213">
        <f>BK129+BK162</f>
        <v>0</v>
      </c>
    </row>
    <row r="129" s="12" customFormat="1" ht="25.92" customHeight="1">
      <c r="A129" s="12"/>
      <c r="B129" s="214"/>
      <c r="C129" s="215"/>
      <c r="D129" s="216" t="s">
        <v>82</v>
      </c>
      <c r="E129" s="217" t="s">
        <v>213</v>
      </c>
      <c r="F129" s="217" t="s">
        <v>213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P130+P138</f>
        <v>0</v>
      </c>
      <c r="Q129" s="222"/>
      <c r="R129" s="223">
        <f>R130+R138</f>
        <v>0</v>
      </c>
      <c r="S129" s="222"/>
      <c r="T129" s="224">
        <f>T130+T138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90</v>
      </c>
      <c r="AT129" s="226" t="s">
        <v>82</v>
      </c>
      <c r="AU129" s="226" t="s">
        <v>83</v>
      </c>
      <c r="AY129" s="225" t="s">
        <v>215</v>
      </c>
      <c r="BK129" s="227">
        <f>BK130+BK138</f>
        <v>0</v>
      </c>
    </row>
    <row r="130" s="12" customFormat="1" ht="22.8" customHeight="1">
      <c r="A130" s="12"/>
      <c r="B130" s="214"/>
      <c r="C130" s="215"/>
      <c r="D130" s="216" t="s">
        <v>82</v>
      </c>
      <c r="E130" s="228" t="s">
        <v>247</v>
      </c>
      <c r="F130" s="228" t="s">
        <v>376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SUM(P131:P137)</f>
        <v>0</v>
      </c>
      <c r="Q130" s="222"/>
      <c r="R130" s="223">
        <f>SUM(R131:R137)</f>
        <v>0</v>
      </c>
      <c r="S130" s="222"/>
      <c r="T130" s="224">
        <f>SUM(T131:T137)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90</v>
      </c>
      <c r="AY130" s="225" t="s">
        <v>215</v>
      </c>
      <c r="BK130" s="227">
        <f>SUM(BK131:BK137)</f>
        <v>0</v>
      </c>
    </row>
    <row r="131" s="2" customFormat="1" ht="24.15" customHeight="1">
      <c r="A131" s="40"/>
      <c r="B131" s="41"/>
      <c r="C131" s="230" t="s">
        <v>90</v>
      </c>
      <c r="D131" s="230" t="s">
        <v>217</v>
      </c>
      <c r="E131" s="231" t="s">
        <v>533</v>
      </c>
      <c r="F131" s="232" t="s">
        <v>534</v>
      </c>
      <c r="G131" s="233" t="s">
        <v>232</v>
      </c>
      <c r="H131" s="234">
        <v>6</v>
      </c>
      <c r="I131" s="235"/>
      <c r="J131" s="236">
        <f>ROUND(I131*H131,2)</f>
        <v>0</v>
      </c>
      <c r="K131" s="232" t="s">
        <v>529</v>
      </c>
      <c r="L131" s="46"/>
      <c r="M131" s="237" t="s">
        <v>1</v>
      </c>
      <c r="N131" s="238" t="s">
        <v>48</v>
      </c>
      <c r="O131" s="93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222</v>
      </c>
      <c r="AT131" s="241" t="s">
        <v>217</v>
      </c>
      <c r="AU131" s="241" t="s">
        <v>92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682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536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92</v>
      </c>
    </row>
    <row r="133" s="2" customFormat="1" ht="16.5" customHeight="1">
      <c r="A133" s="40"/>
      <c r="B133" s="41"/>
      <c r="C133" s="230" t="s">
        <v>92</v>
      </c>
      <c r="D133" s="230" t="s">
        <v>217</v>
      </c>
      <c r="E133" s="231" t="s">
        <v>683</v>
      </c>
      <c r="F133" s="232" t="s">
        <v>684</v>
      </c>
      <c r="G133" s="233" t="s">
        <v>232</v>
      </c>
      <c r="H133" s="234">
        <v>6</v>
      </c>
      <c r="I133" s="235"/>
      <c r="J133" s="236">
        <f>ROUND(I133*H133,2)</f>
        <v>0</v>
      </c>
      <c r="K133" s="232" t="s">
        <v>1</v>
      </c>
      <c r="L133" s="46"/>
      <c r="M133" s="237" t="s">
        <v>1</v>
      </c>
      <c r="N133" s="238" t="s">
        <v>48</v>
      </c>
      <c r="O133" s="93"/>
      <c r="P133" s="239">
        <f>O133*H133</f>
        <v>0</v>
      </c>
      <c r="Q133" s="239">
        <v>0</v>
      </c>
      <c r="R133" s="239">
        <f>Q133*H133</f>
        <v>0</v>
      </c>
      <c r="S133" s="239">
        <v>0</v>
      </c>
      <c r="T133" s="240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1" t="s">
        <v>222</v>
      </c>
      <c r="AT133" s="241" t="s">
        <v>217</v>
      </c>
      <c r="AU133" s="241" t="s">
        <v>92</v>
      </c>
      <c r="AY133" s="18" t="s">
        <v>215</v>
      </c>
      <c r="BE133" s="242">
        <f>IF(N133="základní",J133,0)</f>
        <v>0</v>
      </c>
      <c r="BF133" s="242">
        <f>IF(N133="snížená",J133,0)</f>
        <v>0</v>
      </c>
      <c r="BG133" s="242">
        <f>IF(N133="zákl. přenesená",J133,0)</f>
        <v>0</v>
      </c>
      <c r="BH133" s="242">
        <f>IF(N133="sníž. přenesená",J133,0)</f>
        <v>0</v>
      </c>
      <c r="BI133" s="242">
        <f>IF(N133="nulová",J133,0)</f>
        <v>0</v>
      </c>
      <c r="BJ133" s="18" t="s">
        <v>90</v>
      </c>
      <c r="BK133" s="242">
        <f>ROUND(I133*H133,2)</f>
        <v>0</v>
      </c>
      <c r="BL133" s="18" t="s">
        <v>222</v>
      </c>
      <c r="BM133" s="241" t="s">
        <v>685</v>
      </c>
    </row>
    <row r="134" s="2" customFormat="1">
      <c r="A134" s="40"/>
      <c r="B134" s="41"/>
      <c r="C134" s="42"/>
      <c r="D134" s="243" t="s">
        <v>224</v>
      </c>
      <c r="E134" s="42"/>
      <c r="F134" s="244" t="s">
        <v>686</v>
      </c>
      <c r="G134" s="42"/>
      <c r="H134" s="42"/>
      <c r="I134" s="245"/>
      <c r="J134" s="42"/>
      <c r="K134" s="42"/>
      <c r="L134" s="46"/>
      <c r="M134" s="246"/>
      <c r="N134" s="247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8" t="s">
        <v>224</v>
      </c>
      <c r="AU134" s="18" t="s">
        <v>92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687</v>
      </c>
      <c r="G135" s="249"/>
      <c r="H135" s="252">
        <v>3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3" customFormat="1">
      <c r="A136" s="13"/>
      <c r="B136" s="248"/>
      <c r="C136" s="249"/>
      <c r="D136" s="243" t="s">
        <v>226</v>
      </c>
      <c r="E136" s="250" t="s">
        <v>1</v>
      </c>
      <c r="F136" s="251" t="s">
        <v>688</v>
      </c>
      <c r="G136" s="249"/>
      <c r="H136" s="252">
        <v>3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226</v>
      </c>
      <c r="AU136" s="258" t="s">
        <v>92</v>
      </c>
      <c r="AV136" s="13" t="s">
        <v>92</v>
      </c>
      <c r="AW136" s="13" t="s">
        <v>39</v>
      </c>
      <c r="AX136" s="13" t="s">
        <v>83</v>
      </c>
      <c r="AY136" s="258" t="s">
        <v>215</v>
      </c>
    </row>
    <row r="137" s="14" customFormat="1">
      <c r="A137" s="14"/>
      <c r="B137" s="259"/>
      <c r="C137" s="260"/>
      <c r="D137" s="243" t="s">
        <v>226</v>
      </c>
      <c r="E137" s="261" t="s">
        <v>1</v>
      </c>
      <c r="F137" s="262" t="s">
        <v>229</v>
      </c>
      <c r="G137" s="260"/>
      <c r="H137" s="263">
        <v>6</v>
      </c>
      <c r="I137" s="264"/>
      <c r="J137" s="260"/>
      <c r="K137" s="260"/>
      <c r="L137" s="265"/>
      <c r="M137" s="266"/>
      <c r="N137" s="267"/>
      <c r="O137" s="267"/>
      <c r="P137" s="267"/>
      <c r="Q137" s="267"/>
      <c r="R137" s="267"/>
      <c r="S137" s="267"/>
      <c r="T137" s="26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9" t="s">
        <v>226</v>
      </c>
      <c r="AU137" s="269" t="s">
        <v>92</v>
      </c>
      <c r="AV137" s="14" t="s">
        <v>222</v>
      </c>
      <c r="AW137" s="14" t="s">
        <v>39</v>
      </c>
      <c r="AX137" s="14" t="s">
        <v>90</v>
      </c>
      <c r="AY137" s="269" t="s">
        <v>215</v>
      </c>
    </row>
    <row r="138" s="12" customFormat="1" ht="22.8" customHeight="1">
      <c r="A138" s="12"/>
      <c r="B138" s="214"/>
      <c r="C138" s="215"/>
      <c r="D138" s="216" t="s">
        <v>82</v>
      </c>
      <c r="E138" s="228" t="s">
        <v>537</v>
      </c>
      <c r="F138" s="228" t="s">
        <v>689</v>
      </c>
      <c r="G138" s="215"/>
      <c r="H138" s="215"/>
      <c r="I138" s="218"/>
      <c r="J138" s="229">
        <f>BK138</f>
        <v>0</v>
      </c>
      <c r="K138" s="215"/>
      <c r="L138" s="220"/>
      <c r="M138" s="221"/>
      <c r="N138" s="222"/>
      <c r="O138" s="222"/>
      <c r="P138" s="223">
        <f>SUM(P139:P161)</f>
        <v>0</v>
      </c>
      <c r="Q138" s="222"/>
      <c r="R138" s="223">
        <f>SUM(R139:R161)</f>
        <v>0</v>
      </c>
      <c r="S138" s="222"/>
      <c r="T138" s="224">
        <f>SUM(T139:T161)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5" t="s">
        <v>90</v>
      </c>
      <c r="AT138" s="226" t="s">
        <v>82</v>
      </c>
      <c r="AU138" s="226" t="s">
        <v>90</v>
      </c>
      <c r="AY138" s="225" t="s">
        <v>215</v>
      </c>
      <c r="BK138" s="227">
        <f>SUM(BK139:BK161)</f>
        <v>0</v>
      </c>
    </row>
    <row r="139" s="2" customFormat="1" ht="16.5" customHeight="1">
      <c r="A139" s="40"/>
      <c r="B139" s="41"/>
      <c r="C139" s="230" t="s">
        <v>100</v>
      </c>
      <c r="D139" s="230" t="s">
        <v>217</v>
      </c>
      <c r="E139" s="231" t="s">
        <v>690</v>
      </c>
      <c r="F139" s="232" t="s">
        <v>691</v>
      </c>
      <c r="G139" s="233" t="s">
        <v>325</v>
      </c>
      <c r="H139" s="234">
        <v>1</v>
      </c>
      <c r="I139" s="235"/>
      <c r="J139" s="236">
        <f>ROUND(I139*H139,2)</f>
        <v>0</v>
      </c>
      <c r="K139" s="232" t="s">
        <v>529</v>
      </c>
      <c r="L139" s="46"/>
      <c r="M139" s="237" t="s">
        <v>1</v>
      </c>
      <c r="N139" s="238" t="s">
        <v>48</v>
      </c>
      <c r="O139" s="93"/>
      <c r="P139" s="239">
        <f>O139*H139</f>
        <v>0</v>
      </c>
      <c r="Q139" s="239">
        <v>0</v>
      </c>
      <c r="R139" s="239">
        <f>Q139*H139</f>
        <v>0</v>
      </c>
      <c r="S139" s="239">
        <v>0</v>
      </c>
      <c r="T139" s="240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1" t="s">
        <v>90</v>
      </c>
      <c r="AT139" s="241" t="s">
        <v>217</v>
      </c>
      <c r="AU139" s="241" t="s">
        <v>92</v>
      </c>
      <c r="AY139" s="18" t="s">
        <v>215</v>
      </c>
      <c r="BE139" s="242">
        <f>IF(N139="základní",J139,0)</f>
        <v>0</v>
      </c>
      <c r="BF139" s="242">
        <f>IF(N139="snížená",J139,0)</f>
        <v>0</v>
      </c>
      <c r="BG139" s="242">
        <f>IF(N139="zákl. přenesená",J139,0)</f>
        <v>0</v>
      </c>
      <c r="BH139" s="242">
        <f>IF(N139="sníž. přenesená",J139,0)</f>
        <v>0</v>
      </c>
      <c r="BI139" s="242">
        <f>IF(N139="nulová",J139,0)</f>
        <v>0</v>
      </c>
      <c r="BJ139" s="18" t="s">
        <v>90</v>
      </c>
      <c r="BK139" s="242">
        <f>ROUND(I139*H139,2)</f>
        <v>0</v>
      </c>
      <c r="BL139" s="18" t="s">
        <v>90</v>
      </c>
      <c r="BM139" s="241" t="s">
        <v>692</v>
      </c>
    </row>
    <row r="140" s="2" customFormat="1">
      <c r="A140" s="40"/>
      <c r="B140" s="41"/>
      <c r="C140" s="42"/>
      <c r="D140" s="243" t="s">
        <v>224</v>
      </c>
      <c r="E140" s="42"/>
      <c r="F140" s="244" t="s">
        <v>693</v>
      </c>
      <c r="G140" s="42"/>
      <c r="H140" s="42"/>
      <c r="I140" s="245"/>
      <c r="J140" s="42"/>
      <c r="K140" s="42"/>
      <c r="L140" s="46"/>
      <c r="M140" s="246"/>
      <c r="N140" s="247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8" t="s">
        <v>224</v>
      </c>
      <c r="AU140" s="18" t="s">
        <v>92</v>
      </c>
    </row>
    <row r="141" s="2" customFormat="1" ht="16.5" customHeight="1">
      <c r="A141" s="40"/>
      <c r="B141" s="41"/>
      <c r="C141" s="230" t="s">
        <v>222</v>
      </c>
      <c r="D141" s="230" t="s">
        <v>217</v>
      </c>
      <c r="E141" s="231" t="s">
        <v>694</v>
      </c>
      <c r="F141" s="232" t="s">
        <v>695</v>
      </c>
      <c r="G141" s="233" t="s">
        <v>325</v>
      </c>
      <c r="H141" s="234">
        <v>1</v>
      </c>
      <c r="I141" s="235"/>
      <c r="J141" s="236">
        <f>ROUND(I141*H141,2)</f>
        <v>0</v>
      </c>
      <c r="K141" s="232" t="s">
        <v>529</v>
      </c>
      <c r="L141" s="46"/>
      <c r="M141" s="237" t="s">
        <v>1</v>
      </c>
      <c r="N141" s="238" t="s">
        <v>48</v>
      </c>
      <c r="O141" s="93"/>
      <c r="P141" s="239">
        <f>O141*H141</f>
        <v>0</v>
      </c>
      <c r="Q141" s="239">
        <v>0</v>
      </c>
      <c r="R141" s="239">
        <f>Q141*H141</f>
        <v>0</v>
      </c>
      <c r="S141" s="239">
        <v>0</v>
      </c>
      <c r="T141" s="240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41" t="s">
        <v>90</v>
      </c>
      <c r="AT141" s="241" t="s">
        <v>217</v>
      </c>
      <c r="AU141" s="241" t="s">
        <v>92</v>
      </c>
      <c r="AY141" s="18" t="s">
        <v>215</v>
      </c>
      <c r="BE141" s="242">
        <f>IF(N141="základní",J141,0)</f>
        <v>0</v>
      </c>
      <c r="BF141" s="242">
        <f>IF(N141="snížená",J141,0)</f>
        <v>0</v>
      </c>
      <c r="BG141" s="242">
        <f>IF(N141="zákl. přenesená",J141,0)</f>
        <v>0</v>
      </c>
      <c r="BH141" s="242">
        <f>IF(N141="sníž. přenesená",J141,0)</f>
        <v>0</v>
      </c>
      <c r="BI141" s="242">
        <f>IF(N141="nulová",J141,0)</f>
        <v>0</v>
      </c>
      <c r="BJ141" s="18" t="s">
        <v>90</v>
      </c>
      <c r="BK141" s="242">
        <f>ROUND(I141*H141,2)</f>
        <v>0</v>
      </c>
      <c r="BL141" s="18" t="s">
        <v>90</v>
      </c>
      <c r="BM141" s="241" t="s">
        <v>696</v>
      </c>
    </row>
    <row r="142" s="2" customFormat="1">
      <c r="A142" s="40"/>
      <c r="B142" s="41"/>
      <c r="C142" s="42"/>
      <c r="D142" s="243" t="s">
        <v>224</v>
      </c>
      <c r="E142" s="42"/>
      <c r="F142" s="244" t="s">
        <v>697</v>
      </c>
      <c r="G142" s="42"/>
      <c r="H142" s="42"/>
      <c r="I142" s="245"/>
      <c r="J142" s="42"/>
      <c r="K142" s="42"/>
      <c r="L142" s="46"/>
      <c r="M142" s="246"/>
      <c r="N142" s="247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8" t="s">
        <v>224</v>
      </c>
      <c r="AU142" s="18" t="s">
        <v>92</v>
      </c>
    </row>
    <row r="143" s="2" customFormat="1" ht="16.5" customHeight="1">
      <c r="A143" s="40"/>
      <c r="B143" s="41"/>
      <c r="C143" s="230" t="s">
        <v>247</v>
      </c>
      <c r="D143" s="230" t="s">
        <v>217</v>
      </c>
      <c r="E143" s="231" t="s">
        <v>698</v>
      </c>
      <c r="F143" s="232" t="s">
        <v>699</v>
      </c>
      <c r="G143" s="233" t="s">
        <v>325</v>
      </c>
      <c r="H143" s="234">
        <v>2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90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90</v>
      </c>
      <c r="BM143" s="241" t="s">
        <v>700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699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701</v>
      </c>
      <c r="G145" s="249"/>
      <c r="H145" s="252">
        <v>2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90</v>
      </c>
      <c r="AY145" s="258" t="s">
        <v>215</v>
      </c>
    </row>
    <row r="146" s="2" customFormat="1" ht="24.15" customHeight="1">
      <c r="A146" s="40"/>
      <c r="B146" s="41"/>
      <c r="C146" s="230" t="s">
        <v>259</v>
      </c>
      <c r="D146" s="230" t="s">
        <v>217</v>
      </c>
      <c r="E146" s="231" t="s">
        <v>702</v>
      </c>
      <c r="F146" s="232" t="s">
        <v>703</v>
      </c>
      <c r="G146" s="233" t="s">
        <v>325</v>
      </c>
      <c r="H146" s="234">
        <v>1</v>
      </c>
      <c r="I146" s="235"/>
      <c r="J146" s="236">
        <f>ROUND(I146*H146,2)</f>
        <v>0</v>
      </c>
      <c r="K146" s="232" t="s">
        <v>529</v>
      </c>
      <c r="L146" s="46"/>
      <c r="M146" s="237" t="s">
        <v>1</v>
      </c>
      <c r="N146" s="238" t="s">
        <v>48</v>
      </c>
      <c r="O146" s="93"/>
      <c r="P146" s="239">
        <f>O146*H146</f>
        <v>0</v>
      </c>
      <c r="Q146" s="239">
        <v>0</v>
      </c>
      <c r="R146" s="239">
        <f>Q146*H146</f>
        <v>0</v>
      </c>
      <c r="S146" s="239">
        <v>0</v>
      </c>
      <c r="T146" s="24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1" t="s">
        <v>90</v>
      </c>
      <c r="AT146" s="241" t="s">
        <v>217</v>
      </c>
      <c r="AU146" s="241" t="s">
        <v>92</v>
      </c>
      <c r="AY146" s="18" t="s">
        <v>215</v>
      </c>
      <c r="BE146" s="242">
        <f>IF(N146="základní",J146,0)</f>
        <v>0</v>
      </c>
      <c r="BF146" s="242">
        <f>IF(N146="snížená",J146,0)</f>
        <v>0</v>
      </c>
      <c r="BG146" s="242">
        <f>IF(N146="zákl. přenesená",J146,0)</f>
        <v>0</v>
      </c>
      <c r="BH146" s="242">
        <f>IF(N146="sníž. přenesená",J146,0)</f>
        <v>0</v>
      </c>
      <c r="BI146" s="242">
        <f>IF(N146="nulová",J146,0)</f>
        <v>0</v>
      </c>
      <c r="BJ146" s="18" t="s">
        <v>90</v>
      </c>
      <c r="BK146" s="242">
        <f>ROUND(I146*H146,2)</f>
        <v>0</v>
      </c>
      <c r="BL146" s="18" t="s">
        <v>90</v>
      </c>
      <c r="BM146" s="241" t="s">
        <v>704</v>
      </c>
    </row>
    <row r="147" s="2" customFormat="1">
      <c r="A147" s="40"/>
      <c r="B147" s="41"/>
      <c r="C147" s="42"/>
      <c r="D147" s="243" t="s">
        <v>224</v>
      </c>
      <c r="E147" s="42"/>
      <c r="F147" s="244" t="s">
        <v>703</v>
      </c>
      <c r="G147" s="42"/>
      <c r="H147" s="42"/>
      <c r="I147" s="245"/>
      <c r="J147" s="42"/>
      <c r="K147" s="42"/>
      <c r="L147" s="46"/>
      <c r="M147" s="246"/>
      <c r="N147" s="247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224</v>
      </c>
      <c r="AU147" s="18" t="s">
        <v>92</v>
      </c>
    </row>
    <row r="148" s="2" customFormat="1" ht="16.5" customHeight="1">
      <c r="A148" s="40"/>
      <c r="B148" s="41"/>
      <c r="C148" s="230" t="s">
        <v>264</v>
      </c>
      <c r="D148" s="230" t="s">
        <v>217</v>
      </c>
      <c r="E148" s="231" t="s">
        <v>705</v>
      </c>
      <c r="F148" s="232" t="s">
        <v>706</v>
      </c>
      <c r="G148" s="233" t="s">
        <v>325</v>
      </c>
      <c r="H148" s="234">
        <v>1</v>
      </c>
      <c r="I148" s="235"/>
      <c r="J148" s="236">
        <f>ROUND(I148*H148,2)</f>
        <v>0</v>
      </c>
      <c r="K148" s="232" t="s">
        <v>529</v>
      </c>
      <c r="L148" s="46"/>
      <c r="M148" s="237" t="s">
        <v>1</v>
      </c>
      <c r="N148" s="238" t="s">
        <v>48</v>
      </c>
      <c r="O148" s="93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1" t="s">
        <v>90</v>
      </c>
      <c r="AT148" s="241" t="s">
        <v>217</v>
      </c>
      <c r="AU148" s="241" t="s">
        <v>92</v>
      </c>
      <c r="AY148" s="18" t="s">
        <v>215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8" t="s">
        <v>90</v>
      </c>
      <c r="BK148" s="242">
        <f>ROUND(I148*H148,2)</f>
        <v>0</v>
      </c>
      <c r="BL148" s="18" t="s">
        <v>90</v>
      </c>
      <c r="BM148" s="241" t="s">
        <v>707</v>
      </c>
    </row>
    <row r="149" s="2" customFormat="1">
      <c r="A149" s="40"/>
      <c r="B149" s="41"/>
      <c r="C149" s="42"/>
      <c r="D149" s="243" t="s">
        <v>224</v>
      </c>
      <c r="E149" s="42"/>
      <c r="F149" s="244" t="s">
        <v>706</v>
      </c>
      <c r="G149" s="42"/>
      <c r="H149" s="42"/>
      <c r="I149" s="245"/>
      <c r="J149" s="42"/>
      <c r="K149" s="42"/>
      <c r="L149" s="46"/>
      <c r="M149" s="246"/>
      <c r="N149" s="247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8" t="s">
        <v>224</v>
      </c>
      <c r="AU149" s="18" t="s">
        <v>92</v>
      </c>
    </row>
    <row r="150" s="2" customFormat="1" ht="16.5" customHeight="1">
      <c r="A150" s="40"/>
      <c r="B150" s="41"/>
      <c r="C150" s="230" t="s">
        <v>270</v>
      </c>
      <c r="D150" s="230" t="s">
        <v>217</v>
      </c>
      <c r="E150" s="231" t="s">
        <v>708</v>
      </c>
      <c r="F150" s="232" t="s">
        <v>709</v>
      </c>
      <c r="G150" s="233" t="s">
        <v>325</v>
      </c>
      <c r="H150" s="234">
        <v>1</v>
      </c>
      <c r="I150" s="235"/>
      <c r="J150" s="236">
        <f>ROUND(I150*H150,2)</f>
        <v>0</v>
      </c>
      <c r="K150" s="232" t="s">
        <v>529</v>
      </c>
      <c r="L150" s="46"/>
      <c r="M150" s="237" t="s">
        <v>1</v>
      </c>
      <c r="N150" s="238" t="s">
        <v>48</v>
      </c>
      <c r="O150" s="93"/>
      <c r="P150" s="239">
        <f>O150*H150</f>
        <v>0</v>
      </c>
      <c r="Q150" s="239">
        <v>0</v>
      </c>
      <c r="R150" s="239">
        <f>Q150*H150</f>
        <v>0</v>
      </c>
      <c r="S150" s="239">
        <v>0</v>
      </c>
      <c r="T150" s="240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41" t="s">
        <v>90</v>
      </c>
      <c r="AT150" s="241" t="s">
        <v>217</v>
      </c>
      <c r="AU150" s="241" t="s">
        <v>92</v>
      </c>
      <c r="AY150" s="18" t="s">
        <v>215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8" t="s">
        <v>90</v>
      </c>
      <c r="BK150" s="242">
        <f>ROUND(I150*H150,2)</f>
        <v>0</v>
      </c>
      <c r="BL150" s="18" t="s">
        <v>90</v>
      </c>
      <c r="BM150" s="241" t="s">
        <v>710</v>
      </c>
    </row>
    <row r="151" s="2" customFormat="1">
      <c r="A151" s="40"/>
      <c r="B151" s="41"/>
      <c r="C151" s="42"/>
      <c r="D151" s="243" t="s">
        <v>224</v>
      </c>
      <c r="E151" s="42"/>
      <c r="F151" s="244" t="s">
        <v>709</v>
      </c>
      <c r="G151" s="42"/>
      <c r="H151" s="42"/>
      <c r="I151" s="245"/>
      <c r="J151" s="42"/>
      <c r="K151" s="42"/>
      <c r="L151" s="46"/>
      <c r="M151" s="246"/>
      <c r="N151" s="247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8" t="s">
        <v>224</v>
      </c>
      <c r="AU151" s="18" t="s">
        <v>92</v>
      </c>
    </row>
    <row r="152" s="2" customFormat="1" ht="16.5" customHeight="1">
      <c r="A152" s="40"/>
      <c r="B152" s="41"/>
      <c r="C152" s="230" t="s">
        <v>276</v>
      </c>
      <c r="D152" s="230" t="s">
        <v>217</v>
      </c>
      <c r="E152" s="231" t="s">
        <v>711</v>
      </c>
      <c r="F152" s="232" t="s">
        <v>712</v>
      </c>
      <c r="G152" s="233" t="s">
        <v>325</v>
      </c>
      <c r="H152" s="234">
        <v>1</v>
      </c>
      <c r="I152" s="235"/>
      <c r="J152" s="236">
        <f>ROUND(I152*H152,2)</f>
        <v>0</v>
      </c>
      <c r="K152" s="232" t="s">
        <v>529</v>
      </c>
      <c r="L152" s="46"/>
      <c r="M152" s="237" t="s">
        <v>1</v>
      </c>
      <c r="N152" s="238" t="s">
        <v>48</v>
      </c>
      <c r="O152" s="93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1" t="s">
        <v>90</v>
      </c>
      <c r="AT152" s="241" t="s">
        <v>217</v>
      </c>
      <c r="AU152" s="241" t="s">
        <v>92</v>
      </c>
      <c r="AY152" s="18" t="s">
        <v>215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90</v>
      </c>
      <c r="BK152" s="242">
        <f>ROUND(I152*H152,2)</f>
        <v>0</v>
      </c>
      <c r="BL152" s="18" t="s">
        <v>90</v>
      </c>
      <c r="BM152" s="241" t="s">
        <v>713</v>
      </c>
    </row>
    <row r="153" s="2" customFormat="1">
      <c r="A153" s="40"/>
      <c r="B153" s="41"/>
      <c r="C153" s="42"/>
      <c r="D153" s="243" t="s">
        <v>224</v>
      </c>
      <c r="E153" s="42"/>
      <c r="F153" s="244" t="s">
        <v>712</v>
      </c>
      <c r="G153" s="42"/>
      <c r="H153" s="42"/>
      <c r="I153" s="245"/>
      <c r="J153" s="42"/>
      <c r="K153" s="42"/>
      <c r="L153" s="46"/>
      <c r="M153" s="246"/>
      <c r="N153" s="247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8" t="s">
        <v>224</v>
      </c>
      <c r="AU153" s="18" t="s">
        <v>92</v>
      </c>
    </row>
    <row r="154" s="2" customFormat="1" ht="16.5" customHeight="1">
      <c r="A154" s="40"/>
      <c r="B154" s="41"/>
      <c r="C154" s="230" t="s">
        <v>284</v>
      </c>
      <c r="D154" s="230" t="s">
        <v>217</v>
      </c>
      <c r="E154" s="231" t="s">
        <v>714</v>
      </c>
      <c r="F154" s="232" t="s">
        <v>715</v>
      </c>
      <c r="G154" s="233" t="s">
        <v>325</v>
      </c>
      <c r="H154" s="234">
        <v>2</v>
      </c>
      <c r="I154" s="235"/>
      <c r="J154" s="236">
        <f>ROUND(I154*H154,2)</f>
        <v>0</v>
      </c>
      <c r="K154" s="232" t="s">
        <v>529</v>
      </c>
      <c r="L154" s="46"/>
      <c r="M154" s="237" t="s">
        <v>1</v>
      </c>
      <c r="N154" s="238" t="s">
        <v>48</v>
      </c>
      <c r="O154" s="93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1" t="s">
        <v>90</v>
      </c>
      <c r="AT154" s="241" t="s">
        <v>217</v>
      </c>
      <c r="AU154" s="241" t="s">
        <v>92</v>
      </c>
      <c r="AY154" s="18" t="s">
        <v>215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8" t="s">
        <v>90</v>
      </c>
      <c r="BK154" s="242">
        <f>ROUND(I154*H154,2)</f>
        <v>0</v>
      </c>
      <c r="BL154" s="18" t="s">
        <v>90</v>
      </c>
      <c r="BM154" s="241" t="s">
        <v>716</v>
      </c>
    </row>
    <row r="155" s="2" customFormat="1">
      <c r="A155" s="40"/>
      <c r="B155" s="41"/>
      <c r="C155" s="42"/>
      <c r="D155" s="243" t="s">
        <v>224</v>
      </c>
      <c r="E155" s="42"/>
      <c r="F155" s="244" t="s">
        <v>715</v>
      </c>
      <c r="G155" s="42"/>
      <c r="H155" s="42"/>
      <c r="I155" s="245"/>
      <c r="J155" s="42"/>
      <c r="K155" s="42"/>
      <c r="L155" s="46"/>
      <c r="M155" s="246"/>
      <c r="N155" s="247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8" t="s">
        <v>224</v>
      </c>
      <c r="AU155" s="18" t="s">
        <v>92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717</v>
      </c>
      <c r="G156" s="249"/>
      <c r="H156" s="252">
        <v>2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90</v>
      </c>
      <c r="AY156" s="258" t="s">
        <v>215</v>
      </c>
    </row>
    <row r="157" s="2" customFormat="1" ht="16.5" customHeight="1">
      <c r="A157" s="40"/>
      <c r="B157" s="41"/>
      <c r="C157" s="230" t="s">
        <v>289</v>
      </c>
      <c r="D157" s="230" t="s">
        <v>217</v>
      </c>
      <c r="E157" s="231" t="s">
        <v>718</v>
      </c>
      <c r="F157" s="232" t="s">
        <v>719</v>
      </c>
      <c r="G157" s="233" t="s">
        <v>325</v>
      </c>
      <c r="H157" s="234">
        <v>2</v>
      </c>
      <c r="I157" s="235"/>
      <c r="J157" s="236">
        <f>ROUND(I157*H157,2)</f>
        <v>0</v>
      </c>
      <c r="K157" s="232" t="s">
        <v>529</v>
      </c>
      <c r="L157" s="46"/>
      <c r="M157" s="237" t="s">
        <v>1</v>
      </c>
      <c r="N157" s="238" t="s">
        <v>48</v>
      </c>
      <c r="O157" s="93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41" t="s">
        <v>90</v>
      </c>
      <c r="AT157" s="241" t="s">
        <v>217</v>
      </c>
      <c r="AU157" s="241" t="s">
        <v>92</v>
      </c>
      <c r="AY157" s="18" t="s">
        <v>215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90</v>
      </c>
      <c r="BK157" s="242">
        <f>ROUND(I157*H157,2)</f>
        <v>0</v>
      </c>
      <c r="BL157" s="18" t="s">
        <v>90</v>
      </c>
      <c r="BM157" s="241" t="s">
        <v>720</v>
      </c>
    </row>
    <row r="158" s="2" customFormat="1">
      <c r="A158" s="40"/>
      <c r="B158" s="41"/>
      <c r="C158" s="42"/>
      <c r="D158" s="243" t="s">
        <v>224</v>
      </c>
      <c r="E158" s="42"/>
      <c r="F158" s="244" t="s">
        <v>719</v>
      </c>
      <c r="G158" s="42"/>
      <c r="H158" s="42"/>
      <c r="I158" s="245"/>
      <c r="J158" s="42"/>
      <c r="K158" s="42"/>
      <c r="L158" s="46"/>
      <c r="M158" s="246"/>
      <c r="N158" s="247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8" t="s">
        <v>224</v>
      </c>
      <c r="AU158" s="18" t="s">
        <v>92</v>
      </c>
    </row>
    <row r="159" s="13" customFormat="1">
      <c r="A159" s="13"/>
      <c r="B159" s="248"/>
      <c r="C159" s="249"/>
      <c r="D159" s="243" t="s">
        <v>226</v>
      </c>
      <c r="E159" s="250" t="s">
        <v>1</v>
      </c>
      <c r="F159" s="251" t="s">
        <v>721</v>
      </c>
      <c r="G159" s="249"/>
      <c r="H159" s="252">
        <v>2</v>
      </c>
      <c r="I159" s="253"/>
      <c r="J159" s="249"/>
      <c r="K159" s="249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226</v>
      </c>
      <c r="AU159" s="258" t="s">
        <v>92</v>
      </c>
      <c r="AV159" s="13" t="s">
        <v>92</v>
      </c>
      <c r="AW159" s="13" t="s">
        <v>39</v>
      </c>
      <c r="AX159" s="13" t="s">
        <v>90</v>
      </c>
      <c r="AY159" s="258" t="s">
        <v>215</v>
      </c>
    </row>
    <row r="160" s="2" customFormat="1" ht="16.5" customHeight="1">
      <c r="A160" s="40"/>
      <c r="B160" s="41"/>
      <c r="C160" s="230" t="s">
        <v>8</v>
      </c>
      <c r="D160" s="230" t="s">
        <v>217</v>
      </c>
      <c r="E160" s="231" t="s">
        <v>722</v>
      </c>
      <c r="F160" s="232" t="s">
        <v>723</v>
      </c>
      <c r="G160" s="233" t="s">
        <v>325</v>
      </c>
      <c r="H160" s="234">
        <v>1</v>
      </c>
      <c r="I160" s="235"/>
      <c r="J160" s="236">
        <f>ROUND(I160*H160,2)</f>
        <v>0</v>
      </c>
      <c r="K160" s="232" t="s">
        <v>529</v>
      </c>
      <c r="L160" s="46"/>
      <c r="M160" s="237" t="s">
        <v>1</v>
      </c>
      <c r="N160" s="238" t="s">
        <v>48</v>
      </c>
      <c r="O160" s="93"/>
      <c r="P160" s="239">
        <f>O160*H160</f>
        <v>0</v>
      </c>
      <c r="Q160" s="239">
        <v>0</v>
      </c>
      <c r="R160" s="239">
        <f>Q160*H160</f>
        <v>0</v>
      </c>
      <c r="S160" s="239">
        <v>0</v>
      </c>
      <c r="T160" s="240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41" t="s">
        <v>90</v>
      </c>
      <c r="AT160" s="241" t="s">
        <v>217</v>
      </c>
      <c r="AU160" s="241" t="s">
        <v>92</v>
      </c>
      <c r="AY160" s="18" t="s">
        <v>215</v>
      </c>
      <c r="BE160" s="242">
        <f>IF(N160="základní",J160,0)</f>
        <v>0</v>
      </c>
      <c r="BF160" s="242">
        <f>IF(N160="snížená",J160,0)</f>
        <v>0</v>
      </c>
      <c r="BG160" s="242">
        <f>IF(N160="zákl. přenesená",J160,0)</f>
        <v>0</v>
      </c>
      <c r="BH160" s="242">
        <f>IF(N160="sníž. přenesená",J160,0)</f>
        <v>0</v>
      </c>
      <c r="BI160" s="242">
        <f>IF(N160="nulová",J160,0)</f>
        <v>0</v>
      </c>
      <c r="BJ160" s="18" t="s">
        <v>90</v>
      </c>
      <c r="BK160" s="242">
        <f>ROUND(I160*H160,2)</f>
        <v>0</v>
      </c>
      <c r="BL160" s="18" t="s">
        <v>90</v>
      </c>
      <c r="BM160" s="241" t="s">
        <v>724</v>
      </c>
    </row>
    <row r="161" s="2" customFormat="1">
      <c r="A161" s="40"/>
      <c r="B161" s="41"/>
      <c r="C161" s="42"/>
      <c r="D161" s="243" t="s">
        <v>224</v>
      </c>
      <c r="E161" s="42"/>
      <c r="F161" s="244" t="s">
        <v>723</v>
      </c>
      <c r="G161" s="42"/>
      <c r="H161" s="42"/>
      <c r="I161" s="245"/>
      <c r="J161" s="42"/>
      <c r="K161" s="42"/>
      <c r="L161" s="46"/>
      <c r="M161" s="246"/>
      <c r="N161" s="247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8" t="s">
        <v>224</v>
      </c>
      <c r="AU161" s="18" t="s">
        <v>92</v>
      </c>
    </row>
    <row r="162" s="12" customFormat="1" ht="25.92" customHeight="1">
      <c r="A162" s="12"/>
      <c r="B162" s="214"/>
      <c r="C162" s="215"/>
      <c r="D162" s="216" t="s">
        <v>82</v>
      </c>
      <c r="E162" s="217" t="s">
        <v>725</v>
      </c>
      <c r="F162" s="217" t="s">
        <v>726</v>
      </c>
      <c r="G162" s="215"/>
      <c r="H162" s="215"/>
      <c r="I162" s="218"/>
      <c r="J162" s="219">
        <f>BK162</f>
        <v>0</v>
      </c>
      <c r="K162" s="215"/>
      <c r="L162" s="220"/>
      <c r="M162" s="221"/>
      <c r="N162" s="222"/>
      <c r="O162" s="222"/>
      <c r="P162" s="223">
        <f>SUM(P163:P173)</f>
        <v>0</v>
      </c>
      <c r="Q162" s="222"/>
      <c r="R162" s="223">
        <f>SUM(R163:R173)</f>
        <v>0</v>
      </c>
      <c r="S162" s="222"/>
      <c r="T162" s="224">
        <f>SUM(T163:T173)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5" t="s">
        <v>222</v>
      </c>
      <c r="AT162" s="226" t="s">
        <v>82</v>
      </c>
      <c r="AU162" s="226" t="s">
        <v>83</v>
      </c>
      <c r="AY162" s="225" t="s">
        <v>215</v>
      </c>
      <c r="BK162" s="227">
        <f>SUM(BK163:BK173)</f>
        <v>0</v>
      </c>
    </row>
    <row r="163" s="2" customFormat="1" ht="24.15" customHeight="1">
      <c r="A163" s="40"/>
      <c r="B163" s="41"/>
      <c r="C163" s="230" t="s">
        <v>303</v>
      </c>
      <c r="D163" s="230" t="s">
        <v>217</v>
      </c>
      <c r="E163" s="231" t="s">
        <v>727</v>
      </c>
      <c r="F163" s="232" t="s">
        <v>728</v>
      </c>
      <c r="G163" s="233" t="s">
        <v>325</v>
      </c>
      <c r="H163" s="234">
        <v>20</v>
      </c>
      <c r="I163" s="235"/>
      <c r="J163" s="236">
        <f>ROUND(I163*H163,2)</f>
        <v>0</v>
      </c>
      <c r="K163" s="232" t="s">
        <v>529</v>
      </c>
      <c r="L163" s="46"/>
      <c r="M163" s="237" t="s">
        <v>1</v>
      </c>
      <c r="N163" s="238" t="s">
        <v>48</v>
      </c>
      <c r="O163" s="93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1" t="s">
        <v>541</v>
      </c>
      <c r="AT163" s="241" t="s">
        <v>217</v>
      </c>
      <c r="AU163" s="241" t="s">
        <v>90</v>
      </c>
      <c r="AY163" s="18" t="s">
        <v>215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90</v>
      </c>
      <c r="BK163" s="242">
        <f>ROUND(I163*H163,2)</f>
        <v>0</v>
      </c>
      <c r="BL163" s="18" t="s">
        <v>541</v>
      </c>
      <c r="BM163" s="241" t="s">
        <v>729</v>
      </c>
    </row>
    <row r="164" s="2" customFormat="1">
      <c r="A164" s="40"/>
      <c r="B164" s="41"/>
      <c r="C164" s="42"/>
      <c r="D164" s="243" t="s">
        <v>224</v>
      </c>
      <c r="E164" s="42"/>
      <c r="F164" s="244" t="s">
        <v>728</v>
      </c>
      <c r="G164" s="42"/>
      <c r="H164" s="42"/>
      <c r="I164" s="245"/>
      <c r="J164" s="42"/>
      <c r="K164" s="42"/>
      <c r="L164" s="46"/>
      <c r="M164" s="246"/>
      <c r="N164" s="247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8" t="s">
        <v>224</v>
      </c>
      <c r="AU164" s="18" t="s">
        <v>90</v>
      </c>
    </row>
    <row r="165" s="2" customFormat="1" ht="37.8" customHeight="1">
      <c r="A165" s="40"/>
      <c r="B165" s="41"/>
      <c r="C165" s="230" t="s">
        <v>310</v>
      </c>
      <c r="D165" s="230" t="s">
        <v>217</v>
      </c>
      <c r="E165" s="231" t="s">
        <v>730</v>
      </c>
      <c r="F165" s="232" t="s">
        <v>731</v>
      </c>
      <c r="G165" s="233" t="s">
        <v>279</v>
      </c>
      <c r="H165" s="234">
        <v>25.800000000000001</v>
      </c>
      <c r="I165" s="235"/>
      <c r="J165" s="236">
        <f>ROUND(I165*H165,2)</f>
        <v>0</v>
      </c>
      <c r="K165" s="232" t="s">
        <v>529</v>
      </c>
      <c r="L165" s="46"/>
      <c r="M165" s="237" t="s">
        <v>1</v>
      </c>
      <c r="N165" s="238" t="s">
        <v>48</v>
      </c>
      <c r="O165" s="93"/>
      <c r="P165" s="239">
        <f>O165*H165</f>
        <v>0</v>
      </c>
      <c r="Q165" s="239">
        <v>0</v>
      </c>
      <c r="R165" s="239">
        <f>Q165*H165</f>
        <v>0</v>
      </c>
      <c r="S165" s="239">
        <v>0</v>
      </c>
      <c r="T165" s="240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41" t="s">
        <v>541</v>
      </c>
      <c r="AT165" s="241" t="s">
        <v>217</v>
      </c>
      <c r="AU165" s="241" t="s">
        <v>90</v>
      </c>
      <c r="AY165" s="18" t="s">
        <v>215</v>
      </c>
      <c r="BE165" s="242">
        <f>IF(N165="základní",J165,0)</f>
        <v>0</v>
      </c>
      <c r="BF165" s="242">
        <f>IF(N165="snížená",J165,0)</f>
        <v>0</v>
      </c>
      <c r="BG165" s="242">
        <f>IF(N165="zákl. přenesená",J165,0)</f>
        <v>0</v>
      </c>
      <c r="BH165" s="242">
        <f>IF(N165="sníž. přenesená",J165,0)</f>
        <v>0</v>
      </c>
      <c r="BI165" s="242">
        <f>IF(N165="nulová",J165,0)</f>
        <v>0</v>
      </c>
      <c r="BJ165" s="18" t="s">
        <v>90</v>
      </c>
      <c r="BK165" s="242">
        <f>ROUND(I165*H165,2)</f>
        <v>0</v>
      </c>
      <c r="BL165" s="18" t="s">
        <v>541</v>
      </c>
      <c r="BM165" s="241" t="s">
        <v>732</v>
      </c>
    </row>
    <row r="166" s="2" customFormat="1">
      <c r="A166" s="40"/>
      <c r="B166" s="41"/>
      <c r="C166" s="42"/>
      <c r="D166" s="243" t="s">
        <v>224</v>
      </c>
      <c r="E166" s="42"/>
      <c r="F166" s="244" t="s">
        <v>733</v>
      </c>
      <c r="G166" s="42"/>
      <c r="H166" s="42"/>
      <c r="I166" s="245"/>
      <c r="J166" s="42"/>
      <c r="K166" s="42"/>
      <c r="L166" s="46"/>
      <c r="M166" s="246"/>
      <c r="N166" s="247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8" t="s">
        <v>224</v>
      </c>
      <c r="AU166" s="18" t="s">
        <v>90</v>
      </c>
    </row>
    <row r="167" s="13" customFormat="1">
      <c r="A167" s="13"/>
      <c r="B167" s="248"/>
      <c r="C167" s="249"/>
      <c r="D167" s="243" t="s">
        <v>226</v>
      </c>
      <c r="E167" s="250" t="s">
        <v>1</v>
      </c>
      <c r="F167" s="251" t="s">
        <v>734</v>
      </c>
      <c r="G167" s="249"/>
      <c r="H167" s="252">
        <v>15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226</v>
      </c>
      <c r="AU167" s="258" t="s">
        <v>90</v>
      </c>
      <c r="AV167" s="13" t="s">
        <v>92</v>
      </c>
      <c r="AW167" s="13" t="s">
        <v>39</v>
      </c>
      <c r="AX167" s="13" t="s">
        <v>83</v>
      </c>
      <c r="AY167" s="258" t="s">
        <v>215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735</v>
      </c>
      <c r="G168" s="249"/>
      <c r="H168" s="252">
        <v>10.800000000000001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90</v>
      </c>
      <c r="AV168" s="13" t="s">
        <v>92</v>
      </c>
      <c r="AW168" s="13" t="s">
        <v>39</v>
      </c>
      <c r="AX168" s="13" t="s">
        <v>83</v>
      </c>
      <c r="AY168" s="258" t="s">
        <v>215</v>
      </c>
    </row>
    <row r="169" s="14" customFormat="1">
      <c r="A169" s="14"/>
      <c r="B169" s="259"/>
      <c r="C169" s="260"/>
      <c r="D169" s="243" t="s">
        <v>226</v>
      </c>
      <c r="E169" s="261" t="s">
        <v>1</v>
      </c>
      <c r="F169" s="262" t="s">
        <v>229</v>
      </c>
      <c r="G169" s="260"/>
      <c r="H169" s="263">
        <v>25.800000000000001</v>
      </c>
      <c r="I169" s="264"/>
      <c r="J169" s="260"/>
      <c r="K169" s="260"/>
      <c r="L169" s="265"/>
      <c r="M169" s="266"/>
      <c r="N169" s="267"/>
      <c r="O169" s="267"/>
      <c r="P169" s="267"/>
      <c r="Q169" s="267"/>
      <c r="R169" s="267"/>
      <c r="S169" s="267"/>
      <c r="T169" s="26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9" t="s">
        <v>226</v>
      </c>
      <c r="AU169" s="269" t="s">
        <v>90</v>
      </c>
      <c r="AV169" s="14" t="s">
        <v>222</v>
      </c>
      <c r="AW169" s="14" t="s">
        <v>39</v>
      </c>
      <c r="AX169" s="14" t="s">
        <v>90</v>
      </c>
      <c r="AY169" s="269" t="s">
        <v>215</v>
      </c>
    </row>
    <row r="170" s="2" customFormat="1" ht="21.75" customHeight="1">
      <c r="A170" s="40"/>
      <c r="B170" s="41"/>
      <c r="C170" s="230" t="s">
        <v>316</v>
      </c>
      <c r="D170" s="230" t="s">
        <v>217</v>
      </c>
      <c r="E170" s="231" t="s">
        <v>736</v>
      </c>
      <c r="F170" s="232" t="s">
        <v>737</v>
      </c>
      <c r="G170" s="233" t="s">
        <v>279</v>
      </c>
      <c r="H170" s="234">
        <v>15</v>
      </c>
      <c r="I170" s="235"/>
      <c r="J170" s="236">
        <f>ROUND(I170*H170,2)</f>
        <v>0</v>
      </c>
      <c r="K170" s="232" t="s">
        <v>1</v>
      </c>
      <c r="L170" s="46"/>
      <c r="M170" s="237" t="s">
        <v>1</v>
      </c>
      <c r="N170" s="238" t="s">
        <v>48</v>
      </c>
      <c r="O170" s="93"/>
      <c r="P170" s="239">
        <f>O170*H170</f>
        <v>0</v>
      </c>
      <c r="Q170" s="239">
        <v>0</v>
      </c>
      <c r="R170" s="239">
        <f>Q170*H170</f>
        <v>0</v>
      </c>
      <c r="S170" s="239">
        <v>0</v>
      </c>
      <c r="T170" s="240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1" t="s">
        <v>541</v>
      </c>
      <c r="AT170" s="241" t="s">
        <v>217</v>
      </c>
      <c r="AU170" s="241" t="s">
        <v>90</v>
      </c>
      <c r="AY170" s="18" t="s">
        <v>215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8" t="s">
        <v>90</v>
      </c>
      <c r="BK170" s="242">
        <f>ROUND(I170*H170,2)</f>
        <v>0</v>
      </c>
      <c r="BL170" s="18" t="s">
        <v>541</v>
      </c>
      <c r="BM170" s="241" t="s">
        <v>738</v>
      </c>
    </row>
    <row r="171" s="2" customFormat="1">
      <c r="A171" s="40"/>
      <c r="B171" s="41"/>
      <c r="C171" s="42"/>
      <c r="D171" s="243" t="s">
        <v>224</v>
      </c>
      <c r="E171" s="42"/>
      <c r="F171" s="244" t="s">
        <v>739</v>
      </c>
      <c r="G171" s="42"/>
      <c r="H171" s="42"/>
      <c r="I171" s="245"/>
      <c r="J171" s="42"/>
      <c r="K171" s="42"/>
      <c r="L171" s="46"/>
      <c r="M171" s="246"/>
      <c r="N171" s="247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8" t="s">
        <v>224</v>
      </c>
      <c r="AU171" s="18" t="s">
        <v>90</v>
      </c>
    </row>
    <row r="172" s="16" customFormat="1">
      <c r="A172" s="16"/>
      <c r="B172" s="281"/>
      <c r="C172" s="282"/>
      <c r="D172" s="243" t="s">
        <v>226</v>
      </c>
      <c r="E172" s="283" t="s">
        <v>1</v>
      </c>
      <c r="F172" s="284" t="s">
        <v>282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90" t="s">
        <v>226</v>
      </c>
      <c r="AU172" s="290" t="s">
        <v>90</v>
      </c>
      <c r="AV172" s="16" t="s">
        <v>90</v>
      </c>
      <c r="AW172" s="16" t="s">
        <v>39</v>
      </c>
      <c r="AX172" s="16" t="s">
        <v>83</v>
      </c>
      <c r="AY172" s="290" t="s">
        <v>215</v>
      </c>
    </row>
    <row r="173" s="13" customFormat="1">
      <c r="A173" s="13"/>
      <c r="B173" s="248"/>
      <c r="C173" s="249"/>
      <c r="D173" s="243" t="s">
        <v>226</v>
      </c>
      <c r="E173" s="250" t="s">
        <v>1</v>
      </c>
      <c r="F173" s="251" t="s">
        <v>740</v>
      </c>
      <c r="G173" s="249"/>
      <c r="H173" s="252">
        <v>15</v>
      </c>
      <c r="I173" s="253"/>
      <c r="J173" s="249"/>
      <c r="K173" s="249"/>
      <c r="L173" s="254"/>
      <c r="M173" s="309"/>
      <c r="N173" s="310"/>
      <c r="O173" s="310"/>
      <c r="P173" s="310"/>
      <c r="Q173" s="310"/>
      <c r="R173" s="310"/>
      <c r="S173" s="310"/>
      <c r="T173" s="3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226</v>
      </c>
      <c r="AU173" s="258" t="s">
        <v>90</v>
      </c>
      <c r="AV173" s="13" t="s">
        <v>92</v>
      </c>
      <c r="AW173" s="13" t="s">
        <v>39</v>
      </c>
      <c r="AX173" s="13" t="s">
        <v>90</v>
      </c>
      <c r="AY173" s="258" t="s">
        <v>215</v>
      </c>
    </row>
    <row r="174" s="2" customFormat="1" ht="6.96" customHeight="1">
      <c r="A174" s="40"/>
      <c r="B174" s="68"/>
      <c r="C174" s="69"/>
      <c r="D174" s="69"/>
      <c r="E174" s="69"/>
      <c r="F174" s="69"/>
      <c r="G174" s="69"/>
      <c r="H174" s="69"/>
      <c r="I174" s="69"/>
      <c r="J174" s="69"/>
      <c r="K174" s="69"/>
      <c r="L174" s="46"/>
      <c r="M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</row>
  </sheetData>
  <sheetProtection sheet="1" autoFilter="0" formatColumns="0" formatRows="0" objects="1" scenarios="1" spinCount="100000" saltValue="vzd+ww6fUEG6AwLFed/p/bVdhtwxwg5JqaQx2dBB0vajxfKQWM1gpbhg2+VxXGqFJgMbeyrtpaUC91A6AUggSg==" hashValue="lx/Fh4g3YXKZ7WQcmWGFzMaMbu5wvWfEdwl5XBWLIPIYBLQxySfnqWnL3SbmGd9Vv0AyEhkkGLmrIWuvSEgTcg==" algorithmName="SHA-512" password="CC35"/>
  <autoFilter ref="C127:K17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741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ROUND(J129,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ROUND((SUM(BE129:BE222)),  2)</f>
        <v>0</v>
      </c>
      <c r="G37" s="40"/>
      <c r="H37" s="40"/>
      <c r="I37" s="167">
        <v>0.20999999999999999</v>
      </c>
      <c r="J37" s="166">
        <f>ROUND(((SUM(BE129:BE222))*I37),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ROUND((SUM(BF129:BF222)),  2)</f>
        <v>0</v>
      </c>
      <c r="G38" s="40"/>
      <c r="H38" s="40"/>
      <c r="I38" s="167">
        <v>0.12</v>
      </c>
      <c r="J38" s="166">
        <f>ROUND(((SUM(BF129:BF222))*I38),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ROUND((SUM(BG129:BG222)),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ROUND((SUM(BH129:BH222)),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ROUND((SUM(BI129:BI222)),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430-11-01.03 - PZS P4478 (ÚOŽI)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J129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J130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8"/>
      <c r="C102" s="134"/>
      <c r="D102" s="199" t="s">
        <v>191</v>
      </c>
      <c r="E102" s="200"/>
      <c r="F102" s="200"/>
      <c r="G102" s="200"/>
      <c r="H102" s="200"/>
      <c r="I102" s="200"/>
      <c r="J102" s="201">
        <f>J131</f>
        <v>0</v>
      </c>
      <c r="K102" s="134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34"/>
      <c r="D103" s="199" t="s">
        <v>742</v>
      </c>
      <c r="E103" s="200"/>
      <c r="F103" s="200"/>
      <c r="G103" s="200"/>
      <c r="H103" s="200"/>
      <c r="I103" s="200"/>
      <c r="J103" s="201">
        <f>J142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34"/>
      <c r="D104" s="199" t="s">
        <v>743</v>
      </c>
      <c r="E104" s="200"/>
      <c r="F104" s="200"/>
      <c r="G104" s="200"/>
      <c r="H104" s="200"/>
      <c r="I104" s="200"/>
      <c r="J104" s="201">
        <f>J175</f>
        <v>0</v>
      </c>
      <c r="K104" s="134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681</v>
      </c>
      <c r="E105" s="195"/>
      <c r="F105" s="195"/>
      <c r="G105" s="195"/>
      <c r="H105" s="195"/>
      <c r="I105" s="195"/>
      <c r="J105" s="196">
        <f>J219</f>
        <v>0</v>
      </c>
      <c r="K105" s="193"/>
      <c r="L105" s="19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4" t="s">
        <v>200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3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86" t="str">
        <f>E7</f>
        <v>Prostá rekonstrukce trati v úseku Lázně Bělohrad - Nová Paka_Z2</v>
      </c>
      <c r="F115" s="33"/>
      <c r="G115" s="33"/>
      <c r="H115" s="33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" customFormat="1" ht="12" customHeight="1">
      <c r="B116" s="22"/>
      <c r="C116" s="33" t="s">
        <v>178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6" t="s">
        <v>677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180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40"/>
      <c r="B119" s="41"/>
      <c r="C119" s="42"/>
      <c r="D119" s="42"/>
      <c r="E119" s="187" t="s">
        <v>678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3" t="s">
        <v>182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E13</f>
        <v>PS 430-11-01.03 - PZS P4478 (ÚOŽI)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3" t="s">
        <v>22</v>
      </c>
      <c r="D123" s="42"/>
      <c r="E123" s="42"/>
      <c r="F123" s="28" t="str">
        <f>F16</f>
        <v>traťový úsek Lázně Bělohrad - Stará Paka</v>
      </c>
      <c r="G123" s="42"/>
      <c r="H123" s="42"/>
      <c r="I123" s="33" t="s">
        <v>24</v>
      </c>
      <c r="J123" s="81" t="str">
        <f>IF(J16="","",J16)</f>
        <v>13. 8. 2026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3" t="s">
        <v>30</v>
      </c>
      <c r="D125" s="42"/>
      <c r="E125" s="42"/>
      <c r="F125" s="28" t="str">
        <f>E19</f>
        <v>Správa Železnic, s.o.</v>
      </c>
      <c r="G125" s="42"/>
      <c r="H125" s="42"/>
      <c r="I125" s="33" t="s">
        <v>36</v>
      </c>
      <c r="J125" s="38" t="str">
        <f>E25</f>
        <v>PRODIN a.s.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3" t="s">
        <v>34</v>
      </c>
      <c r="D126" s="42"/>
      <c r="E126" s="42"/>
      <c r="F126" s="28" t="str">
        <f>IF(E22="","",E22)</f>
        <v>Vyplň údaj</v>
      </c>
      <c r="G126" s="42"/>
      <c r="H126" s="42"/>
      <c r="I126" s="33" t="s">
        <v>40</v>
      </c>
      <c r="J126" s="38" t="str">
        <f>E28</f>
        <v>Michal Kadlec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203"/>
      <c r="B128" s="204"/>
      <c r="C128" s="205" t="s">
        <v>201</v>
      </c>
      <c r="D128" s="206" t="s">
        <v>68</v>
      </c>
      <c r="E128" s="206" t="s">
        <v>64</v>
      </c>
      <c r="F128" s="206" t="s">
        <v>65</v>
      </c>
      <c r="G128" s="206" t="s">
        <v>202</v>
      </c>
      <c r="H128" s="206" t="s">
        <v>203</v>
      </c>
      <c r="I128" s="206" t="s">
        <v>204</v>
      </c>
      <c r="J128" s="206" t="s">
        <v>187</v>
      </c>
      <c r="K128" s="207" t="s">
        <v>205</v>
      </c>
      <c r="L128" s="208"/>
      <c r="M128" s="102" t="s">
        <v>1</v>
      </c>
      <c r="N128" s="103" t="s">
        <v>47</v>
      </c>
      <c r="O128" s="103" t="s">
        <v>206</v>
      </c>
      <c r="P128" s="103" t="s">
        <v>207</v>
      </c>
      <c r="Q128" s="103" t="s">
        <v>208</v>
      </c>
      <c r="R128" s="103" t="s">
        <v>209</v>
      </c>
      <c r="S128" s="103" t="s">
        <v>210</v>
      </c>
      <c r="T128" s="104" t="s">
        <v>211</v>
      </c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203"/>
    </row>
    <row r="129" s="2" customFormat="1" ht="22.8" customHeight="1">
      <c r="A129" s="40"/>
      <c r="B129" s="41"/>
      <c r="C129" s="109" t="s">
        <v>212</v>
      </c>
      <c r="D129" s="42"/>
      <c r="E129" s="42"/>
      <c r="F129" s="42"/>
      <c r="G129" s="42"/>
      <c r="H129" s="42"/>
      <c r="I129" s="42"/>
      <c r="J129" s="209">
        <f>BK129</f>
        <v>0</v>
      </c>
      <c r="K129" s="42"/>
      <c r="L129" s="46"/>
      <c r="M129" s="105"/>
      <c r="N129" s="210"/>
      <c r="O129" s="106"/>
      <c r="P129" s="211">
        <f>P130+P219</f>
        <v>0</v>
      </c>
      <c r="Q129" s="106"/>
      <c r="R129" s="211">
        <f>R130+R219</f>
        <v>0</v>
      </c>
      <c r="S129" s="106"/>
      <c r="T129" s="212">
        <f>T130+T219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8" t="s">
        <v>82</v>
      </c>
      <c r="AU129" s="18" t="s">
        <v>189</v>
      </c>
      <c r="BK129" s="213">
        <f>BK130+BK219</f>
        <v>0</v>
      </c>
    </row>
    <row r="130" s="12" customFormat="1" ht="25.92" customHeight="1">
      <c r="A130" s="12"/>
      <c r="B130" s="214"/>
      <c r="C130" s="215"/>
      <c r="D130" s="216" t="s">
        <v>82</v>
      </c>
      <c r="E130" s="217" t="s">
        <v>213</v>
      </c>
      <c r="F130" s="217" t="s">
        <v>213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P131+P142+P175</f>
        <v>0</v>
      </c>
      <c r="Q130" s="222"/>
      <c r="R130" s="223">
        <f>R131+R142+R175</f>
        <v>0</v>
      </c>
      <c r="S130" s="222"/>
      <c r="T130" s="224">
        <f>T131+T142+T175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90</v>
      </c>
      <c r="AT130" s="226" t="s">
        <v>82</v>
      </c>
      <c r="AU130" s="226" t="s">
        <v>83</v>
      </c>
      <c r="AY130" s="225" t="s">
        <v>215</v>
      </c>
      <c r="BK130" s="227">
        <f>BK131+BK142+BK175</f>
        <v>0</v>
      </c>
    </row>
    <row r="131" s="12" customFormat="1" ht="22.8" customHeight="1">
      <c r="A131" s="12"/>
      <c r="B131" s="214"/>
      <c r="C131" s="215"/>
      <c r="D131" s="216" t="s">
        <v>82</v>
      </c>
      <c r="E131" s="228" t="s">
        <v>90</v>
      </c>
      <c r="F131" s="228" t="s">
        <v>216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SUM(P132:P141)</f>
        <v>0</v>
      </c>
      <c r="Q131" s="222"/>
      <c r="R131" s="223">
        <f>SUM(R132:R141)</f>
        <v>0</v>
      </c>
      <c r="S131" s="222"/>
      <c r="T131" s="224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90</v>
      </c>
      <c r="AT131" s="226" t="s">
        <v>82</v>
      </c>
      <c r="AU131" s="226" t="s">
        <v>90</v>
      </c>
      <c r="AY131" s="225" t="s">
        <v>215</v>
      </c>
      <c r="BK131" s="227">
        <f>SUM(BK132:BK141)</f>
        <v>0</v>
      </c>
    </row>
    <row r="132" s="2" customFormat="1" ht="24.15" customHeight="1">
      <c r="A132" s="40"/>
      <c r="B132" s="41"/>
      <c r="C132" s="230" t="s">
        <v>90</v>
      </c>
      <c r="D132" s="230" t="s">
        <v>217</v>
      </c>
      <c r="E132" s="231" t="s">
        <v>527</v>
      </c>
      <c r="F132" s="232" t="s">
        <v>528</v>
      </c>
      <c r="G132" s="233" t="s">
        <v>232</v>
      </c>
      <c r="H132" s="234">
        <v>850.5</v>
      </c>
      <c r="I132" s="235"/>
      <c r="J132" s="236">
        <f>ROUND(I132*H132,2)</f>
        <v>0</v>
      </c>
      <c r="K132" s="232" t="s">
        <v>529</v>
      </c>
      <c r="L132" s="46"/>
      <c r="M132" s="237" t="s">
        <v>1</v>
      </c>
      <c r="N132" s="238" t="s">
        <v>48</v>
      </c>
      <c r="O132" s="93"/>
      <c r="P132" s="239">
        <f>O132*H132</f>
        <v>0</v>
      </c>
      <c r="Q132" s="239">
        <v>0</v>
      </c>
      <c r="R132" s="239">
        <f>Q132*H132</f>
        <v>0</v>
      </c>
      <c r="S132" s="239">
        <v>0</v>
      </c>
      <c r="T132" s="240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41" t="s">
        <v>222</v>
      </c>
      <c r="AT132" s="241" t="s">
        <v>217</v>
      </c>
      <c r="AU132" s="241" t="s">
        <v>92</v>
      </c>
      <c r="AY132" s="18" t="s">
        <v>215</v>
      </c>
      <c r="BE132" s="242">
        <f>IF(N132="základní",J132,0)</f>
        <v>0</v>
      </c>
      <c r="BF132" s="242">
        <f>IF(N132="snížená",J132,0)</f>
        <v>0</v>
      </c>
      <c r="BG132" s="242">
        <f>IF(N132="zákl. přenesená",J132,0)</f>
        <v>0</v>
      </c>
      <c r="BH132" s="242">
        <f>IF(N132="sníž. přenesená",J132,0)</f>
        <v>0</v>
      </c>
      <c r="BI132" s="242">
        <f>IF(N132="nulová",J132,0)</f>
        <v>0</v>
      </c>
      <c r="BJ132" s="18" t="s">
        <v>90</v>
      </c>
      <c r="BK132" s="242">
        <f>ROUND(I132*H132,2)</f>
        <v>0</v>
      </c>
      <c r="BL132" s="18" t="s">
        <v>222</v>
      </c>
      <c r="BM132" s="241" t="s">
        <v>744</v>
      </c>
    </row>
    <row r="133" s="2" customFormat="1">
      <c r="A133" s="40"/>
      <c r="B133" s="41"/>
      <c r="C133" s="42"/>
      <c r="D133" s="243" t="s">
        <v>224</v>
      </c>
      <c r="E133" s="42"/>
      <c r="F133" s="244" t="s">
        <v>531</v>
      </c>
      <c r="G133" s="42"/>
      <c r="H133" s="42"/>
      <c r="I133" s="245"/>
      <c r="J133" s="42"/>
      <c r="K133" s="42"/>
      <c r="L133" s="46"/>
      <c r="M133" s="246"/>
      <c r="N133" s="247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8" t="s">
        <v>224</v>
      </c>
      <c r="AU133" s="18" t="s">
        <v>92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745</v>
      </c>
      <c r="G134" s="249"/>
      <c r="H134" s="252">
        <v>756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83</v>
      </c>
      <c r="AY134" s="258" t="s">
        <v>215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746</v>
      </c>
      <c r="G135" s="249"/>
      <c r="H135" s="252">
        <v>94.5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4" customFormat="1">
      <c r="A136" s="14"/>
      <c r="B136" s="259"/>
      <c r="C136" s="260"/>
      <c r="D136" s="243" t="s">
        <v>226</v>
      </c>
      <c r="E136" s="261" t="s">
        <v>1</v>
      </c>
      <c r="F136" s="262" t="s">
        <v>229</v>
      </c>
      <c r="G136" s="260"/>
      <c r="H136" s="263">
        <v>850.5</v>
      </c>
      <c r="I136" s="264"/>
      <c r="J136" s="260"/>
      <c r="K136" s="260"/>
      <c r="L136" s="265"/>
      <c r="M136" s="266"/>
      <c r="N136" s="267"/>
      <c r="O136" s="267"/>
      <c r="P136" s="267"/>
      <c r="Q136" s="267"/>
      <c r="R136" s="267"/>
      <c r="S136" s="267"/>
      <c r="T136" s="26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9" t="s">
        <v>226</v>
      </c>
      <c r="AU136" s="269" t="s">
        <v>92</v>
      </c>
      <c r="AV136" s="14" t="s">
        <v>222</v>
      </c>
      <c r="AW136" s="14" t="s">
        <v>39</v>
      </c>
      <c r="AX136" s="14" t="s">
        <v>90</v>
      </c>
      <c r="AY136" s="269" t="s">
        <v>215</v>
      </c>
    </row>
    <row r="137" s="2" customFormat="1" ht="24.15" customHeight="1">
      <c r="A137" s="40"/>
      <c r="B137" s="41"/>
      <c r="C137" s="230" t="s">
        <v>92</v>
      </c>
      <c r="D137" s="230" t="s">
        <v>217</v>
      </c>
      <c r="E137" s="231" t="s">
        <v>747</v>
      </c>
      <c r="F137" s="232" t="s">
        <v>748</v>
      </c>
      <c r="G137" s="233" t="s">
        <v>232</v>
      </c>
      <c r="H137" s="234">
        <v>850.5</v>
      </c>
      <c r="I137" s="235"/>
      <c r="J137" s="236">
        <f>ROUND(I137*H137,2)</f>
        <v>0</v>
      </c>
      <c r="K137" s="232" t="s">
        <v>529</v>
      </c>
      <c r="L137" s="46"/>
      <c r="M137" s="237" t="s">
        <v>1</v>
      </c>
      <c r="N137" s="238" t="s">
        <v>48</v>
      </c>
      <c r="O137" s="93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41" t="s">
        <v>222</v>
      </c>
      <c r="AT137" s="241" t="s">
        <v>217</v>
      </c>
      <c r="AU137" s="241" t="s">
        <v>92</v>
      </c>
      <c r="AY137" s="18" t="s">
        <v>215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90</v>
      </c>
      <c r="BK137" s="242">
        <f>ROUND(I137*H137,2)</f>
        <v>0</v>
      </c>
      <c r="BL137" s="18" t="s">
        <v>222</v>
      </c>
      <c r="BM137" s="241" t="s">
        <v>749</v>
      </c>
    </row>
    <row r="138" s="2" customFormat="1">
      <c r="A138" s="40"/>
      <c r="B138" s="41"/>
      <c r="C138" s="42"/>
      <c r="D138" s="243" t="s">
        <v>224</v>
      </c>
      <c r="E138" s="42"/>
      <c r="F138" s="244" t="s">
        <v>750</v>
      </c>
      <c r="G138" s="42"/>
      <c r="H138" s="42"/>
      <c r="I138" s="245"/>
      <c r="J138" s="42"/>
      <c r="K138" s="42"/>
      <c r="L138" s="46"/>
      <c r="M138" s="246"/>
      <c r="N138" s="247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8" t="s">
        <v>224</v>
      </c>
      <c r="AU138" s="18" t="s">
        <v>92</v>
      </c>
    </row>
    <row r="139" s="13" customFormat="1">
      <c r="A139" s="13"/>
      <c r="B139" s="248"/>
      <c r="C139" s="249"/>
      <c r="D139" s="243" t="s">
        <v>226</v>
      </c>
      <c r="E139" s="250" t="s">
        <v>1</v>
      </c>
      <c r="F139" s="251" t="s">
        <v>751</v>
      </c>
      <c r="G139" s="249"/>
      <c r="H139" s="252">
        <v>756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226</v>
      </c>
      <c r="AU139" s="258" t="s">
        <v>92</v>
      </c>
      <c r="AV139" s="13" t="s">
        <v>92</v>
      </c>
      <c r="AW139" s="13" t="s">
        <v>39</v>
      </c>
      <c r="AX139" s="13" t="s">
        <v>83</v>
      </c>
      <c r="AY139" s="258" t="s">
        <v>215</v>
      </c>
    </row>
    <row r="140" s="13" customFormat="1">
      <c r="A140" s="13"/>
      <c r="B140" s="248"/>
      <c r="C140" s="249"/>
      <c r="D140" s="243" t="s">
        <v>226</v>
      </c>
      <c r="E140" s="250" t="s">
        <v>1</v>
      </c>
      <c r="F140" s="251" t="s">
        <v>752</v>
      </c>
      <c r="G140" s="249"/>
      <c r="H140" s="252">
        <v>94.5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226</v>
      </c>
      <c r="AU140" s="258" t="s">
        <v>92</v>
      </c>
      <c r="AV140" s="13" t="s">
        <v>92</v>
      </c>
      <c r="AW140" s="13" t="s">
        <v>39</v>
      </c>
      <c r="AX140" s="13" t="s">
        <v>83</v>
      </c>
      <c r="AY140" s="258" t="s">
        <v>215</v>
      </c>
    </row>
    <row r="141" s="14" customFormat="1">
      <c r="A141" s="14"/>
      <c r="B141" s="259"/>
      <c r="C141" s="260"/>
      <c r="D141" s="243" t="s">
        <v>226</v>
      </c>
      <c r="E141" s="261" t="s">
        <v>1</v>
      </c>
      <c r="F141" s="262" t="s">
        <v>229</v>
      </c>
      <c r="G141" s="260"/>
      <c r="H141" s="263">
        <v>850.5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226</v>
      </c>
      <c r="AU141" s="269" t="s">
        <v>92</v>
      </c>
      <c r="AV141" s="14" t="s">
        <v>222</v>
      </c>
      <c r="AW141" s="14" t="s">
        <v>39</v>
      </c>
      <c r="AX141" s="14" t="s">
        <v>90</v>
      </c>
      <c r="AY141" s="269" t="s">
        <v>215</v>
      </c>
    </row>
    <row r="142" s="12" customFormat="1" ht="22.8" customHeight="1">
      <c r="A142" s="12"/>
      <c r="B142" s="214"/>
      <c r="C142" s="215"/>
      <c r="D142" s="216" t="s">
        <v>82</v>
      </c>
      <c r="E142" s="228" t="s">
        <v>753</v>
      </c>
      <c r="F142" s="228" t="s">
        <v>593</v>
      </c>
      <c r="G142" s="215"/>
      <c r="H142" s="215"/>
      <c r="I142" s="218"/>
      <c r="J142" s="229">
        <f>BK142</f>
        <v>0</v>
      </c>
      <c r="K142" s="215"/>
      <c r="L142" s="220"/>
      <c r="M142" s="221"/>
      <c r="N142" s="222"/>
      <c r="O142" s="222"/>
      <c r="P142" s="223">
        <f>SUM(P143:P174)</f>
        <v>0</v>
      </c>
      <c r="Q142" s="222"/>
      <c r="R142" s="223">
        <f>SUM(R143:R174)</f>
        <v>0</v>
      </c>
      <c r="S142" s="222"/>
      <c r="T142" s="224">
        <f>SUM(T143:T174)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5" t="s">
        <v>90</v>
      </c>
      <c r="AT142" s="226" t="s">
        <v>82</v>
      </c>
      <c r="AU142" s="226" t="s">
        <v>90</v>
      </c>
      <c r="AY142" s="225" t="s">
        <v>215</v>
      </c>
      <c r="BK142" s="227">
        <f>SUM(BK143:BK174)</f>
        <v>0</v>
      </c>
    </row>
    <row r="143" s="2" customFormat="1" ht="33" customHeight="1">
      <c r="A143" s="40"/>
      <c r="B143" s="41"/>
      <c r="C143" s="230" t="s">
        <v>100</v>
      </c>
      <c r="D143" s="230" t="s">
        <v>217</v>
      </c>
      <c r="E143" s="231" t="s">
        <v>754</v>
      </c>
      <c r="F143" s="232" t="s">
        <v>755</v>
      </c>
      <c r="G143" s="233" t="s">
        <v>325</v>
      </c>
      <c r="H143" s="234">
        <v>6</v>
      </c>
      <c r="I143" s="235"/>
      <c r="J143" s="236">
        <f>ROUND(I143*H143,2)</f>
        <v>0</v>
      </c>
      <c r="K143" s="232" t="s">
        <v>529</v>
      </c>
      <c r="L143" s="46"/>
      <c r="M143" s="237" t="s">
        <v>1</v>
      </c>
      <c r="N143" s="238" t="s">
        <v>48</v>
      </c>
      <c r="O143" s="93"/>
      <c r="P143" s="239">
        <f>O143*H143</f>
        <v>0</v>
      </c>
      <c r="Q143" s="239">
        <v>0</v>
      </c>
      <c r="R143" s="239">
        <f>Q143*H143</f>
        <v>0</v>
      </c>
      <c r="S143" s="239">
        <v>0</v>
      </c>
      <c r="T143" s="240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1" t="s">
        <v>541</v>
      </c>
      <c r="AT143" s="241" t="s">
        <v>217</v>
      </c>
      <c r="AU143" s="241" t="s">
        <v>92</v>
      </c>
      <c r="AY143" s="18" t="s">
        <v>215</v>
      </c>
      <c r="BE143" s="242">
        <f>IF(N143="základní",J143,0)</f>
        <v>0</v>
      </c>
      <c r="BF143" s="242">
        <f>IF(N143="snížená",J143,0)</f>
        <v>0</v>
      </c>
      <c r="BG143" s="242">
        <f>IF(N143="zákl. přenesená",J143,0)</f>
        <v>0</v>
      </c>
      <c r="BH143" s="242">
        <f>IF(N143="sníž. přenesená",J143,0)</f>
        <v>0</v>
      </c>
      <c r="BI143" s="242">
        <f>IF(N143="nulová",J143,0)</f>
        <v>0</v>
      </c>
      <c r="BJ143" s="18" t="s">
        <v>90</v>
      </c>
      <c r="BK143" s="242">
        <f>ROUND(I143*H143,2)</f>
        <v>0</v>
      </c>
      <c r="BL143" s="18" t="s">
        <v>541</v>
      </c>
      <c r="BM143" s="241" t="s">
        <v>756</v>
      </c>
    </row>
    <row r="144" s="2" customFormat="1">
      <c r="A144" s="40"/>
      <c r="B144" s="41"/>
      <c r="C144" s="42"/>
      <c r="D144" s="243" t="s">
        <v>224</v>
      </c>
      <c r="E144" s="42"/>
      <c r="F144" s="244" t="s">
        <v>757</v>
      </c>
      <c r="G144" s="42"/>
      <c r="H144" s="42"/>
      <c r="I144" s="245"/>
      <c r="J144" s="42"/>
      <c r="K144" s="42"/>
      <c r="L144" s="46"/>
      <c r="M144" s="246"/>
      <c r="N144" s="247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8" t="s">
        <v>224</v>
      </c>
      <c r="AU144" s="18" t="s">
        <v>92</v>
      </c>
    </row>
    <row r="145" s="13" customFormat="1">
      <c r="A145" s="13"/>
      <c r="B145" s="248"/>
      <c r="C145" s="249"/>
      <c r="D145" s="243" t="s">
        <v>226</v>
      </c>
      <c r="E145" s="250" t="s">
        <v>1</v>
      </c>
      <c r="F145" s="251" t="s">
        <v>758</v>
      </c>
      <c r="G145" s="249"/>
      <c r="H145" s="252">
        <v>6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226</v>
      </c>
      <c r="AU145" s="258" t="s">
        <v>92</v>
      </c>
      <c r="AV145" s="13" t="s">
        <v>92</v>
      </c>
      <c r="AW145" s="13" t="s">
        <v>39</v>
      </c>
      <c r="AX145" s="13" t="s">
        <v>90</v>
      </c>
      <c r="AY145" s="258" t="s">
        <v>215</v>
      </c>
    </row>
    <row r="146" s="2" customFormat="1" ht="37.8" customHeight="1">
      <c r="A146" s="40"/>
      <c r="B146" s="41"/>
      <c r="C146" s="230" t="s">
        <v>222</v>
      </c>
      <c r="D146" s="230" t="s">
        <v>217</v>
      </c>
      <c r="E146" s="231" t="s">
        <v>759</v>
      </c>
      <c r="F146" s="232" t="s">
        <v>760</v>
      </c>
      <c r="G146" s="233" t="s">
        <v>334</v>
      </c>
      <c r="H146" s="234">
        <v>1780</v>
      </c>
      <c r="I146" s="235"/>
      <c r="J146" s="236">
        <f>ROUND(I146*H146,2)</f>
        <v>0</v>
      </c>
      <c r="K146" s="232" t="s">
        <v>529</v>
      </c>
      <c r="L146" s="46"/>
      <c r="M146" s="237" t="s">
        <v>1</v>
      </c>
      <c r="N146" s="238" t="s">
        <v>48</v>
      </c>
      <c r="O146" s="93"/>
      <c r="P146" s="239">
        <f>O146*H146</f>
        <v>0</v>
      </c>
      <c r="Q146" s="239">
        <v>0</v>
      </c>
      <c r="R146" s="239">
        <f>Q146*H146</f>
        <v>0</v>
      </c>
      <c r="S146" s="239">
        <v>0</v>
      </c>
      <c r="T146" s="24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1" t="s">
        <v>541</v>
      </c>
      <c r="AT146" s="241" t="s">
        <v>217</v>
      </c>
      <c r="AU146" s="241" t="s">
        <v>92</v>
      </c>
      <c r="AY146" s="18" t="s">
        <v>215</v>
      </c>
      <c r="BE146" s="242">
        <f>IF(N146="základní",J146,0)</f>
        <v>0</v>
      </c>
      <c r="BF146" s="242">
        <f>IF(N146="snížená",J146,0)</f>
        <v>0</v>
      </c>
      <c r="BG146" s="242">
        <f>IF(N146="zákl. přenesená",J146,0)</f>
        <v>0</v>
      </c>
      <c r="BH146" s="242">
        <f>IF(N146="sníž. přenesená",J146,0)</f>
        <v>0</v>
      </c>
      <c r="BI146" s="242">
        <f>IF(N146="nulová",J146,0)</f>
        <v>0</v>
      </c>
      <c r="BJ146" s="18" t="s">
        <v>90</v>
      </c>
      <c r="BK146" s="242">
        <f>ROUND(I146*H146,2)</f>
        <v>0</v>
      </c>
      <c r="BL146" s="18" t="s">
        <v>541</v>
      </c>
      <c r="BM146" s="241" t="s">
        <v>761</v>
      </c>
    </row>
    <row r="147" s="2" customFormat="1">
      <c r="A147" s="40"/>
      <c r="B147" s="41"/>
      <c r="C147" s="42"/>
      <c r="D147" s="243" t="s">
        <v>224</v>
      </c>
      <c r="E147" s="42"/>
      <c r="F147" s="244" t="s">
        <v>762</v>
      </c>
      <c r="G147" s="42"/>
      <c r="H147" s="42"/>
      <c r="I147" s="245"/>
      <c r="J147" s="42"/>
      <c r="K147" s="42"/>
      <c r="L147" s="46"/>
      <c r="M147" s="246"/>
      <c r="N147" s="247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8" t="s">
        <v>224</v>
      </c>
      <c r="AU147" s="18" t="s">
        <v>92</v>
      </c>
    </row>
    <row r="148" s="13" customFormat="1">
      <c r="A148" s="13"/>
      <c r="B148" s="248"/>
      <c r="C148" s="249"/>
      <c r="D148" s="243" t="s">
        <v>226</v>
      </c>
      <c r="E148" s="250" t="s">
        <v>1</v>
      </c>
      <c r="F148" s="251" t="s">
        <v>763</v>
      </c>
      <c r="G148" s="249"/>
      <c r="H148" s="252">
        <v>50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226</v>
      </c>
      <c r="AU148" s="258" t="s">
        <v>92</v>
      </c>
      <c r="AV148" s="13" t="s">
        <v>92</v>
      </c>
      <c r="AW148" s="13" t="s">
        <v>39</v>
      </c>
      <c r="AX148" s="13" t="s">
        <v>83</v>
      </c>
      <c r="AY148" s="258" t="s">
        <v>215</v>
      </c>
    </row>
    <row r="149" s="13" customFormat="1">
      <c r="A149" s="13"/>
      <c r="B149" s="248"/>
      <c r="C149" s="249"/>
      <c r="D149" s="243" t="s">
        <v>226</v>
      </c>
      <c r="E149" s="250" t="s">
        <v>1</v>
      </c>
      <c r="F149" s="251" t="s">
        <v>764</v>
      </c>
      <c r="G149" s="249"/>
      <c r="H149" s="252">
        <v>50</v>
      </c>
      <c r="I149" s="253"/>
      <c r="J149" s="249"/>
      <c r="K149" s="249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226</v>
      </c>
      <c r="AU149" s="258" t="s">
        <v>92</v>
      </c>
      <c r="AV149" s="13" t="s">
        <v>92</v>
      </c>
      <c r="AW149" s="13" t="s">
        <v>39</v>
      </c>
      <c r="AX149" s="13" t="s">
        <v>83</v>
      </c>
      <c r="AY149" s="258" t="s">
        <v>215</v>
      </c>
    </row>
    <row r="150" s="13" customFormat="1">
      <c r="A150" s="13"/>
      <c r="B150" s="248"/>
      <c r="C150" s="249"/>
      <c r="D150" s="243" t="s">
        <v>226</v>
      </c>
      <c r="E150" s="250" t="s">
        <v>1</v>
      </c>
      <c r="F150" s="251" t="s">
        <v>765</v>
      </c>
      <c r="G150" s="249"/>
      <c r="H150" s="252">
        <v>900</v>
      </c>
      <c r="I150" s="253"/>
      <c r="J150" s="249"/>
      <c r="K150" s="249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226</v>
      </c>
      <c r="AU150" s="258" t="s">
        <v>92</v>
      </c>
      <c r="AV150" s="13" t="s">
        <v>92</v>
      </c>
      <c r="AW150" s="13" t="s">
        <v>39</v>
      </c>
      <c r="AX150" s="13" t="s">
        <v>83</v>
      </c>
      <c r="AY150" s="258" t="s">
        <v>215</v>
      </c>
    </row>
    <row r="151" s="13" customFormat="1">
      <c r="A151" s="13"/>
      <c r="B151" s="248"/>
      <c r="C151" s="249"/>
      <c r="D151" s="243" t="s">
        <v>226</v>
      </c>
      <c r="E151" s="250" t="s">
        <v>1</v>
      </c>
      <c r="F151" s="251" t="s">
        <v>766</v>
      </c>
      <c r="G151" s="249"/>
      <c r="H151" s="252">
        <v>780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226</v>
      </c>
      <c r="AU151" s="258" t="s">
        <v>92</v>
      </c>
      <c r="AV151" s="13" t="s">
        <v>92</v>
      </c>
      <c r="AW151" s="13" t="s">
        <v>39</v>
      </c>
      <c r="AX151" s="13" t="s">
        <v>83</v>
      </c>
      <c r="AY151" s="258" t="s">
        <v>215</v>
      </c>
    </row>
    <row r="152" s="14" customFormat="1">
      <c r="A152" s="14"/>
      <c r="B152" s="259"/>
      <c r="C152" s="260"/>
      <c r="D152" s="243" t="s">
        <v>226</v>
      </c>
      <c r="E152" s="261" t="s">
        <v>1</v>
      </c>
      <c r="F152" s="262" t="s">
        <v>229</v>
      </c>
      <c r="G152" s="260"/>
      <c r="H152" s="263">
        <v>1780</v>
      </c>
      <c r="I152" s="264"/>
      <c r="J152" s="260"/>
      <c r="K152" s="260"/>
      <c r="L152" s="265"/>
      <c r="M152" s="266"/>
      <c r="N152" s="267"/>
      <c r="O152" s="267"/>
      <c r="P152" s="267"/>
      <c r="Q152" s="267"/>
      <c r="R152" s="267"/>
      <c r="S152" s="267"/>
      <c r="T152" s="26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9" t="s">
        <v>226</v>
      </c>
      <c r="AU152" s="269" t="s">
        <v>92</v>
      </c>
      <c r="AV152" s="14" t="s">
        <v>222</v>
      </c>
      <c r="AW152" s="14" t="s">
        <v>39</v>
      </c>
      <c r="AX152" s="14" t="s">
        <v>90</v>
      </c>
      <c r="AY152" s="269" t="s">
        <v>215</v>
      </c>
    </row>
    <row r="153" s="2" customFormat="1" ht="37.8" customHeight="1">
      <c r="A153" s="40"/>
      <c r="B153" s="41"/>
      <c r="C153" s="230" t="s">
        <v>247</v>
      </c>
      <c r="D153" s="230" t="s">
        <v>217</v>
      </c>
      <c r="E153" s="231" t="s">
        <v>767</v>
      </c>
      <c r="F153" s="232" t="s">
        <v>768</v>
      </c>
      <c r="G153" s="233" t="s">
        <v>334</v>
      </c>
      <c r="H153" s="234">
        <v>110</v>
      </c>
      <c r="I153" s="235"/>
      <c r="J153" s="236">
        <f>ROUND(I153*H153,2)</f>
        <v>0</v>
      </c>
      <c r="K153" s="232" t="s">
        <v>529</v>
      </c>
      <c r="L153" s="46"/>
      <c r="M153" s="237" t="s">
        <v>1</v>
      </c>
      <c r="N153" s="238" t="s">
        <v>48</v>
      </c>
      <c r="O153" s="93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41" t="s">
        <v>541</v>
      </c>
      <c r="AT153" s="241" t="s">
        <v>217</v>
      </c>
      <c r="AU153" s="241" t="s">
        <v>92</v>
      </c>
      <c r="AY153" s="18" t="s">
        <v>215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90</v>
      </c>
      <c r="BK153" s="242">
        <f>ROUND(I153*H153,2)</f>
        <v>0</v>
      </c>
      <c r="BL153" s="18" t="s">
        <v>541</v>
      </c>
      <c r="BM153" s="241" t="s">
        <v>769</v>
      </c>
    </row>
    <row r="154" s="2" customFormat="1">
      <c r="A154" s="40"/>
      <c r="B154" s="41"/>
      <c r="C154" s="42"/>
      <c r="D154" s="243" t="s">
        <v>224</v>
      </c>
      <c r="E154" s="42"/>
      <c r="F154" s="244" t="s">
        <v>770</v>
      </c>
      <c r="G154" s="42"/>
      <c r="H154" s="42"/>
      <c r="I154" s="245"/>
      <c r="J154" s="42"/>
      <c r="K154" s="42"/>
      <c r="L154" s="46"/>
      <c r="M154" s="246"/>
      <c r="N154" s="247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8" t="s">
        <v>224</v>
      </c>
      <c r="AU154" s="18" t="s">
        <v>92</v>
      </c>
    </row>
    <row r="155" s="13" customFormat="1">
      <c r="A155" s="13"/>
      <c r="B155" s="248"/>
      <c r="C155" s="249"/>
      <c r="D155" s="243" t="s">
        <v>226</v>
      </c>
      <c r="E155" s="250" t="s">
        <v>1</v>
      </c>
      <c r="F155" s="251" t="s">
        <v>771</v>
      </c>
      <c r="G155" s="249"/>
      <c r="H155" s="252">
        <v>45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226</v>
      </c>
      <c r="AU155" s="258" t="s">
        <v>92</v>
      </c>
      <c r="AV155" s="13" t="s">
        <v>92</v>
      </c>
      <c r="AW155" s="13" t="s">
        <v>39</v>
      </c>
      <c r="AX155" s="13" t="s">
        <v>83</v>
      </c>
      <c r="AY155" s="258" t="s">
        <v>215</v>
      </c>
    </row>
    <row r="156" s="13" customFormat="1">
      <c r="A156" s="13"/>
      <c r="B156" s="248"/>
      <c r="C156" s="249"/>
      <c r="D156" s="243" t="s">
        <v>226</v>
      </c>
      <c r="E156" s="250" t="s">
        <v>1</v>
      </c>
      <c r="F156" s="251" t="s">
        <v>772</v>
      </c>
      <c r="G156" s="249"/>
      <c r="H156" s="252">
        <v>65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226</v>
      </c>
      <c r="AU156" s="258" t="s">
        <v>92</v>
      </c>
      <c r="AV156" s="13" t="s">
        <v>92</v>
      </c>
      <c r="AW156" s="13" t="s">
        <v>39</v>
      </c>
      <c r="AX156" s="13" t="s">
        <v>83</v>
      </c>
      <c r="AY156" s="258" t="s">
        <v>215</v>
      </c>
    </row>
    <row r="157" s="14" customFormat="1">
      <c r="A157" s="14"/>
      <c r="B157" s="259"/>
      <c r="C157" s="260"/>
      <c r="D157" s="243" t="s">
        <v>226</v>
      </c>
      <c r="E157" s="261" t="s">
        <v>1</v>
      </c>
      <c r="F157" s="262" t="s">
        <v>229</v>
      </c>
      <c r="G157" s="260"/>
      <c r="H157" s="263">
        <v>110</v>
      </c>
      <c r="I157" s="264"/>
      <c r="J157" s="260"/>
      <c r="K157" s="260"/>
      <c r="L157" s="265"/>
      <c r="M157" s="266"/>
      <c r="N157" s="267"/>
      <c r="O157" s="267"/>
      <c r="P157" s="267"/>
      <c r="Q157" s="267"/>
      <c r="R157" s="267"/>
      <c r="S157" s="267"/>
      <c r="T157" s="26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9" t="s">
        <v>226</v>
      </c>
      <c r="AU157" s="269" t="s">
        <v>92</v>
      </c>
      <c r="AV157" s="14" t="s">
        <v>222</v>
      </c>
      <c r="AW157" s="14" t="s">
        <v>39</v>
      </c>
      <c r="AX157" s="14" t="s">
        <v>90</v>
      </c>
      <c r="AY157" s="269" t="s">
        <v>215</v>
      </c>
    </row>
    <row r="158" s="2" customFormat="1" ht="33" customHeight="1">
      <c r="A158" s="40"/>
      <c r="B158" s="41"/>
      <c r="C158" s="230" t="s">
        <v>259</v>
      </c>
      <c r="D158" s="230" t="s">
        <v>217</v>
      </c>
      <c r="E158" s="231" t="s">
        <v>773</v>
      </c>
      <c r="F158" s="232" t="s">
        <v>774</v>
      </c>
      <c r="G158" s="233" t="s">
        <v>325</v>
      </c>
      <c r="H158" s="234">
        <v>2</v>
      </c>
      <c r="I158" s="235"/>
      <c r="J158" s="236">
        <f>ROUND(I158*H158,2)</f>
        <v>0</v>
      </c>
      <c r="K158" s="232" t="s">
        <v>529</v>
      </c>
      <c r="L158" s="46"/>
      <c r="M158" s="237" t="s">
        <v>1</v>
      </c>
      <c r="N158" s="238" t="s">
        <v>48</v>
      </c>
      <c r="O158" s="93"/>
      <c r="P158" s="239">
        <f>O158*H158</f>
        <v>0</v>
      </c>
      <c r="Q158" s="239">
        <v>0</v>
      </c>
      <c r="R158" s="239">
        <f>Q158*H158</f>
        <v>0</v>
      </c>
      <c r="S158" s="239">
        <v>0</v>
      </c>
      <c r="T158" s="240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41" t="s">
        <v>541</v>
      </c>
      <c r="AT158" s="241" t="s">
        <v>217</v>
      </c>
      <c r="AU158" s="241" t="s">
        <v>92</v>
      </c>
      <c r="AY158" s="18" t="s">
        <v>215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8" t="s">
        <v>90</v>
      </c>
      <c r="BK158" s="242">
        <f>ROUND(I158*H158,2)</f>
        <v>0</v>
      </c>
      <c r="BL158" s="18" t="s">
        <v>541</v>
      </c>
      <c r="BM158" s="241" t="s">
        <v>775</v>
      </c>
    </row>
    <row r="159" s="2" customFormat="1">
      <c r="A159" s="40"/>
      <c r="B159" s="41"/>
      <c r="C159" s="42"/>
      <c r="D159" s="243" t="s">
        <v>224</v>
      </c>
      <c r="E159" s="42"/>
      <c r="F159" s="244" t="s">
        <v>776</v>
      </c>
      <c r="G159" s="42"/>
      <c r="H159" s="42"/>
      <c r="I159" s="245"/>
      <c r="J159" s="42"/>
      <c r="K159" s="42"/>
      <c r="L159" s="46"/>
      <c r="M159" s="246"/>
      <c r="N159" s="247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8" t="s">
        <v>224</v>
      </c>
      <c r="AU159" s="18" t="s">
        <v>92</v>
      </c>
    </row>
    <row r="160" s="13" customFormat="1">
      <c r="A160" s="13"/>
      <c r="B160" s="248"/>
      <c r="C160" s="249"/>
      <c r="D160" s="243" t="s">
        <v>226</v>
      </c>
      <c r="E160" s="250" t="s">
        <v>1</v>
      </c>
      <c r="F160" s="251" t="s">
        <v>777</v>
      </c>
      <c r="G160" s="249"/>
      <c r="H160" s="252">
        <v>2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226</v>
      </c>
      <c r="AU160" s="258" t="s">
        <v>92</v>
      </c>
      <c r="AV160" s="13" t="s">
        <v>92</v>
      </c>
      <c r="AW160" s="13" t="s">
        <v>39</v>
      </c>
      <c r="AX160" s="13" t="s">
        <v>90</v>
      </c>
      <c r="AY160" s="258" t="s">
        <v>215</v>
      </c>
    </row>
    <row r="161" s="2" customFormat="1" ht="33" customHeight="1">
      <c r="A161" s="40"/>
      <c r="B161" s="41"/>
      <c r="C161" s="230" t="s">
        <v>264</v>
      </c>
      <c r="D161" s="230" t="s">
        <v>217</v>
      </c>
      <c r="E161" s="231" t="s">
        <v>778</v>
      </c>
      <c r="F161" s="232" t="s">
        <v>779</v>
      </c>
      <c r="G161" s="233" t="s">
        <v>325</v>
      </c>
      <c r="H161" s="234">
        <v>4</v>
      </c>
      <c r="I161" s="235"/>
      <c r="J161" s="236">
        <f>ROUND(I161*H161,2)</f>
        <v>0</v>
      </c>
      <c r="K161" s="232" t="s">
        <v>529</v>
      </c>
      <c r="L161" s="46"/>
      <c r="M161" s="237" t="s">
        <v>1</v>
      </c>
      <c r="N161" s="238" t="s">
        <v>48</v>
      </c>
      <c r="O161" s="93"/>
      <c r="P161" s="239">
        <f>O161*H161</f>
        <v>0</v>
      </c>
      <c r="Q161" s="239">
        <v>0</v>
      </c>
      <c r="R161" s="239">
        <f>Q161*H161</f>
        <v>0</v>
      </c>
      <c r="S161" s="239">
        <v>0</v>
      </c>
      <c r="T161" s="240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41" t="s">
        <v>541</v>
      </c>
      <c r="AT161" s="241" t="s">
        <v>217</v>
      </c>
      <c r="AU161" s="241" t="s">
        <v>92</v>
      </c>
      <c r="AY161" s="18" t="s">
        <v>215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90</v>
      </c>
      <c r="BK161" s="242">
        <f>ROUND(I161*H161,2)</f>
        <v>0</v>
      </c>
      <c r="BL161" s="18" t="s">
        <v>541</v>
      </c>
      <c r="BM161" s="241" t="s">
        <v>780</v>
      </c>
    </row>
    <row r="162" s="2" customFormat="1">
      <c r="A162" s="40"/>
      <c r="B162" s="41"/>
      <c r="C162" s="42"/>
      <c r="D162" s="243" t="s">
        <v>224</v>
      </c>
      <c r="E162" s="42"/>
      <c r="F162" s="244" t="s">
        <v>781</v>
      </c>
      <c r="G162" s="42"/>
      <c r="H162" s="42"/>
      <c r="I162" s="245"/>
      <c r="J162" s="42"/>
      <c r="K162" s="42"/>
      <c r="L162" s="46"/>
      <c r="M162" s="246"/>
      <c r="N162" s="247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8" t="s">
        <v>224</v>
      </c>
      <c r="AU162" s="18" t="s">
        <v>92</v>
      </c>
    </row>
    <row r="163" s="13" customFormat="1">
      <c r="A163" s="13"/>
      <c r="B163" s="248"/>
      <c r="C163" s="249"/>
      <c r="D163" s="243" t="s">
        <v>226</v>
      </c>
      <c r="E163" s="250" t="s">
        <v>1</v>
      </c>
      <c r="F163" s="251" t="s">
        <v>92</v>
      </c>
      <c r="G163" s="249"/>
      <c r="H163" s="252">
        <v>2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8" t="s">
        <v>226</v>
      </c>
      <c r="AU163" s="258" t="s">
        <v>92</v>
      </c>
      <c r="AV163" s="13" t="s">
        <v>92</v>
      </c>
      <c r="AW163" s="13" t="s">
        <v>39</v>
      </c>
      <c r="AX163" s="13" t="s">
        <v>83</v>
      </c>
      <c r="AY163" s="258" t="s">
        <v>215</v>
      </c>
    </row>
    <row r="164" s="13" customFormat="1">
      <c r="A164" s="13"/>
      <c r="B164" s="248"/>
      <c r="C164" s="249"/>
      <c r="D164" s="243" t="s">
        <v>226</v>
      </c>
      <c r="E164" s="250" t="s">
        <v>1</v>
      </c>
      <c r="F164" s="251" t="s">
        <v>92</v>
      </c>
      <c r="G164" s="249"/>
      <c r="H164" s="252">
        <v>2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226</v>
      </c>
      <c r="AU164" s="258" t="s">
        <v>92</v>
      </c>
      <c r="AV164" s="13" t="s">
        <v>92</v>
      </c>
      <c r="AW164" s="13" t="s">
        <v>39</v>
      </c>
      <c r="AX164" s="13" t="s">
        <v>83</v>
      </c>
      <c r="AY164" s="258" t="s">
        <v>215</v>
      </c>
    </row>
    <row r="165" s="14" customFormat="1">
      <c r="A165" s="14"/>
      <c r="B165" s="259"/>
      <c r="C165" s="260"/>
      <c r="D165" s="243" t="s">
        <v>226</v>
      </c>
      <c r="E165" s="261" t="s">
        <v>1</v>
      </c>
      <c r="F165" s="262" t="s">
        <v>229</v>
      </c>
      <c r="G165" s="260"/>
      <c r="H165" s="263">
        <v>4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9" t="s">
        <v>226</v>
      </c>
      <c r="AU165" s="269" t="s">
        <v>92</v>
      </c>
      <c r="AV165" s="14" t="s">
        <v>222</v>
      </c>
      <c r="AW165" s="14" t="s">
        <v>39</v>
      </c>
      <c r="AX165" s="14" t="s">
        <v>90</v>
      </c>
      <c r="AY165" s="269" t="s">
        <v>215</v>
      </c>
    </row>
    <row r="166" s="2" customFormat="1" ht="16.5" customHeight="1">
      <c r="A166" s="40"/>
      <c r="B166" s="41"/>
      <c r="C166" s="230" t="s">
        <v>270</v>
      </c>
      <c r="D166" s="230" t="s">
        <v>217</v>
      </c>
      <c r="E166" s="231" t="s">
        <v>782</v>
      </c>
      <c r="F166" s="232" t="s">
        <v>783</v>
      </c>
      <c r="G166" s="233" t="s">
        <v>334</v>
      </c>
      <c r="H166" s="234">
        <v>1890</v>
      </c>
      <c r="I166" s="235"/>
      <c r="J166" s="236">
        <f>ROUND(I166*H166,2)</f>
        <v>0</v>
      </c>
      <c r="K166" s="232" t="s">
        <v>529</v>
      </c>
      <c r="L166" s="46"/>
      <c r="M166" s="237" t="s">
        <v>1</v>
      </c>
      <c r="N166" s="238" t="s">
        <v>48</v>
      </c>
      <c r="O166" s="93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1" t="s">
        <v>90</v>
      </c>
      <c r="AT166" s="241" t="s">
        <v>217</v>
      </c>
      <c r="AU166" s="241" t="s">
        <v>92</v>
      </c>
      <c r="AY166" s="18" t="s">
        <v>215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8" t="s">
        <v>90</v>
      </c>
      <c r="BK166" s="242">
        <f>ROUND(I166*H166,2)</f>
        <v>0</v>
      </c>
      <c r="BL166" s="18" t="s">
        <v>90</v>
      </c>
      <c r="BM166" s="241" t="s">
        <v>784</v>
      </c>
    </row>
    <row r="167" s="2" customFormat="1">
      <c r="A167" s="40"/>
      <c r="B167" s="41"/>
      <c r="C167" s="42"/>
      <c r="D167" s="243" t="s">
        <v>224</v>
      </c>
      <c r="E167" s="42"/>
      <c r="F167" s="244" t="s">
        <v>783</v>
      </c>
      <c r="G167" s="42"/>
      <c r="H167" s="42"/>
      <c r="I167" s="245"/>
      <c r="J167" s="42"/>
      <c r="K167" s="42"/>
      <c r="L167" s="46"/>
      <c r="M167" s="246"/>
      <c r="N167" s="247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8" t="s">
        <v>224</v>
      </c>
      <c r="AU167" s="18" t="s">
        <v>92</v>
      </c>
    </row>
    <row r="168" s="13" customFormat="1">
      <c r="A168" s="13"/>
      <c r="B168" s="248"/>
      <c r="C168" s="249"/>
      <c r="D168" s="243" t="s">
        <v>226</v>
      </c>
      <c r="E168" s="250" t="s">
        <v>1</v>
      </c>
      <c r="F168" s="251" t="s">
        <v>785</v>
      </c>
      <c r="G168" s="249"/>
      <c r="H168" s="252">
        <v>1890</v>
      </c>
      <c r="I168" s="253"/>
      <c r="J168" s="249"/>
      <c r="K168" s="249"/>
      <c r="L168" s="254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8" t="s">
        <v>226</v>
      </c>
      <c r="AU168" s="258" t="s">
        <v>92</v>
      </c>
      <c r="AV168" s="13" t="s">
        <v>92</v>
      </c>
      <c r="AW168" s="13" t="s">
        <v>39</v>
      </c>
      <c r="AX168" s="13" t="s">
        <v>90</v>
      </c>
      <c r="AY168" s="258" t="s">
        <v>215</v>
      </c>
    </row>
    <row r="169" s="2" customFormat="1" ht="16.5" customHeight="1">
      <c r="A169" s="40"/>
      <c r="B169" s="41"/>
      <c r="C169" s="230" t="s">
        <v>276</v>
      </c>
      <c r="D169" s="230" t="s">
        <v>217</v>
      </c>
      <c r="E169" s="231" t="s">
        <v>786</v>
      </c>
      <c r="F169" s="232" t="s">
        <v>787</v>
      </c>
      <c r="G169" s="233" t="s">
        <v>325</v>
      </c>
      <c r="H169" s="234">
        <v>1</v>
      </c>
      <c r="I169" s="235"/>
      <c r="J169" s="236">
        <f>ROUND(I169*H169,2)</f>
        <v>0</v>
      </c>
      <c r="K169" s="232" t="s">
        <v>529</v>
      </c>
      <c r="L169" s="46"/>
      <c r="M169" s="237" t="s">
        <v>1</v>
      </c>
      <c r="N169" s="238" t="s">
        <v>48</v>
      </c>
      <c r="O169" s="93"/>
      <c r="P169" s="239">
        <f>O169*H169</f>
        <v>0</v>
      </c>
      <c r="Q169" s="239">
        <v>0</v>
      </c>
      <c r="R169" s="239">
        <f>Q169*H169</f>
        <v>0</v>
      </c>
      <c r="S169" s="239">
        <v>0</v>
      </c>
      <c r="T169" s="240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41" t="s">
        <v>418</v>
      </c>
      <c r="AT169" s="241" t="s">
        <v>217</v>
      </c>
      <c r="AU169" s="241" t="s">
        <v>92</v>
      </c>
      <c r="AY169" s="18" t="s">
        <v>215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8" t="s">
        <v>90</v>
      </c>
      <c r="BK169" s="242">
        <f>ROUND(I169*H169,2)</f>
        <v>0</v>
      </c>
      <c r="BL169" s="18" t="s">
        <v>418</v>
      </c>
      <c r="BM169" s="241" t="s">
        <v>788</v>
      </c>
    </row>
    <row r="170" s="2" customFormat="1">
      <c r="A170" s="40"/>
      <c r="B170" s="41"/>
      <c r="C170" s="42"/>
      <c r="D170" s="243" t="s">
        <v>224</v>
      </c>
      <c r="E170" s="42"/>
      <c r="F170" s="244" t="s">
        <v>789</v>
      </c>
      <c r="G170" s="42"/>
      <c r="H170" s="42"/>
      <c r="I170" s="245"/>
      <c r="J170" s="42"/>
      <c r="K170" s="42"/>
      <c r="L170" s="46"/>
      <c r="M170" s="246"/>
      <c r="N170" s="247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8" t="s">
        <v>224</v>
      </c>
      <c r="AU170" s="18" t="s">
        <v>92</v>
      </c>
    </row>
    <row r="171" s="13" customFormat="1">
      <c r="A171" s="13"/>
      <c r="B171" s="248"/>
      <c r="C171" s="249"/>
      <c r="D171" s="243" t="s">
        <v>226</v>
      </c>
      <c r="E171" s="250" t="s">
        <v>1</v>
      </c>
      <c r="F171" s="251" t="s">
        <v>790</v>
      </c>
      <c r="G171" s="249"/>
      <c r="H171" s="252">
        <v>1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226</v>
      </c>
      <c r="AU171" s="258" t="s">
        <v>92</v>
      </c>
      <c r="AV171" s="13" t="s">
        <v>92</v>
      </c>
      <c r="AW171" s="13" t="s">
        <v>39</v>
      </c>
      <c r="AX171" s="13" t="s">
        <v>90</v>
      </c>
      <c r="AY171" s="258" t="s">
        <v>215</v>
      </c>
    </row>
    <row r="172" s="2" customFormat="1" ht="16.5" customHeight="1">
      <c r="A172" s="40"/>
      <c r="B172" s="41"/>
      <c r="C172" s="230" t="s">
        <v>284</v>
      </c>
      <c r="D172" s="230" t="s">
        <v>217</v>
      </c>
      <c r="E172" s="231" t="s">
        <v>653</v>
      </c>
      <c r="F172" s="232" t="s">
        <v>654</v>
      </c>
      <c r="G172" s="233" t="s">
        <v>325</v>
      </c>
      <c r="H172" s="234">
        <v>6</v>
      </c>
      <c r="I172" s="235"/>
      <c r="J172" s="236">
        <f>ROUND(I172*H172,2)</f>
        <v>0</v>
      </c>
      <c r="K172" s="232" t="s">
        <v>529</v>
      </c>
      <c r="L172" s="46"/>
      <c r="M172" s="237" t="s">
        <v>1</v>
      </c>
      <c r="N172" s="238" t="s">
        <v>48</v>
      </c>
      <c r="O172" s="93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1" t="s">
        <v>322</v>
      </c>
      <c r="AT172" s="241" t="s">
        <v>217</v>
      </c>
      <c r="AU172" s="241" t="s">
        <v>92</v>
      </c>
      <c r="AY172" s="18" t="s">
        <v>215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90</v>
      </c>
      <c r="BK172" s="242">
        <f>ROUND(I172*H172,2)</f>
        <v>0</v>
      </c>
      <c r="BL172" s="18" t="s">
        <v>322</v>
      </c>
      <c r="BM172" s="241" t="s">
        <v>791</v>
      </c>
    </row>
    <row r="173" s="2" customFormat="1">
      <c r="A173" s="40"/>
      <c r="B173" s="41"/>
      <c r="C173" s="42"/>
      <c r="D173" s="243" t="s">
        <v>224</v>
      </c>
      <c r="E173" s="42"/>
      <c r="F173" s="244" t="s">
        <v>656</v>
      </c>
      <c r="G173" s="42"/>
      <c r="H173" s="42"/>
      <c r="I173" s="245"/>
      <c r="J173" s="42"/>
      <c r="K173" s="42"/>
      <c r="L173" s="46"/>
      <c r="M173" s="246"/>
      <c r="N173" s="247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8" t="s">
        <v>224</v>
      </c>
      <c r="AU173" s="18" t="s">
        <v>92</v>
      </c>
    </row>
    <row r="174" s="13" customFormat="1">
      <c r="A174" s="13"/>
      <c r="B174" s="248"/>
      <c r="C174" s="249"/>
      <c r="D174" s="243" t="s">
        <v>226</v>
      </c>
      <c r="E174" s="250" t="s">
        <v>1</v>
      </c>
      <c r="F174" s="251" t="s">
        <v>259</v>
      </c>
      <c r="G174" s="249"/>
      <c r="H174" s="252">
        <v>6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226</v>
      </c>
      <c r="AU174" s="258" t="s">
        <v>92</v>
      </c>
      <c r="AV174" s="13" t="s">
        <v>92</v>
      </c>
      <c r="AW174" s="13" t="s">
        <v>39</v>
      </c>
      <c r="AX174" s="13" t="s">
        <v>90</v>
      </c>
      <c r="AY174" s="258" t="s">
        <v>215</v>
      </c>
    </row>
    <row r="175" s="12" customFormat="1" ht="22.8" customHeight="1">
      <c r="A175" s="12"/>
      <c r="B175" s="214"/>
      <c r="C175" s="215"/>
      <c r="D175" s="216" t="s">
        <v>82</v>
      </c>
      <c r="E175" s="228" t="s">
        <v>792</v>
      </c>
      <c r="F175" s="228" t="s">
        <v>545</v>
      </c>
      <c r="G175" s="215"/>
      <c r="H175" s="215"/>
      <c r="I175" s="218"/>
      <c r="J175" s="229">
        <f>BK175</f>
        <v>0</v>
      </c>
      <c r="K175" s="215"/>
      <c r="L175" s="220"/>
      <c r="M175" s="221"/>
      <c r="N175" s="222"/>
      <c r="O175" s="222"/>
      <c r="P175" s="223">
        <f>SUM(P176:P218)</f>
        <v>0</v>
      </c>
      <c r="Q175" s="222"/>
      <c r="R175" s="223">
        <f>SUM(R176:R218)</f>
        <v>0</v>
      </c>
      <c r="S175" s="222"/>
      <c r="T175" s="224">
        <f>SUM(T176:T218)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5" t="s">
        <v>90</v>
      </c>
      <c r="AT175" s="226" t="s">
        <v>82</v>
      </c>
      <c r="AU175" s="226" t="s">
        <v>90</v>
      </c>
      <c r="AY175" s="225" t="s">
        <v>215</v>
      </c>
      <c r="BK175" s="227">
        <f>SUM(BK176:BK218)</f>
        <v>0</v>
      </c>
    </row>
    <row r="176" s="2" customFormat="1" ht="37.8" customHeight="1">
      <c r="A176" s="40"/>
      <c r="B176" s="41"/>
      <c r="C176" s="291" t="s">
        <v>289</v>
      </c>
      <c r="D176" s="291" t="s">
        <v>311</v>
      </c>
      <c r="E176" s="292" t="s">
        <v>793</v>
      </c>
      <c r="F176" s="293" t="s">
        <v>794</v>
      </c>
      <c r="G176" s="294" t="s">
        <v>325</v>
      </c>
      <c r="H176" s="295">
        <v>555</v>
      </c>
      <c r="I176" s="296"/>
      <c r="J176" s="297">
        <f>ROUND(I176*H176,2)</f>
        <v>0</v>
      </c>
      <c r="K176" s="293" t="s">
        <v>529</v>
      </c>
      <c r="L176" s="298"/>
      <c r="M176" s="299" t="s">
        <v>1</v>
      </c>
      <c r="N176" s="300" t="s">
        <v>48</v>
      </c>
      <c r="O176" s="93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1" t="s">
        <v>548</v>
      </c>
      <c r="AT176" s="241" t="s">
        <v>311</v>
      </c>
      <c r="AU176" s="241" t="s">
        <v>92</v>
      </c>
      <c r="AY176" s="18" t="s">
        <v>215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8" t="s">
        <v>90</v>
      </c>
      <c r="BK176" s="242">
        <f>ROUND(I176*H176,2)</f>
        <v>0</v>
      </c>
      <c r="BL176" s="18" t="s">
        <v>418</v>
      </c>
      <c r="BM176" s="241" t="s">
        <v>795</v>
      </c>
    </row>
    <row r="177" s="2" customFormat="1">
      <c r="A177" s="40"/>
      <c r="B177" s="41"/>
      <c r="C177" s="42"/>
      <c r="D177" s="243" t="s">
        <v>224</v>
      </c>
      <c r="E177" s="42"/>
      <c r="F177" s="244" t="s">
        <v>794</v>
      </c>
      <c r="G177" s="42"/>
      <c r="H177" s="42"/>
      <c r="I177" s="245"/>
      <c r="J177" s="42"/>
      <c r="K177" s="42"/>
      <c r="L177" s="46"/>
      <c r="M177" s="246"/>
      <c r="N177" s="247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8" t="s">
        <v>224</v>
      </c>
      <c r="AU177" s="18" t="s">
        <v>92</v>
      </c>
    </row>
    <row r="178" s="13" customFormat="1">
      <c r="A178" s="13"/>
      <c r="B178" s="248"/>
      <c r="C178" s="249"/>
      <c r="D178" s="243" t="s">
        <v>226</v>
      </c>
      <c r="E178" s="250" t="s">
        <v>1</v>
      </c>
      <c r="F178" s="251" t="s">
        <v>796</v>
      </c>
      <c r="G178" s="249"/>
      <c r="H178" s="252">
        <v>105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226</v>
      </c>
      <c r="AU178" s="258" t="s">
        <v>92</v>
      </c>
      <c r="AV178" s="13" t="s">
        <v>92</v>
      </c>
      <c r="AW178" s="13" t="s">
        <v>39</v>
      </c>
      <c r="AX178" s="13" t="s">
        <v>83</v>
      </c>
      <c r="AY178" s="258" t="s">
        <v>215</v>
      </c>
    </row>
    <row r="179" s="13" customFormat="1">
      <c r="A179" s="13"/>
      <c r="B179" s="248"/>
      <c r="C179" s="249"/>
      <c r="D179" s="243" t="s">
        <v>226</v>
      </c>
      <c r="E179" s="250" t="s">
        <v>1</v>
      </c>
      <c r="F179" s="251" t="s">
        <v>797</v>
      </c>
      <c r="G179" s="249"/>
      <c r="H179" s="252">
        <v>450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226</v>
      </c>
      <c r="AU179" s="258" t="s">
        <v>92</v>
      </c>
      <c r="AV179" s="13" t="s">
        <v>92</v>
      </c>
      <c r="AW179" s="13" t="s">
        <v>39</v>
      </c>
      <c r="AX179" s="13" t="s">
        <v>83</v>
      </c>
      <c r="AY179" s="258" t="s">
        <v>215</v>
      </c>
    </row>
    <row r="180" s="14" customFormat="1">
      <c r="A180" s="14"/>
      <c r="B180" s="259"/>
      <c r="C180" s="260"/>
      <c r="D180" s="243" t="s">
        <v>226</v>
      </c>
      <c r="E180" s="261" t="s">
        <v>1</v>
      </c>
      <c r="F180" s="262" t="s">
        <v>229</v>
      </c>
      <c r="G180" s="260"/>
      <c r="H180" s="263">
        <v>555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226</v>
      </c>
      <c r="AU180" s="269" t="s">
        <v>92</v>
      </c>
      <c r="AV180" s="14" t="s">
        <v>222</v>
      </c>
      <c r="AW180" s="14" t="s">
        <v>39</v>
      </c>
      <c r="AX180" s="14" t="s">
        <v>90</v>
      </c>
      <c r="AY180" s="269" t="s">
        <v>215</v>
      </c>
    </row>
    <row r="181" s="2" customFormat="1" ht="37.8" customHeight="1">
      <c r="A181" s="40"/>
      <c r="B181" s="41"/>
      <c r="C181" s="291" t="s">
        <v>8</v>
      </c>
      <c r="D181" s="291" t="s">
        <v>311</v>
      </c>
      <c r="E181" s="292" t="s">
        <v>798</v>
      </c>
      <c r="F181" s="293" t="s">
        <v>799</v>
      </c>
      <c r="G181" s="294" t="s">
        <v>334</v>
      </c>
      <c r="H181" s="295">
        <v>110</v>
      </c>
      <c r="I181" s="296"/>
      <c r="J181" s="297">
        <f>ROUND(I181*H181,2)</f>
        <v>0</v>
      </c>
      <c r="K181" s="293" t="s">
        <v>529</v>
      </c>
      <c r="L181" s="298"/>
      <c r="M181" s="299" t="s">
        <v>1</v>
      </c>
      <c r="N181" s="300" t="s">
        <v>48</v>
      </c>
      <c r="O181" s="93"/>
      <c r="P181" s="239">
        <f>O181*H181</f>
        <v>0</v>
      </c>
      <c r="Q181" s="239">
        <v>0</v>
      </c>
      <c r="R181" s="239">
        <f>Q181*H181</f>
        <v>0</v>
      </c>
      <c r="S181" s="239">
        <v>0</v>
      </c>
      <c r="T181" s="240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41" t="s">
        <v>270</v>
      </c>
      <c r="AT181" s="241" t="s">
        <v>311</v>
      </c>
      <c r="AU181" s="241" t="s">
        <v>92</v>
      </c>
      <c r="AY181" s="18" t="s">
        <v>215</v>
      </c>
      <c r="BE181" s="242">
        <f>IF(N181="základní",J181,0)</f>
        <v>0</v>
      </c>
      <c r="BF181" s="242">
        <f>IF(N181="snížená",J181,0)</f>
        <v>0</v>
      </c>
      <c r="BG181" s="242">
        <f>IF(N181="zákl. přenesená",J181,0)</f>
        <v>0</v>
      </c>
      <c r="BH181" s="242">
        <f>IF(N181="sníž. přenesená",J181,0)</f>
        <v>0</v>
      </c>
      <c r="BI181" s="242">
        <f>IF(N181="nulová",J181,0)</f>
        <v>0</v>
      </c>
      <c r="BJ181" s="18" t="s">
        <v>90</v>
      </c>
      <c r="BK181" s="242">
        <f>ROUND(I181*H181,2)</f>
        <v>0</v>
      </c>
      <c r="BL181" s="18" t="s">
        <v>222</v>
      </c>
      <c r="BM181" s="241" t="s">
        <v>800</v>
      </c>
    </row>
    <row r="182" s="2" customFormat="1">
      <c r="A182" s="40"/>
      <c r="B182" s="41"/>
      <c r="C182" s="42"/>
      <c r="D182" s="243" t="s">
        <v>224</v>
      </c>
      <c r="E182" s="42"/>
      <c r="F182" s="244" t="s">
        <v>799</v>
      </c>
      <c r="G182" s="42"/>
      <c r="H182" s="42"/>
      <c r="I182" s="245"/>
      <c r="J182" s="42"/>
      <c r="K182" s="42"/>
      <c r="L182" s="46"/>
      <c r="M182" s="246"/>
      <c r="N182" s="247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8" t="s">
        <v>224</v>
      </c>
      <c r="AU182" s="18" t="s">
        <v>92</v>
      </c>
    </row>
    <row r="183" s="13" customFormat="1">
      <c r="A183" s="13"/>
      <c r="B183" s="248"/>
      <c r="C183" s="249"/>
      <c r="D183" s="243" t="s">
        <v>226</v>
      </c>
      <c r="E183" s="250" t="s">
        <v>1</v>
      </c>
      <c r="F183" s="251" t="s">
        <v>801</v>
      </c>
      <c r="G183" s="249"/>
      <c r="H183" s="252">
        <v>45</v>
      </c>
      <c r="I183" s="253"/>
      <c r="J183" s="249"/>
      <c r="K183" s="249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226</v>
      </c>
      <c r="AU183" s="258" t="s">
        <v>92</v>
      </c>
      <c r="AV183" s="13" t="s">
        <v>92</v>
      </c>
      <c r="AW183" s="13" t="s">
        <v>39</v>
      </c>
      <c r="AX183" s="13" t="s">
        <v>83</v>
      </c>
      <c r="AY183" s="258" t="s">
        <v>215</v>
      </c>
    </row>
    <row r="184" s="13" customFormat="1">
      <c r="A184" s="13"/>
      <c r="B184" s="248"/>
      <c r="C184" s="249"/>
      <c r="D184" s="243" t="s">
        <v>226</v>
      </c>
      <c r="E184" s="250" t="s">
        <v>1</v>
      </c>
      <c r="F184" s="251" t="s">
        <v>802</v>
      </c>
      <c r="G184" s="249"/>
      <c r="H184" s="252">
        <v>65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226</v>
      </c>
      <c r="AU184" s="258" t="s">
        <v>92</v>
      </c>
      <c r="AV184" s="13" t="s">
        <v>92</v>
      </c>
      <c r="AW184" s="13" t="s">
        <v>39</v>
      </c>
      <c r="AX184" s="13" t="s">
        <v>83</v>
      </c>
      <c r="AY184" s="258" t="s">
        <v>215</v>
      </c>
    </row>
    <row r="185" s="14" customFormat="1">
      <c r="A185" s="14"/>
      <c r="B185" s="259"/>
      <c r="C185" s="260"/>
      <c r="D185" s="243" t="s">
        <v>226</v>
      </c>
      <c r="E185" s="261" t="s">
        <v>1</v>
      </c>
      <c r="F185" s="262" t="s">
        <v>229</v>
      </c>
      <c r="G185" s="260"/>
      <c r="H185" s="263">
        <v>110</v>
      </c>
      <c r="I185" s="264"/>
      <c r="J185" s="260"/>
      <c r="K185" s="260"/>
      <c r="L185" s="265"/>
      <c r="M185" s="266"/>
      <c r="N185" s="267"/>
      <c r="O185" s="267"/>
      <c r="P185" s="267"/>
      <c r="Q185" s="267"/>
      <c r="R185" s="267"/>
      <c r="S185" s="267"/>
      <c r="T185" s="26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9" t="s">
        <v>226</v>
      </c>
      <c r="AU185" s="269" t="s">
        <v>92</v>
      </c>
      <c r="AV185" s="14" t="s">
        <v>222</v>
      </c>
      <c r="AW185" s="14" t="s">
        <v>39</v>
      </c>
      <c r="AX185" s="14" t="s">
        <v>90</v>
      </c>
      <c r="AY185" s="269" t="s">
        <v>215</v>
      </c>
    </row>
    <row r="186" s="2" customFormat="1" ht="37.8" customHeight="1">
      <c r="A186" s="40"/>
      <c r="B186" s="41"/>
      <c r="C186" s="291" t="s">
        <v>303</v>
      </c>
      <c r="D186" s="291" t="s">
        <v>311</v>
      </c>
      <c r="E186" s="292" t="s">
        <v>803</v>
      </c>
      <c r="F186" s="293" t="s">
        <v>804</v>
      </c>
      <c r="G186" s="294" t="s">
        <v>334</v>
      </c>
      <c r="H186" s="295">
        <v>900</v>
      </c>
      <c r="I186" s="296"/>
      <c r="J186" s="297">
        <f>ROUND(I186*H186,2)</f>
        <v>0</v>
      </c>
      <c r="K186" s="293" t="s">
        <v>529</v>
      </c>
      <c r="L186" s="298"/>
      <c r="M186" s="299" t="s">
        <v>1</v>
      </c>
      <c r="N186" s="300" t="s">
        <v>48</v>
      </c>
      <c r="O186" s="93"/>
      <c r="P186" s="239">
        <f>O186*H186</f>
        <v>0</v>
      </c>
      <c r="Q186" s="239">
        <v>0</v>
      </c>
      <c r="R186" s="239">
        <f>Q186*H186</f>
        <v>0</v>
      </c>
      <c r="S186" s="239">
        <v>0</v>
      </c>
      <c r="T186" s="240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1" t="s">
        <v>270</v>
      </c>
      <c r="AT186" s="241" t="s">
        <v>311</v>
      </c>
      <c r="AU186" s="241" t="s">
        <v>92</v>
      </c>
      <c r="AY186" s="18" t="s">
        <v>215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90</v>
      </c>
      <c r="BK186" s="242">
        <f>ROUND(I186*H186,2)</f>
        <v>0</v>
      </c>
      <c r="BL186" s="18" t="s">
        <v>222</v>
      </c>
      <c r="BM186" s="241" t="s">
        <v>805</v>
      </c>
    </row>
    <row r="187" s="2" customFormat="1">
      <c r="A187" s="40"/>
      <c r="B187" s="41"/>
      <c r="C187" s="42"/>
      <c r="D187" s="243" t="s">
        <v>224</v>
      </c>
      <c r="E187" s="42"/>
      <c r="F187" s="244" t="s">
        <v>804</v>
      </c>
      <c r="G187" s="42"/>
      <c r="H187" s="42"/>
      <c r="I187" s="245"/>
      <c r="J187" s="42"/>
      <c r="K187" s="42"/>
      <c r="L187" s="46"/>
      <c r="M187" s="246"/>
      <c r="N187" s="247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8" t="s">
        <v>224</v>
      </c>
      <c r="AU187" s="18" t="s">
        <v>92</v>
      </c>
    </row>
    <row r="188" s="13" customFormat="1">
      <c r="A188" s="13"/>
      <c r="B188" s="248"/>
      <c r="C188" s="249"/>
      <c r="D188" s="243" t="s">
        <v>226</v>
      </c>
      <c r="E188" s="250" t="s">
        <v>1</v>
      </c>
      <c r="F188" s="251" t="s">
        <v>806</v>
      </c>
      <c r="G188" s="249"/>
      <c r="H188" s="252">
        <v>900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226</v>
      </c>
      <c r="AU188" s="258" t="s">
        <v>92</v>
      </c>
      <c r="AV188" s="13" t="s">
        <v>92</v>
      </c>
      <c r="AW188" s="13" t="s">
        <v>39</v>
      </c>
      <c r="AX188" s="13" t="s">
        <v>90</v>
      </c>
      <c r="AY188" s="258" t="s">
        <v>215</v>
      </c>
    </row>
    <row r="189" s="2" customFormat="1" ht="37.8" customHeight="1">
      <c r="A189" s="40"/>
      <c r="B189" s="41"/>
      <c r="C189" s="291" t="s">
        <v>310</v>
      </c>
      <c r="D189" s="291" t="s">
        <v>311</v>
      </c>
      <c r="E189" s="292" t="s">
        <v>807</v>
      </c>
      <c r="F189" s="293" t="s">
        <v>808</v>
      </c>
      <c r="G189" s="294" t="s">
        <v>334</v>
      </c>
      <c r="H189" s="295">
        <v>880</v>
      </c>
      <c r="I189" s="296"/>
      <c r="J189" s="297">
        <f>ROUND(I189*H189,2)</f>
        <v>0</v>
      </c>
      <c r="K189" s="293" t="s">
        <v>529</v>
      </c>
      <c r="L189" s="298"/>
      <c r="M189" s="299" t="s">
        <v>1</v>
      </c>
      <c r="N189" s="300" t="s">
        <v>48</v>
      </c>
      <c r="O189" s="93"/>
      <c r="P189" s="239">
        <f>O189*H189</f>
        <v>0</v>
      </c>
      <c r="Q189" s="239">
        <v>0</v>
      </c>
      <c r="R189" s="239">
        <f>Q189*H189</f>
        <v>0</v>
      </c>
      <c r="S189" s="239">
        <v>0</v>
      </c>
      <c r="T189" s="240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1" t="s">
        <v>270</v>
      </c>
      <c r="AT189" s="241" t="s">
        <v>311</v>
      </c>
      <c r="AU189" s="241" t="s">
        <v>92</v>
      </c>
      <c r="AY189" s="18" t="s">
        <v>215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8" t="s">
        <v>90</v>
      </c>
      <c r="BK189" s="242">
        <f>ROUND(I189*H189,2)</f>
        <v>0</v>
      </c>
      <c r="BL189" s="18" t="s">
        <v>222</v>
      </c>
      <c r="BM189" s="241" t="s">
        <v>809</v>
      </c>
    </row>
    <row r="190" s="2" customFormat="1">
      <c r="A190" s="40"/>
      <c r="B190" s="41"/>
      <c r="C190" s="42"/>
      <c r="D190" s="243" t="s">
        <v>224</v>
      </c>
      <c r="E190" s="42"/>
      <c r="F190" s="244" t="s">
        <v>808</v>
      </c>
      <c r="G190" s="42"/>
      <c r="H190" s="42"/>
      <c r="I190" s="245"/>
      <c r="J190" s="42"/>
      <c r="K190" s="42"/>
      <c r="L190" s="46"/>
      <c r="M190" s="246"/>
      <c r="N190" s="247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8" t="s">
        <v>224</v>
      </c>
      <c r="AU190" s="18" t="s">
        <v>92</v>
      </c>
    </row>
    <row r="191" s="13" customFormat="1">
      <c r="A191" s="13"/>
      <c r="B191" s="248"/>
      <c r="C191" s="249"/>
      <c r="D191" s="243" t="s">
        <v>226</v>
      </c>
      <c r="E191" s="250" t="s">
        <v>1</v>
      </c>
      <c r="F191" s="251" t="s">
        <v>810</v>
      </c>
      <c r="G191" s="249"/>
      <c r="H191" s="252">
        <v>50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226</v>
      </c>
      <c r="AU191" s="258" t="s">
        <v>92</v>
      </c>
      <c r="AV191" s="13" t="s">
        <v>92</v>
      </c>
      <c r="AW191" s="13" t="s">
        <v>39</v>
      </c>
      <c r="AX191" s="13" t="s">
        <v>83</v>
      </c>
      <c r="AY191" s="258" t="s">
        <v>215</v>
      </c>
    </row>
    <row r="192" s="13" customFormat="1">
      <c r="A192" s="13"/>
      <c r="B192" s="248"/>
      <c r="C192" s="249"/>
      <c r="D192" s="243" t="s">
        <v>226</v>
      </c>
      <c r="E192" s="250" t="s">
        <v>1</v>
      </c>
      <c r="F192" s="251" t="s">
        <v>811</v>
      </c>
      <c r="G192" s="249"/>
      <c r="H192" s="252">
        <v>50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226</v>
      </c>
      <c r="AU192" s="258" t="s">
        <v>92</v>
      </c>
      <c r="AV192" s="13" t="s">
        <v>92</v>
      </c>
      <c r="AW192" s="13" t="s">
        <v>39</v>
      </c>
      <c r="AX192" s="13" t="s">
        <v>83</v>
      </c>
      <c r="AY192" s="258" t="s">
        <v>215</v>
      </c>
    </row>
    <row r="193" s="13" customFormat="1">
      <c r="A193" s="13"/>
      <c r="B193" s="248"/>
      <c r="C193" s="249"/>
      <c r="D193" s="243" t="s">
        <v>226</v>
      </c>
      <c r="E193" s="250" t="s">
        <v>1</v>
      </c>
      <c r="F193" s="251" t="s">
        <v>812</v>
      </c>
      <c r="G193" s="249"/>
      <c r="H193" s="252">
        <v>780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226</v>
      </c>
      <c r="AU193" s="258" t="s">
        <v>92</v>
      </c>
      <c r="AV193" s="13" t="s">
        <v>92</v>
      </c>
      <c r="AW193" s="13" t="s">
        <v>39</v>
      </c>
      <c r="AX193" s="13" t="s">
        <v>83</v>
      </c>
      <c r="AY193" s="258" t="s">
        <v>215</v>
      </c>
    </row>
    <row r="194" s="14" customFormat="1">
      <c r="A194" s="14"/>
      <c r="B194" s="259"/>
      <c r="C194" s="260"/>
      <c r="D194" s="243" t="s">
        <v>226</v>
      </c>
      <c r="E194" s="261" t="s">
        <v>1</v>
      </c>
      <c r="F194" s="262" t="s">
        <v>229</v>
      </c>
      <c r="G194" s="260"/>
      <c r="H194" s="263">
        <v>880</v>
      </c>
      <c r="I194" s="264"/>
      <c r="J194" s="260"/>
      <c r="K194" s="260"/>
      <c r="L194" s="265"/>
      <c r="M194" s="266"/>
      <c r="N194" s="267"/>
      <c r="O194" s="267"/>
      <c r="P194" s="267"/>
      <c r="Q194" s="267"/>
      <c r="R194" s="267"/>
      <c r="S194" s="267"/>
      <c r="T194" s="26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9" t="s">
        <v>226</v>
      </c>
      <c r="AU194" s="269" t="s">
        <v>92</v>
      </c>
      <c r="AV194" s="14" t="s">
        <v>222</v>
      </c>
      <c r="AW194" s="14" t="s">
        <v>39</v>
      </c>
      <c r="AX194" s="14" t="s">
        <v>90</v>
      </c>
      <c r="AY194" s="269" t="s">
        <v>215</v>
      </c>
    </row>
    <row r="195" s="2" customFormat="1" ht="24.15" customHeight="1">
      <c r="A195" s="40"/>
      <c r="B195" s="41"/>
      <c r="C195" s="291" t="s">
        <v>316</v>
      </c>
      <c r="D195" s="291" t="s">
        <v>311</v>
      </c>
      <c r="E195" s="292" t="s">
        <v>813</v>
      </c>
      <c r="F195" s="293" t="s">
        <v>814</v>
      </c>
      <c r="G195" s="294" t="s">
        <v>325</v>
      </c>
      <c r="H195" s="295">
        <v>6</v>
      </c>
      <c r="I195" s="296"/>
      <c r="J195" s="297">
        <f>ROUND(I195*H195,2)</f>
        <v>0</v>
      </c>
      <c r="K195" s="293" t="s">
        <v>529</v>
      </c>
      <c r="L195" s="298"/>
      <c r="M195" s="299" t="s">
        <v>1</v>
      </c>
      <c r="N195" s="300" t="s">
        <v>48</v>
      </c>
      <c r="O195" s="93"/>
      <c r="P195" s="239">
        <f>O195*H195</f>
        <v>0</v>
      </c>
      <c r="Q195" s="239">
        <v>0</v>
      </c>
      <c r="R195" s="239">
        <f>Q195*H195</f>
        <v>0</v>
      </c>
      <c r="S195" s="239">
        <v>0</v>
      </c>
      <c r="T195" s="240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41" t="s">
        <v>548</v>
      </c>
      <c r="AT195" s="241" t="s">
        <v>311</v>
      </c>
      <c r="AU195" s="241" t="s">
        <v>92</v>
      </c>
      <c r="AY195" s="18" t="s">
        <v>215</v>
      </c>
      <c r="BE195" s="242">
        <f>IF(N195="základní",J195,0)</f>
        <v>0</v>
      </c>
      <c r="BF195" s="242">
        <f>IF(N195="snížená",J195,0)</f>
        <v>0</v>
      </c>
      <c r="BG195" s="242">
        <f>IF(N195="zákl. přenesená",J195,0)</f>
        <v>0</v>
      </c>
      <c r="BH195" s="242">
        <f>IF(N195="sníž. přenesená",J195,0)</f>
        <v>0</v>
      </c>
      <c r="BI195" s="242">
        <f>IF(N195="nulová",J195,0)</f>
        <v>0</v>
      </c>
      <c r="BJ195" s="18" t="s">
        <v>90</v>
      </c>
      <c r="BK195" s="242">
        <f>ROUND(I195*H195,2)</f>
        <v>0</v>
      </c>
      <c r="BL195" s="18" t="s">
        <v>418</v>
      </c>
      <c r="BM195" s="241" t="s">
        <v>815</v>
      </c>
    </row>
    <row r="196" s="2" customFormat="1">
      <c r="A196" s="40"/>
      <c r="B196" s="41"/>
      <c r="C196" s="42"/>
      <c r="D196" s="243" t="s">
        <v>224</v>
      </c>
      <c r="E196" s="42"/>
      <c r="F196" s="244" t="s">
        <v>814</v>
      </c>
      <c r="G196" s="42"/>
      <c r="H196" s="42"/>
      <c r="I196" s="245"/>
      <c r="J196" s="42"/>
      <c r="K196" s="42"/>
      <c r="L196" s="46"/>
      <c r="M196" s="246"/>
      <c r="N196" s="247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8" t="s">
        <v>224</v>
      </c>
      <c r="AU196" s="18" t="s">
        <v>92</v>
      </c>
    </row>
    <row r="197" s="13" customFormat="1">
      <c r="A197" s="13"/>
      <c r="B197" s="248"/>
      <c r="C197" s="249"/>
      <c r="D197" s="243" t="s">
        <v>226</v>
      </c>
      <c r="E197" s="250" t="s">
        <v>1</v>
      </c>
      <c r="F197" s="251" t="s">
        <v>259</v>
      </c>
      <c r="G197" s="249"/>
      <c r="H197" s="252">
        <v>6</v>
      </c>
      <c r="I197" s="253"/>
      <c r="J197" s="249"/>
      <c r="K197" s="249"/>
      <c r="L197" s="254"/>
      <c r="M197" s="255"/>
      <c r="N197" s="256"/>
      <c r="O197" s="256"/>
      <c r="P197" s="256"/>
      <c r="Q197" s="256"/>
      <c r="R197" s="256"/>
      <c r="S197" s="256"/>
      <c r="T197" s="25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8" t="s">
        <v>226</v>
      </c>
      <c r="AU197" s="258" t="s">
        <v>92</v>
      </c>
      <c r="AV197" s="13" t="s">
        <v>92</v>
      </c>
      <c r="AW197" s="13" t="s">
        <v>39</v>
      </c>
      <c r="AX197" s="13" t="s">
        <v>90</v>
      </c>
      <c r="AY197" s="258" t="s">
        <v>215</v>
      </c>
    </row>
    <row r="198" s="2" customFormat="1" ht="24.15" customHeight="1">
      <c r="A198" s="40"/>
      <c r="B198" s="41"/>
      <c r="C198" s="291" t="s">
        <v>322</v>
      </c>
      <c r="D198" s="291" t="s">
        <v>311</v>
      </c>
      <c r="E198" s="292" t="s">
        <v>816</v>
      </c>
      <c r="F198" s="293" t="s">
        <v>817</v>
      </c>
      <c r="G198" s="294" t="s">
        <v>325</v>
      </c>
      <c r="H198" s="295">
        <v>1</v>
      </c>
      <c r="I198" s="296"/>
      <c r="J198" s="297">
        <f>ROUND(I198*H198,2)</f>
        <v>0</v>
      </c>
      <c r="K198" s="293" t="s">
        <v>529</v>
      </c>
      <c r="L198" s="298"/>
      <c r="M198" s="299" t="s">
        <v>1</v>
      </c>
      <c r="N198" s="300" t="s">
        <v>48</v>
      </c>
      <c r="O198" s="93"/>
      <c r="P198" s="239">
        <f>O198*H198</f>
        <v>0</v>
      </c>
      <c r="Q198" s="239">
        <v>0</v>
      </c>
      <c r="R198" s="239">
        <f>Q198*H198</f>
        <v>0</v>
      </c>
      <c r="S198" s="239">
        <v>0</v>
      </c>
      <c r="T198" s="240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41" t="s">
        <v>548</v>
      </c>
      <c r="AT198" s="241" t="s">
        <v>311</v>
      </c>
      <c r="AU198" s="241" t="s">
        <v>92</v>
      </c>
      <c r="AY198" s="18" t="s">
        <v>215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8" t="s">
        <v>90</v>
      </c>
      <c r="BK198" s="242">
        <f>ROUND(I198*H198,2)</f>
        <v>0</v>
      </c>
      <c r="BL198" s="18" t="s">
        <v>418</v>
      </c>
      <c r="BM198" s="241" t="s">
        <v>818</v>
      </c>
    </row>
    <row r="199" s="2" customFormat="1">
      <c r="A199" s="40"/>
      <c r="B199" s="41"/>
      <c r="C199" s="42"/>
      <c r="D199" s="243" t="s">
        <v>224</v>
      </c>
      <c r="E199" s="42"/>
      <c r="F199" s="244" t="s">
        <v>817</v>
      </c>
      <c r="G199" s="42"/>
      <c r="H199" s="42"/>
      <c r="I199" s="245"/>
      <c r="J199" s="42"/>
      <c r="K199" s="42"/>
      <c r="L199" s="46"/>
      <c r="M199" s="246"/>
      <c r="N199" s="247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8" t="s">
        <v>224</v>
      </c>
      <c r="AU199" s="18" t="s">
        <v>92</v>
      </c>
    </row>
    <row r="200" s="13" customFormat="1">
      <c r="A200" s="13"/>
      <c r="B200" s="248"/>
      <c r="C200" s="249"/>
      <c r="D200" s="243" t="s">
        <v>226</v>
      </c>
      <c r="E200" s="250" t="s">
        <v>1</v>
      </c>
      <c r="F200" s="251" t="s">
        <v>790</v>
      </c>
      <c r="G200" s="249"/>
      <c r="H200" s="252">
        <v>1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226</v>
      </c>
      <c r="AU200" s="258" t="s">
        <v>92</v>
      </c>
      <c r="AV200" s="13" t="s">
        <v>92</v>
      </c>
      <c r="AW200" s="13" t="s">
        <v>39</v>
      </c>
      <c r="AX200" s="13" t="s">
        <v>90</v>
      </c>
      <c r="AY200" s="258" t="s">
        <v>215</v>
      </c>
    </row>
    <row r="201" s="2" customFormat="1" ht="24.15" customHeight="1">
      <c r="A201" s="40"/>
      <c r="B201" s="41"/>
      <c r="C201" s="291" t="s">
        <v>331</v>
      </c>
      <c r="D201" s="291" t="s">
        <v>311</v>
      </c>
      <c r="E201" s="292" t="s">
        <v>819</v>
      </c>
      <c r="F201" s="293" t="s">
        <v>820</v>
      </c>
      <c r="G201" s="294" t="s">
        <v>325</v>
      </c>
      <c r="H201" s="295">
        <v>1</v>
      </c>
      <c r="I201" s="296"/>
      <c r="J201" s="297">
        <f>ROUND(I201*H201,2)</f>
        <v>0</v>
      </c>
      <c r="K201" s="293" t="s">
        <v>529</v>
      </c>
      <c r="L201" s="298"/>
      <c r="M201" s="299" t="s">
        <v>1</v>
      </c>
      <c r="N201" s="300" t="s">
        <v>48</v>
      </c>
      <c r="O201" s="93"/>
      <c r="P201" s="239">
        <f>O201*H201</f>
        <v>0</v>
      </c>
      <c r="Q201" s="239">
        <v>0</v>
      </c>
      <c r="R201" s="239">
        <f>Q201*H201</f>
        <v>0</v>
      </c>
      <c r="S201" s="239">
        <v>0</v>
      </c>
      <c r="T201" s="240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41" t="s">
        <v>548</v>
      </c>
      <c r="AT201" s="241" t="s">
        <v>311</v>
      </c>
      <c r="AU201" s="241" t="s">
        <v>92</v>
      </c>
      <c r="AY201" s="18" t="s">
        <v>215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8" t="s">
        <v>90</v>
      </c>
      <c r="BK201" s="242">
        <f>ROUND(I201*H201,2)</f>
        <v>0</v>
      </c>
      <c r="BL201" s="18" t="s">
        <v>418</v>
      </c>
      <c r="BM201" s="241" t="s">
        <v>821</v>
      </c>
    </row>
    <row r="202" s="2" customFormat="1">
      <c r="A202" s="40"/>
      <c r="B202" s="41"/>
      <c r="C202" s="42"/>
      <c r="D202" s="243" t="s">
        <v>224</v>
      </c>
      <c r="E202" s="42"/>
      <c r="F202" s="244" t="s">
        <v>820</v>
      </c>
      <c r="G202" s="42"/>
      <c r="H202" s="42"/>
      <c r="I202" s="245"/>
      <c r="J202" s="42"/>
      <c r="K202" s="42"/>
      <c r="L202" s="46"/>
      <c r="M202" s="246"/>
      <c r="N202" s="247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8" t="s">
        <v>224</v>
      </c>
      <c r="AU202" s="18" t="s">
        <v>92</v>
      </c>
    </row>
    <row r="203" s="2" customFormat="1" ht="33" customHeight="1">
      <c r="A203" s="40"/>
      <c r="B203" s="41"/>
      <c r="C203" s="291" t="s">
        <v>339</v>
      </c>
      <c r="D203" s="291" t="s">
        <v>311</v>
      </c>
      <c r="E203" s="292" t="s">
        <v>822</v>
      </c>
      <c r="F203" s="293" t="s">
        <v>823</v>
      </c>
      <c r="G203" s="294" t="s">
        <v>325</v>
      </c>
      <c r="H203" s="295">
        <v>1</v>
      </c>
      <c r="I203" s="296"/>
      <c r="J203" s="297">
        <f>ROUND(I203*H203,2)</f>
        <v>0</v>
      </c>
      <c r="K203" s="293" t="s">
        <v>529</v>
      </c>
      <c r="L203" s="298"/>
      <c r="M203" s="299" t="s">
        <v>1</v>
      </c>
      <c r="N203" s="300" t="s">
        <v>48</v>
      </c>
      <c r="O203" s="93"/>
      <c r="P203" s="239">
        <f>O203*H203</f>
        <v>0</v>
      </c>
      <c r="Q203" s="239">
        <v>0</v>
      </c>
      <c r="R203" s="239">
        <f>Q203*H203</f>
        <v>0</v>
      </c>
      <c r="S203" s="239">
        <v>0</v>
      </c>
      <c r="T203" s="240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41" t="s">
        <v>548</v>
      </c>
      <c r="AT203" s="241" t="s">
        <v>311</v>
      </c>
      <c r="AU203" s="241" t="s">
        <v>92</v>
      </c>
      <c r="AY203" s="18" t="s">
        <v>215</v>
      </c>
      <c r="BE203" s="242">
        <f>IF(N203="základní",J203,0)</f>
        <v>0</v>
      </c>
      <c r="BF203" s="242">
        <f>IF(N203="snížená",J203,0)</f>
        <v>0</v>
      </c>
      <c r="BG203" s="242">
        <f>IF(N203="zákl. přenesená",J203,0)</f>
        <v>0</v>
      </c>
      <c r="BH203" s="242">
        <f>IF(N203="sníž. přenesená",J203,0)</f>
        <v>0</v>
      </c>
      <c r="BI203" s="242">
        <f>IF(N203="nulová",J203,0)</f>
        <v>0</v>
      </c>
      <c r="BJ203" s="18" t="s">
        <v>90</v>
      </c>
      <c r="BK203" s="242">
        <f>ROUND(I203*H203,2)</f>
        <v>0</v>
      </c>
      <c r="BL203" s="18" t="s">
        <v>418</v>
      </c>
      <c r="BM203" s="241" t="s">
        <v>824</v>
      </c>
    </row>
    <row r="204" s="2" customFormat="1">
      <c r="A204" s="40"/>
      <c r="B204" s="41"/>
      <c r="C204" s="42"/>
      <c r="D204" s="243" t="s">
        <v>224</v>
      </c>
      <c r="E204" s="42"/>
      <c r="F204" s="244" t="s">
        <v>823</v>
      </c>
      <c r="G204" s="42"/>
      <c r="H204" s="42"/>
      <c r="I204" s="245"/>
      <c r="J204" s="42"/>
      <c r="K204" s="42"/>
      <c r="L204" s="46"/>
      <c r="M204" s="246"/>
      <c r="N204" s="247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8" t="s">
        <v>224</v>
      </c>
      <c r="AU204" s="18" t="s">
        <v>92</v>
      </c>
    </row>
    <row r="205" s="2" customFormat="1" ht="24.15" customHeight="1">
      <c r="A205" s="40"/>
      <c r="B205" s="41"/>
      <c r="C205" s="291" t="s">
        <v>346</v>
      </c>
      <c r="D205" s="291" t="s">
        <v>311</v>
      </c>
      <c r="E205" s="292" t="s">
        <v>825</v>
      </c>
      <c r="F205" s="293" t="s">
        <v>826</v>
      </c>
      <c r="G205" s="294" t="s">
        <v>325</v>
      </c>
      <c r="H205" s="295">
        <v>1</v>
      </c>
      <c r="I205" s="296"/>
      <c r="J205" s="297">
        <f>ROUND(I205*H205,2)</f>
        <v>0</v>
      </c>
      <c r="K205" s="293" t="s">
        <v>529</v>
      </c>
      <c r="L205" s="298"/>
      <c r="M205" s="299" t="s">
        <v>1</v>
      </c>
      <c r="N205" s="300" t="s">
        <v>48</v>
      </c>
      <c r="O205" s="93"/>
      <c r="P205" s="239">
        <f>O205*H205</f>
        <v>0</v>
      </c>
      <c r="Q205" s="239">
        <v>0</v>
      </c>
      <c r="R205" s="239">
        <f>Q205*H205</f>
        <v>0</v>
      </c>
      <c r="S205" s="239">
        <v>0</v>
      </c>
      <c r="T205" s="240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1" t="s">
        <v>548</v>
      </c>
      <c r="AT205" s="241" t="s">
        <v>311</v>
      </c>
      <c r="AU205" s="241" t="s">
        <v>92</v>
      </c>
      <c r="AY205" s="18" t="s">
        <v>215</v>
      </c>
      <c r="BE205" s="242">
        <f>IF(N205="základní",J205,0)</f>
        <v>0</v>
      </c>
      <c r="BF205" s="242">
        <f>IF(N205="snížená",J205,0)</f>
        <v>0</v>
      </c>
      <c r="BG205" s="242">
        <f>IF(N205="zákl. přenesená",J205,0)</f>
        <v>0</v>
      </c>
      <c r="BH205" s="242">
        <f>IF(N205="sníž. přenesená",J205,0)</f>
        <v>0</v>
      </c>
      <c r="BI205" s="242">
        <f>IF(N205="nulová",J205,0)</f>
        <v>0</v>
      </c>
      <c r="BJ205" s="18" t="s">
        <v>90</v>
      </c>
      <c r="BK205" s="242">
        <f>ROUND(I205*H205,2)</f>
        <v>0</v>
      </c>
      <c r="BL205" s="18" t="s">
        <v>418</v>
      </c>
      <c r="BM205" s="241" t="s">
        <v>827</v>
      </c>
    </row>
    <row r="206" s="2" customFormat="1">
      <c r="A206" s="40"/>
      <c r="B206" s="41"/>
      <c r="C206" s="42"/>
      <c r="D206" s="243" t="s">
        <v>224</v>
      </c>
      <c r="E206" s="42"/>
      <c r="F206" s="244" t="s">
        <v>826</v>
      </c>
      <c r="G206" s="42"/>
      <c r="H206" s="42"/>
      <c r="I206" s="245"/>
      <c r="J206" s="42"/>
      <c r="K206" s="42"/>
      <c r="L206" s="46"/>
      <c r="M206" s="246"/>
      <c r="N206" s="247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8" t="s">
        <v>224</v>
      </c>
      <c r="AU206" s="18" t="s">
        <v>92</v>
      </c>
    </row>
    <row r="207" s="2" customFormat="1" ht="24.15" customHeight="1">
      <c r="A207" s="40"/>
      <c r="B207" s="41"/>
      <c r="C207" s="291" t="s">
        <v>352</v>
      </c>
      <c r="D207" s="291" t="s">
        <v>311</v>
      </c>
      <c r="E207" s="292" t="s">
        <v>828</v>
      </c>
      <c r="F207" s="293" t="s">
        <v>829</v>
      </c>
      <c r="G207" s="294" t="s">
        <v>325</v>
      </c>
      <c r="H207" s="295">
        <v>1</v>
      </c>
      <c r="I207" s="296"/>
      <c r="J207" s="297">
        <f>ROUND(I207*H207,2)</f>
        <v>0</v>
      </c>
      <c r="K207" s="293" t="s">
        <v>529</v>
      </c>
      <c r="L207" s="298"/>
      <c r="M207" s="299" t="s">
        <v>1</v>
      </c>
      <c r="N207" s="300" t="s">
        <v>48</v>
      </c>
      <c r="O207" s="93"/>
      <c r="P207" s="239">
        <f>O207*H207</f>
        <v>0</v>
      </c>
      <c r="Q207" s="239">
        <v>0</v>
      </c>
      <c r="R207" s="239">
        <f>Q207*H207</f>
        <v>0</v>
      </c>
      <c r="S207" s="239">
        <v>0</v>
      </c>
      <c r="T207" s="240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41" t="s">
        <v>548</v>
      </c>
      <c r="AT207" s="241" t="s">
        <v>311</v>
      </c>
      <c r="AU207" s="241" t="s">
        <v>92</v>
      </c>
      <c r="AY207" s="18" t="s">
        <v>215</v>
      </c>
      <c r="BE207" s="242">
        <f>IF(N207="základní",J207,0)</f>
        <v>0</v>
      </c>
      <c r="BF207" s="242">
        <f>IF(N207="snížená",J207,0)</f>
        <v>0</v>
      </c>
      <c r="BG207" s="242">
        <f>IF(N207="zákl. přenesená",J207,0)</f>
        <v>0</v>
      </c>
      <c r="BH207" s="242">
        <f>IF(N207="sníž. přenesená",J207,0)</f>
        <v>0</v>
      </c>
      <c r="BI207" s="242">
        <f>IF(N207="nulová",J207,0)</f>
        <v>0</v>
      </c>
      <c r="BJ207" s="18" t="s">
        <v>90</v>
      </c>
      <c r="BK207" s="242">
        <f>ROUND(I207*H207,2)</f>
        <v>0</v>
      </c>
      <c r="BL207" s="18" t="s">
        <v>418</v>
      </c>
      <c r="BM207" s="241" t="s">
        <v>830</v>
      </c>
    </row>
    <row r="208" s="2" customFormat="1">
      <c r="A208" s="40"/>
      <c r="B208" s="41"/>
      <c r="C208" s="42"/>
      <c r="D208" s="243" t="s">
        <v>224</v>
      </c>
      <c r="E208" s="42"/>
      <c r="F208" s="244" t="s">
        <v>829</v>
      </c>
      <c r="G208" s="42"/>
      <c r="H208" s="42"/>
      <c r="I208" s="245"/>
      <c r="J208" s="42"/>
      <c r="K208" s="42"/>
      <c r="L208" s="46"/>
      <c r="M208" s="246"/>
      <c r="N208" s="247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8" t="s">
        <v>224</v>
      </c>
      <c r="AU208" s="18" t="s">
        <v>92</v>
      </c>
    </row>
    <row r="209" s="2" customFormat="1" ht="24.15" customHeight="1">
      <c r="A209" s="40"/>
      <c r="B209" s="41"/>
      <c r="C209" s="291" t="s">
        <v>7</v>
      </c>
      <c r="D209" s="291" t="s">
        <v>311</v>
      </c>
      <c r="E209" s="292" t="s">
        <v>831</v>
      </c>
      <c r="F209" s="293" t="s">
        <v>832</v>
      </c>
      <c r="G209" s="294" t="s">
        <v>325</v>
      </c>
      <c r="H209" s="295">
        <v>2</v>
      </c>
      <c r="I209" s="296"/>
      <c r="J209" s="297">
        <f>ROUND(I209*H209,2)</f>
        <v>0</v>
      </c>
      <c r="K209" s="293" t="s">
        <v>529</v>
      </c>
      <c r="L209" s="298"/>
      <c r="M209" s="299" t="s">
        <v>1</v>
      </c>
      <c r="N209" s="300" t="s">
        <v>48</v>
      </c>
      <c r="O209" s="93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41" t="s">
        <v>548</v>
      </c>
      <c r="AT209" s="241" t="s">
        <v>311</v>
      </c>
      <c r="AU209" s="241" t="s">
        <v>92</v>
      </c>
      <c r="AY209" s="18" t="s">
        <v>215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8" t="s">
        <v>90</v>
      </c>
      <c r="BK209" s="242">
        <f>ROUND(I209*H209,2)</f>
        <v>0</v>
      </c>
      <c r="BL209" s="18" t="s">
        <v>418</v>
      </c>
      <c r="BM209" s="241" t="s">
        <v>833</v>
      </c>
    </row>
    <row r="210" s="2" customFormat="1">
      <c r="A210" s="40"/>
      <c r="B210" s="41"/>
      <c r="C210" s="42"/>
      <c r="D210" s="243" t="s">
        <v>224</v>
      </c>
      <c r="E210" s="42"/>
      <c r="F210" s="244" t="s">
        <v>832</v>
      </c>
      <c r="G210" s="42"/>
      <c r="H210" s="42"/>
      <c r="I210" s="245"/>
      <c r="J210" s="42"/>
      <c r="K210" s="42"/>
      <c r="L210" s="46"/>
      <c r="M210" s="246"/>
      <c r="N210" s="247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8" t="s">
        <v>224</v>
      </c>
      <c r="AU210" s="18" t="s">
        <v>92</v>
      </c>
    </row>
    <row r="211" s="2" customFormat="1" ht="33" customHeight="1">
      <c r="A211" s="40"/>
      <c r="B211" s="41"/>
      <c r="C211" s="291" t="s">
        <v>365</v>
      </c>
      <c r="D211" s="291" t="s">
        <v>311</v>
      </c>
      <c r="E211" s="292" t="s">
        <v>834</v>
      </c>
      <c r="F211" s="293" t="s">
        <v>835</v>
      </c>
      <c r="G211" s="294" t="s">
        <v>836</v>
      </c>
      <c r="H211" s="295">
        <v>1</v>
      </c>
      <c r="I211" s="296"/>
      <c r="J211" s="297">
        <f>ROUND(I211*H211,2)</f>
        <v>0</v>
      </c>
      <c r="K211" s="293" t="s">
        <v>529</v>
      </c>
      <c r="L211" s="298"/>
      <c r="M211" s="299" t="s">
        <v>1</v>
      </c>
      <c r="N211" s="300" t="s">
        <v>48</v>
      </c>
      <c r="O211" s="93"/>
      <c r="P211" s="239">
        <f>O211*H211</f>
        <v>0</v>
      </c>
      <c r="Q211" s="239">
        <v>0</v>
      </c>
      <c r="R211" s="239">
        <f>Q211*H211</f>
        <v>0</v>
      </c>
      <c r="S211" s="239">
        <v>0</v>
      </c>
      <c r="T211" s="240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1" t="s">
        <v>548</v>
      </c>
      <c r="AT211" s="241" t="s">
        <v>311</v>
      </c>
      <c r="AU211" s="241" t="s">
        <v>92</v>
      </c>
      <c r="AY211" s="18" t="s">
        <v>215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8" t="s">
        <v>90</v>
      </c>
      <c r="BK211" s="242">
        <f>ROUND(I211*H211,2)</f>
        <v>0</v>
      </c>
      <c r="BL211" s="18" t="s">
        <v>418</v>
      </c>
      <c r="BM211" s="241" t="s">
        <v>837</v>
      </c>
    </row>
    <row r="212" s="2" customFormat="1">
      <c r="A212" s="40"/>
      <c r="B212" s="41"/>
      <c r="C212" s="42"/>
      <c r="D212" s="243" t="s">
        <v>224</v>
      </c>
      <c r="E212" s="42"/>
      <c r="F212" s="244" t="s">
        <v>835</v>
      </c>
      <c r="G212" s="42"/>
      <c r="H212" s="42"/>
      <c r="I212" s="245"/>
      <c r="J212" s="42"/>
      <c r="K212" s="42"/>
      <c r="L212" s="46"/>
      <c r="M212" s="246"/>
      <c r="N212" s="247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8" t="s">
        <v>224</v>
      </c>
      <c r="AU212" s="18" t="s">
        <v>92</v>
      </c>
    </row>
    <row r="213" s="2" customFormat="1" ht="24.15" customHeight="1">
      <c r="A213" s="40"/>
      <c r="B213" s="41"/>
      <c r="C213" s="291" t="s">
        <v>371</v>
      </c>
      <c r="D213" s="291" t="s">
        <v>311</v>
      </c>
      <c r="E213" s="292" t="s">
        <v>838</v>
      </c>
      <c r="F213" s="293" t="s">
        <v>839</v>
      </c>
      <c r="G213" s="294" t="s">
        <v>325</v>
      </c>
      <c r="H213" s="295">
        <v>1</v>
      </c>
      <c r="I213" s="296"/>
      <c r="J213" s="297">
        <f>ROUND(I213*H213,2)</f>
        <v>0</v>
      </c>
      <c r="K213" s="293" t="s">
        <v>529</v>
      </c>
      <c r="L213" s="298"/>
      <c r="M213" s="299" t="s">
        <v>1</v>
      </c>
      <c r="N213" s="300" t="s">
        <v>48</v>
      </c>
      <c r="O213" s="93"/>
      <c r="P213" s="239">
        <f>O213*H213</f>
        <v>0</v>
      </c>
      <c r="Q213" s="239">
        <v>0</v>
      </c>
      <c r="R213" s="239">
        <f>Q213*H213</f>
        <v>0</v>
      </c>
      <c r="S213" s="239">
        <v>0</v>
      </c>
      <c r="T213" s="240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41" t="s">
        <v>548</v>
      </c>
      <c r="AT213" s="241" t="s">
        <v>311</v>
      </c>
      <c r="AU213" s="241" t="s">
        <v>92</v>
      </c>
      <c r="AY213" s="18" t="s">
        <v>215</v>
      </c>
      <c r="BE213" s="242">
        <f>IF(N213="základní",J213,0)</f>
        <v>0</v>
      </c>
      <c r="BF213" s="242">
        <f>IF(N213="snížená",J213,0)</f>
        <v>0</v>
      </c>
      <c r="BG213" s="242">
        <f>IF(N213="zákl. přenesená",J213,0)</f>
        <v>0</v>
      </c>
      <c r="BH213" s="242">
        <f>IF(N213="sníž. přenesená",J213,0)</f>
        <v>0</v>
      </c>
      <c r="BI213" s="242">
        <f>IF(N213="nulová",J213,0)</f>
        <v>0</v>
      </c>
      <c r="BJ213" s="18" t="s">
        <v>90</v>
      </c>
      <c r="BK213" s="242">
        <f>ROUND(I213*H213,2)</f>
        <v>0</v>
      </c>
      <c r="BL213" s="18" t="s">
        <v>418</v>
      </c>
      <c r="BM213" s="241" t="s">
        <v>840</v>
      </c>
    </row>
    <row r="214" s="2" customFormat="1">
      <c r="A214" s="40"/>
      <c r="B214" s="41"/>
      <c r="C214" s="42"/>
      <c r="D214" s="243" t="s">
        <v>224</v>
      </c>
      <c r="E214" s="42"/>
      <c r="F214" s="244" t="s">
        <v>839</v>
      </c>
      <c r="G214" s="42"/>
      <c r="H214" s="42"/>
      <c r="I214" s="245"/>
      <c r="J214" s="42"/>
      <c r="K214" s="42"/>
      <c r="L214" s="46"/>
      <c r="M214" s="246"/>
      <c r="N214" s="247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8" t="s">
        <v>224</v>
      </c>
      <c r="AU214" s="18" t="s">
        <v>92</v>
      </c>
    </row>
    <row r="215" s="2" customFormat="1" ht="24.15" customHeight="1">
      <c r="A215" s="40"/>
      <c r="B215" s="41"/>
      <c r="C215" s="291" t="s">
        <v>377</v>
      </c>
      <c r="D215" s="291" t="s">
        <v>311</v>
      </c>
      <c r="E215" s="292" t="s">
        <v>841</v>
      </c>
      <c r="F215" s="293" t="s">
        <v>842</v>
      </c>
      <c r="G215" s="294" t="s">
        <v>325</v>
      </c>
      <c r="H215" s="295">
        <v>2</v>
      </c>
      <c r="I215" s="296"/>
      <c r="J215" s="297">
        <f>ROUND(I215*H215,2)</f>
        <v>0</v>
      </c>
      <c r="K215" s="293" t="s">
        <v>529</v>
      </c>
      <c r="L215" s="298"/>
      <c r="M215" s="299" t="s">
        <v>1</v>
      </c>
      <c r="N215" s="300" t="s">
        <v>48</v>
      </c>
      <c r="O215" s="93"/>
      <c r="P215" s="239">
        <f>O215*H215</f>
        <v>0</v>
      </c>
      <c r="Q215" s="239">
        <v>0</v>
      </c>
      <c r="R215" s="239">
        <f>Q215*H215</f>
        <v>0</v>
      </c>
      <c r="S215" s="239">
        <v>0</v>
      </c>
      <c r="T215" s="240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41" t="s">
        <v>548</v>
      </c>
      <c r="AT215" s="241" t="s">
        <v>311</v>
      </c>
      <c r="AU215" s="241" t="s">
        <v>92</v>
      </c>
      <c r="AY215" s="18" t="s">
        <v>215</v>
      </c>
      <c r="BE215" s="242">
        <f>IF(N215="základní",J215,0)</f>
        <v>0</v>
      </c>
      <c r="BF215" s="242">
        <f>IF(N215="snížená",J215,0)</f>
        <v>0</v>
      </c>
      <c r="BG215" s="242">
        <f>IF(N215="zákl. přenesená",J215,0)</f>
        <v>0</v>
      </c>
      <c r="BH215" s="242">
        <f>IF(N215="sníž. přenesená",J215,0)</f>
        <v>0</v>
      </c>
      <c r="BI215" s="242">
        <f>IF(N215="nulová",J215,0)</f>
        <v>0</v>
      </c>
      <c r="BJ215" s="18" t="s">
        <v>90</v>
      </c>
      <c r="BK215" s="242">
        <f>ROUND(I215*H215,2)</f>
        <v>0</v>
      </c>
      <c r="BL215" s="18" t="s">
        <v>418</v>
      </c>
      <c r="BM215" s="241" t="s">
        <v>843</v>
      </c>
    </row>
    <row r="216" s="2" customFormat="1">
      <c r="A216" s="40"/>
      <c r="B216" s="41"/>
      <c r="C216" s="42"/>
      <c r="D216" s="243" t="s">
        <v>224</v>
      </c>
      <c r="E216" s="42"/>
      <c r="F216" s="244" t="s">
        <v>842</v>
      </c>
      <c r="G216" s="42"/>
      <c r="H216" s="42"/>
      <c r="I216" s="245"/>
      <c r="J216" s="42"/>
      <c r="K216" s="42"/>
      <c r="L216" s="46"/>
      <c r="M216" s="246"/>
      <c r="N216" s="247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8" t="s">
        <v>224</v>
      </c>
      <c r="AU216" s="18" t="s">
        <v>92</v>
      </c>
    </row>
    <row r="217" s="2" customFormat="1" ht="24.15" customHeight="1">
      <c r="A217" s="40"/>
      <c r="B217" s="41"/>
      <c r="C217" s="291" t="s">
        <v>383</v>
      </c>
      <c r="D217" s="291" t="s">
        <v>311</v>
      </c>
      <c r="E217" s="292" t="s">
        <v>844</v>
      </c>
      <c r="F217" s="293" t="s">
        <v>845</v>
      </c>
      <c r="G217" s="294" t="s">
        <v>325</v>
      </c>
      <c r="H217" s="295">
        <v>2</v>
      </c>
      <c r="I217" s="296"/>
      <c r="J217" s="297">
        <f>ROUND(I217*H217,2)</f>
        <v>0</v>
      </c>
      <c r="K217" s="293" t="s">
        <v>529</v>
      </c>
      <c r="L217" s="298"/>
      <c r="M217" s="299" t="s">
        <v>1</v>
      </c>
      <c r="N217" s="300" t="s">
        <v>48</v>
      </c>
      <c r="O217" s="93"/>
      <c r="P217" s="239">
        <f>O217*H217</f>
        <v>0</v>
      </c>
      <c r="Q217" s="239">
        <v>0</v>
      </c>
      <c r="R217" s="239">
        <f>Q217*H217</f>
        <v>0</v>
      </c>
      <c r="S217" s="239">
        <v>0</v>
      </c>
      <c r="T217" s="240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1" t="s">
        <v>548</v>
      </c>
      <c r="AT217" s="241" t="s">
        <v>311</v>
      </c>
      <c r="AU217" s="241" t="s">
        <v>92</v>
      </c>
      <c r="AY217" s="18" t="s">
        <v>215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8" t="s">
        <v>90</v>
      </c>
      <c r="BK217" s="242">
        <f>ROUND(I217*H217,2)</f>
        <v>0</v>
      </c>
      <c r="BL217" s="18" t="s">
        <v>418</v>
      </c>
      <c r="BM217" s="241" t="s">
        <v>846</v>
      </c>
    </row>
    <row r="218" s="2" customFormat="1">
      <c r="A218" s="40"/>
      <c r="B218" s="41"/>
      <c r="C218" s="42"/>
      <c r="D218" s="243" t="s">
        <v>224</v>
      </c>
      <c r="E218" s="42"/>
      <c r="F218" s="244" t="s">
        <v>845</v>
      </c>
      <c r="G218" s="42"/>
      <c r="H218" s="42"/>
      <c r="I218" s="245"/>
      <c r="J218" s="42"/>
      <c r="K218" s="42"/>
      <c r="L218" s="46"/>
      <c r="M218" s="246"/>
      <c r="N218" s="247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8" t="s">
        <v>224</v>
      </c>
      <c r="AU218" s="18" t="s">
        <v>92</v>
      </c>
    </row>
    <row r="219" s="12" customFormat="1" ht="25.92" customHeight="1">
      <c r="A219" s="12"/>
      <c r="B219" s="214"/>
      <c r="C219" s="215"/>
      <c r="D219" s="216" t="s">
        <v>82</v>
      </c>
      <c r="E219" s="217" t="s">
        <v>725</v>
      </c>
      <c r="F219" s="217" t="s">
        <v>726</v>
      </c>
      <c r="G219" s="215"/>
      <c r="H219" s="215"/>
      <c r="I219" s="218"/>
      <c r="J219" s="219">
        <f>BK219</f>
        <v>0</v>
      </c>
      <c r="K219" s="215"/>
      <c r="L219" s="220"/>
      <c r="M219" s="221"/>
      <c r="N219" s="222"/>
      <c r="O219" s="222"/>
      <c r="P219" s="223">
        <f>SUM(P220:P222)</f>
        <v>0</v>
      </c>
      <c r="Q219" s="222"/>
      <c r="R219" s="223">
        <f>SUM(R220:R222)</f>
        <v>0</v>
      </c>
      <c r="S219" s="222"/>
      <c r="T219" s="224">
        <f>SUM(T220:T222)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5" t="s">
        <v>100</v>
      </c>
      <c r="AT219" s="226" t="s">
        <v>82</v>
      </c>
      <c r="AU219" s="226" t="s">
        <v>83</v>
      </c>
      <c r="AY219" s="225" t="s">
        <v>215</v>
      </c>
      <c r="BK219" s="227">
        <f>SUM(BK220:BK222)</f>
        <v>0</v>
      </c>
    </row>
    <row r="220" s="2" customFormat="1" ht="16.5" customHeight="1">
      <c r="A220" s="40"/>
      <c r="B220" s="41"/>
      <c r="C220" s="230" t="s">
        <v>389</v>
      </c>
      <c r="D220" s="230" t="s">
        <v>217</v>
      </c>
      <c r="E220" s="231" t="s">
        <v>847</v>
      </c>
      <c r="F220" s="232" t="s">
        <v>848</v>
      </c>
      <c r="G220" s="233" t="s">
        <v>325</v>
      </c>
      <c r="H220" s="234">
        <v>1</v>
      </c>
      <c r="I220" s="235"/>
      <c r="J220" s="236">
        <f>ROUND(I220*H220,2)</f>
        <v>0</v>
      </c>
      <c r="K220" s="232" t="s">
        <v>529</v>
      </c>
      <c r="L220" s="46"/>
      <c r="M220" s="237" t="s">
        <v>1</v>
      </c>
      <c r="N220" s="238" t="s">
        <v>48</v>
      </c>
      <c r="O220" s="93"/>
      <c r="P220" s="239">
        <f>O220*H220</f>
        <v>0</v>
      </c>
      <c r="Q220" s="239">
        <v>0</v>
      </c>
      <c r="R220" s="239">
        <f>Q220*H220</f>
        <v>0</v>
      </c>
      <c r="S220" s="239">
        <v>0</v>
      </c>
      <c r="T220" s="240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41" t="s">
        <v>541</v>
      </c>
      <c r="AT220" s="241" t="s">
        <v>217</v>
      </c>
      <c r="AU220" s="241" t="s">
        <v>90</v>
      </c>
      <c r="AY220" s="18" t="s">
        <v>215</v>
      </c>
      <c r="BE220" s="242">
        <f>IF(N220="základní",J220,0)</f>
        <v>0</v>
      </c>
      <c r="BF220" s="242">
        <f>IF(N220="snížená",J220,0)</f>
        <v>0</v>
      </c>
      <c r="BG220" s="242">
        <f>IF(N220="zákl. přenesená",J220,0)</f>
        <v>0</v>
      </c>
      <c r="BH220" s="242">
        <f>IF(N220="sníž. přenesená",J220,0)</f>
        <v>0</v>
      </c>
      <c r="BI220" s="242">
        <f>IF(N220="nulová",J220,0)</f>
        <v>0</v>
      </c>
      <c r="BJ220" s="18" t="s">
        <v>90</v>
      </c>
      <c r="BK220" s="242">
        <f>ROUND(I220*H220,2)</f>
        <v>0</v>
      </c>
      <c r="BL220" s="18" t="s">
        <v>541</v>
      </c>
      <c r="BM220" s="241" t="s">
        <v>849</v>
      </c>
    </row>
    <row r="221" s="2" customFormat="1">
      <c r="A221" s="40"/>
      <c r="B221" s="41"/>
      <c r="C221" s="42"/>
      <c r="D221" s="243" t="s">
        <v>224</v>
      </c>
      <c r="E221" s="42"/>
      <c r="F221" s="244" t="s">
        <v>850</v>
      </c>
      <c r="G221" s="42"/>
      <c r="H221" s="42"/>
      <c r="I221" s="245"/>
      <c r="J221" s="42"/>
      <c r="K221" s="42"/>
      <c r="L221" s="46"/>
      <c r="M221" s="246"/>
      <c r="N221" s="247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8" t="s">
        <v>224</v>
      </c>
      <c r="AU221" s="18" t="s">
        <v>90</v>
      </c>
    </row>
    <row r="222" s="2" customFormat="1">
      <c r="A222" s="40"/>
      <c r="B222" s="41"/>
      <c r="C222" s="42"/>
      <c r="D222" s="243" t="s">
        <v>657</v>
      </c>
      <c r="E222" s="42"/>
      <c r="F222" s="304" t="s">
        <v>851</v>
      </c>
      <c r="G222" s="42"/>
      <c r="H222" s="42"/>
      <c r="I222" s="245"/>
      <c r="J222" s="42"/>
      <c r="K222" s="42"/>
      <c r="L222" s="46"/>
      <c r="M222" s="305"/>
      <c r="N222" s="306"/>
      <c r="O222" s="307"/>
      <c r="P222" s="307"/>
      <c r="Q222" s="307"/>
      <c r="R222" s="307"/>
      <c r="S222" s="307"/>
      <c r="T222" s="308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8" t="s">
        <v>657</v>
      </c>
      <c r="AU222" s="18" t="s">
        <v>90</v>
      </c>
    </row>
    <row r="223" s="2" customFormat="1" ht="6.96" customHeight="1">
      <c r="A223" s="40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46"/>
      <c r="M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</row>
  </sheetData>
  <sheetProtection sheet="1" autoFilter="0" formatColumns="0" formatRows="0" objects="1" scenarios="1" spinCount="100000" saltValue="nTCpQcWV3pAqKPCJ5vvDtMEOk/YHYusIwAjAD9BgoykVwQLARE5iPQ78hzmV45rxCd0kKCrVn2IoOR1Zchl64g==" hashValue="zEcY25+FdTi20z+Oo9Mk6xyQNI7ONimRH3hsn3w1NmQAqCPiJn2EEHAk1MHFjFVkx3jV3fgMHKzp1AaC2q9vrA==" algorithmName="SHA-512" password="CC35"/>
  <autoFilter ref="C128:K22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1"/>
      <c r="AT3" s="18" t="s">
        <v>92</v>
      </c>
    </row>
    <row r="4" s="1" customFormat="1" ht="24.96" customHeight="1">
      <c r="B4" s="21"/>
      <c r="D4" s="151" t="s">
        <v>177</v>
      </c>
      <c r="L4" s="21"/>
      <c r="M4" s="15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3" t="s">
        <v>16</v>
      </c>
      <c r="L6" s="21"/>
    </row>
    <row r="7" s="1" customFormat="1" ht="16.5" customHeight="1">
      <c r="B7" s="21"/>
      <c r="E7" s="154" t="str">
        <f>'Rekapitulace zakázky'!K6</f>
        <v>Prostá rekonstrukce trati v úseku Lázně Bělohrad - Nová Paka_Z2</v>
      </c>
      <c r="F7" s="153"/>
      <c r="G7" s="153"/>
      <c r="H7" s="153"/>
      <c r="L7" s="21"/>
    </row>
    <row r="8">
      <c r="B8" s="21"/>
      <c r="D8" s="153" t="s">
        <v>178</v>
      </c>
      <c r="L8" s="21"/>
    </row>
    <row r="9" s="1" customFormat="1" ht="16.5" customHeight="1">
      <c r="B9" s="21"/>
      <c r="E9" s="154" t="s">
        <v>677</v>
      </c>
      <c r="F9" s="1"/>
      <c r="G9" s="1"/>
      <c r="H9" s="1"/>
      <c r="L9" s="21"/>
    </row>
    <row r="10" s="1" customFormat="1" ht="12" customHeight="1">
      <c r="B10" s="21"/>
      <c r="D10" s="153" t="s">
        <v>180</v>
      </c>
      <c r="L10" s="21"/>
    </row>
    <row r="11" s="2" customFormat="1" ht="16.5" customHeight="1">
      <c r="A11" s="40"/>
      <c r="B11" s="46"/>
      <c r="C11" s="40"/>
      <c r="D11" s="40"/>
      <c r="E11" s="155" t="s">
        <v>678</v>
      </c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53" t="s">
        <v>182</v>
      </c>
      <c r="E12" s="40"/>
      <c r="F12" s="40"/>
      <c r="G12" s="40"/>
      <c r="H12" s="40"/>
      <c r="I12" s="40"/>
      <c r="J12" s="40"/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6.5" customHeight="1">
      <c r="A13" s="40"/>
      <c r="B13" s="46"/>
      <c r="C13" s="40"/>
      <c r="D13" s="40"/>
      <c r="E13" s="156" t="s">
        <v>852</v>
      </c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53" t="s">
        <v>18</v>
      </c>
      <c r="E15" s="40"/>
      <c r="F15" s="143" t="s">
        <v>1</v>
      </c>
      <c r="G15" s="40"/>
      <c r="H15" s="40"/>
      <c r="I15" s="153" t="s">
        <v>20</v>
      </c>
      <c r="J15" s="143" t="s">
        <v>1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53" t="s">
        <v>22</v>
      </c>
      <c r="E16" s="40"/>
      <c r="F16" s="143" t="s">
        <v>23</v>
      </c>
      <c r="G16" s="40"/>
      <c r="H16" s="40"/>
      <c r="I16" s="153" t="s">
        <v>24</v>
      </c>
      <c r="J16" s="157" t="str">
        <f>'Rekapitulace zakázky'!AN8</f>
        <v>13. 8. 2026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53" t="s">
        <v>30</v>
      </c>
      <c r="E18" s="40"/>
      <c r="F18" s="40"/>
      <c r="G18" s="40"/>
      <c r="H18" s="40"/>
      <c r="I18" s="153" t="s">
        <v>31</v>
      </c>
      <c r="J18" s="143" t="s">
        <v>519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43" t="s">
        <v>520</v>
      </c>
      <c r="F19" s="40"/>
      <c r="G19" s="40"/>
      <c r="H19" s="40"/>
      <c r="I19" s="153" t="s">
        <v>33</v>
      </c>
      <c r="J19" s="143" t="s">
        <v>1</v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53" t="s">
        <v>34</v>
      </c>
      <c r="E21" s="40"/>
      <c r="F21" s="40"/>
      <c r="G21" s="40"/>
      <c r="H21" s="40"/>
      <c r="I21" s="153" t="s">
        <v>31</v>
      </c>
      <c r="J21" s="34" t="str">
        <f>'Rekapitulace zakázky'!AN13</f>
        <v>Vyplň údaj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4" t="str">
        <f>'Rekapitulace zakázky'!E14</f>
        <v>Vyplň údaj</v>
      </c>
      <c r="F22" s="143"/>
      <c r="G22" s="143"/>
      <c r="H22" s="143"/>
      <c r="I22" s="153" t="s">
        <v>33</v>
      </c>
      <c r="J22" s="34" t="str">
        <f>'Rekapitulace zakázky'!AN14</f>
        <v>Vyplň údaj</v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53" t="s">
        <v>36</v>
      </c>
      <c r="E24" s="40"/>
      <c r="F24" s="40"/>
      <c r="G24" s="40"/>
      <c r="H24" s="40"/>
      <c r="I24" s="153" t="s">
        <v>31</v>
      </c>
      <c r="J24" s="143" t="s">
        <v>37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43" t="s">
        <v>38</v>
      </c>
      <c r="F25" s="40"/>
      <c r="G25" s="40"/>
      <c r="H25" s="40"/>
      <c r="I25" s="153" t="s">
        <v>33</v>
      </c>
      <c r="J25" s="143" t="s">
        <v>1</v>
      </c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53" t="s">
        <v>40</v>
      </c>
      <c r="E27" s="40"/>
      <c r="F27" s="40"/>
      <c r="G27" s="40"/>
      <c r="H27" s="40"/>
      <c r="I27" s="153" t="s">
        <v>31</v>
      </c>
      <c r="J27" s="143" t="s">
        <v>1</v>
      </c>
      <c r="K27" s="40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43" t="s">
        <v>521</v>
      </c>
      <c r="F28" s="40"/>
      <c r="G28" s="40"/>
      <c r="H28" s="40"/>
      <c r="I28" s="153" t="s">
        <v>33</v>
      </c>
      <c r="J28" s="143" t="s">
        <v>1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53" t="s">
        <v>41</v>
      </c>
      <c r="E30" s="40"/>
      <c r="F30" s="40"/>
      <c r="G30" s="40"/>
      <c r="H30" s="40"/>
      <c r="I30" s="40"/>
      <c r="J30" s="40"/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07.25" customHeight="1">
      <c r="A31" s="158"/>
      <c r="B31" s="159"/>
      <c r="C31" s="158"/>
      <c r="D31" s="158"/>
      <c r="E31" s="160" t="s">
        <v>42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62"/>
      <c r="E33" s="162"/>
      <c r="F33" s="162"/>
      <c r="G33" s="162"/>
      <c r="H33" s="162"/>
      <c r="I33" s="162"/>
      <c r="J33" s="162"/>
      <c r="K33" s="162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63" t="s">
        <v>43</v>
      </c>
      <c r="E34" s="40"/>
      <c r="F34" s="40"/>
      <c r="G34" s="40"/>
      <c r="H34" s="40"/>
      <c r="I34" s="40"/>
      <c r="J34" s="164">
        <f>ROUND(J127,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62"/>
      <c r="E35" s="162"/>
      <c r="F35" s="162"/>
      <c r="G35" s="162"/>
      <c r="H35" s="162"/>
      <c r="I35" s="162"/>
      <c r="J35" s="162"/>
      <c r="K35" s="162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5" t="s">
        <v>45</v>
      </c>
      <c r="G36" s="40"/>
      <c r="H36" s="40"/>
      <c r="I36" s="165" t="s">
        <v>44</v>
      </c>
      <c r="J36" s="165" t="s">
        <v>46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55" t="s">
        <v>47</v>
      </c>
      <c r="E37" s="153" t="s">
        <v>48</v>
      </c>
      <c r="F37" s="166">
        <f>ROUND((SUM(BE127:BE136)),  2)</f>
        <v>0</v>
      </c>
      <c r="G37" s="40"/>
      <c r="H37" s="40"/>
      <c r="I37" s="167">
        <v>0.20999999999999999</v>
      </c>
      <c r="J37" s="166">
        <f>ROUND(((SUM(BE127:BE136))*I37),  2)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53" t="s">
        <v>49</v>
      </c>
      <c r="F38" s="166">
        <f>ROUND((SUM(BF127:BF136)),  2)</f>
        <v>0</v>
      </c>
      <c r="G38" s="40"/>
      <c r="H38" s="40"/>
      <c r="I38" s="167">
        <v>0.12</v>
      </c>
      <c r="J38" s="166">
        <f>ROUND(((SUM(BF127:BF136))*I38),  2)</f>
        <v>0</v>
      </c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53" t="s">
        <v>50</v>
      </c>
      <c r="F39" s="166">
        <f>ROUND((SUM(BG127:BG136)),  2)</f>
        <v>0</v>
      </c>
      <c r="G39" s="40"/>
      <c r="H39" s="40"/>
      <c r="I39" s="167">
        <v>0.20999999999999999</v>
      </c>
      <c r="J39" s="166">
        <f>0</f>
        <v>0</v>
      </c>
      <c r="K39" s="40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53" t="s">
        <v>51</v>
      </c>
      <c r="F40" s="166">
        <f>ROUND((SUM(BH127:BH136)),  2)</f>
        <v>0</v>
      </c>
      <c r="G40" s="40"/>
      <c r="H40" s="40"/>
      <c r="I40" s="167">
        <v>0.12</v>
      </c>
      <c r="J40" s="166">
        <f>0</f>
        <v>0</v>
      </c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53" t="s">
        <v>52</v>
      </c>
      <c r="F41" s="166">
        <f>ROUND((SUM(BI127:BI136)),  2)</f>
        <v>0</v>
      </c>
      <c r="G41" s="40"/>
      <c r="H41" s="40"/>
      <c r="I41" s="167">
        <v>0</v>
      </c>
      <c r="J41" s="166">
        <f>0</f>
        <v>0</v>
      </c>
      <c r="K41" s="40"/>
      <c r="L41" s="65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65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8"/>
      <c r="D43" s="169" t="s">
        <v>53</v>
      </c>
      <c r="E43" s="170"/>
      <c r="F43" s="170"/>
      <c r="G43" s="171" t="s">
        <v>54</v>
      </c>
      <c r="H43" s="172" t="s">
        <v>55</v>
      </c>
      <c r="I43" s="170"/>
      <c r="J43" s="173">
        <f>SUM(J34:J41)</f>
        <v>0</v>
      </c>
      <c r="K43" s="174"/>
      <c r="L43" s="65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46"/>
      <c r="C44" s="40"/>
      <c r="D44" s="40"/>
      <c r="E44" s="40"/>
      <c r="F44" s="40"/>
      <c r="G44" s="40"/>
      <c r="H44" s="40"/>
      <c r="I44" s="40"/>
      <c r="J44" s="40"/>
      <c r="K44" s="40"/>
      <c r="L44" s="65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5"/>
      <c r="D50" s="175" t="s">
        <v>56</v>
      </c>
      <c r="E50" s="176"/>
      <c r="F50" s="176"/>
      <c r="G50" s="175" t="s">
        <v>57</v>
      </c>
      <c r="H50" s="176"/>
      <c r="I50" s="176"/>
      <c r="J50" s="176"/>
      <c r="K50" s="176"/>
      <c r="L50" s="65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0"/>
      <c r="B61" s="46"/>
      <c r="C61" s="40"/>
      <c r="D61" s="177" t="s">
        <v>58</v>
      </c>
      <c r="E61" s="178"/>
      <c r="F61" s="179" t="s">
        <v>59</v>
      </c>
      <c r="G61" s="177" t="s">
        <v>58</v>
      </c>
      <c r="H61" s="178"/>
      <c r="I61" s="178"/>
      <c r="J61" s="180" t="s">
        <v>59</v>
      </c>
      <c r="K61" s="178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0"/>
      <c r="B65" s="46"/>
      <c r="C65" s="40"/>
      <c r="D65" s="175" t="s">
        <v>60</v>
      </c>
      <c r="E65" s="181"/>
      <c r="F65" s="181"/>
      <c r="G65" s="175" t="s">
        <v>61</v>
      </c>
      <c r="H65" s="181"/>
      <c r="I65" s="181"/>
      <c r="J65" s="181"/>
      <c r="K65" s="181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0"/>
      <c r="B76" s="46"/>
      <c r="C76" s="40"/>
      <c r="D76" s="177" t="s">
        <v>58</v>
      </c>
      <c r="E76" s="178"/>
      <c r="F76" s="179" t="s">
        <v>59</v>
      </c>
      <c r="G76" s="177" t="s">
        <v>58</v>
      </c>
      <c r="H76" s="178"/>
      <c r="I76" s="178"/>
      <c r="J76" s="180" t="s">
        <v>59</v>
      </c>
      <c r="K76" s="178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4" t="s">
        <v>185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3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86" t="str">
        <f>E7</f>
        <v>Prostá rekonstrukce trati v úseku Lázně Bělohrad - Nová Paka_Z2</v>
      </c>
      <c r="F85" s="33"/>
      <c r="G85" s="33"/>
      <c r="H85" s="33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" customFormat="1" ht="12" customHeight="1">
      <c r="B86" s="22"/>
      <c r="C86" s="33" t="s">
        <v>178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6" t="s">
        <v>677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180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40"/>
      <c r="B89" s="41"/>
      <c r="C89" s="42"/>
      <c r="D89" s="42"/>
      <c r="E89" s="187" t="s">
        <v>678</v>
      </c>
      <c r="F89" s="42"/>
      <c r="G89" s="42"/>
      <c r="H89" s="42"/>
      <c r="I89" s="42"/>
      <c r="J89" s="42"/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3" t="s">
        <v>182</v>
      </c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6.5" customHeight="1">
      <c r="A91" s="40"/>
      <c r="B91" s="41"/>
      <c r="C91" s="42"/>
      <c r="D91" s="42"/>
      <c r="E91" s="78" t="str">
        <f>E13</f>
        <v>PS 430-11-01.04 - PZS 4478 (ÚRS)</v>
      </c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3" t="s">
        <v>22</v>
      </c>
      <c r="D93" s="42"/>
      <c r="E93" s="42"/>
      <c r="F93" s="28" t="str">
        <f>F16</f>
        <v>traťový úsek Lázně Bělohrad - Stará Paka</v>
      </c>
      <c r="G93" s="42"/>
      <c r="H93" s="42"/>
      <c r="I93" s="33" t="s">
        <v>24</v>
      </c>
      <c r="J93" s="81" t="str">
        <f>IF(J16="","",J16)</f>
        <v>13. 8. 2026</v>
      </c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5.15" customHeight="1">
      <c r="A95" s="40"/>
      <c r="B95" s="41"/>
      <c r="C95" s="33" t="s">
        <v>30</v>
      </c>
      <c r="D95" s="42"/>
      <c r="E95" s="42"/>
      <c r="F95" s="28" t="str">
        <f>E19</f>
        <v>Správa Železnic, s.o.</v>
      </c>
      <c r="G95" s="42"/>
      <c r="H95" s="42"/>
      <c r="I95" s="33" t="s">
        <v>36</v>
      </c>
      <c r="J95" s="38" t="str">
        <f>E25</f>
        <v>PRODIN a.s.</v>
      </c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3" t="s">
        <v>34</v>
      </c>
      <c r="D96" s="42"/>
      <c r="E96" s="42"/>
      <c r="F96" s="28" t="str">
        <f>IF(E22="","",E22)</f>
        <v>Vyplň údaj</v>
      </c>
      <c r="G96" s="42"/>
      <c r="H96" s="42"/>
      <c r="I96" s="33" t="s">
        <v>40</v>
      </c>
      <c r="J96" s="38" t="str">
        <f>E28</f>
        <v>Michal Kadlec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0.32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65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29.28" customHeight="1">
      <c r="A98" s="40"/>
      <c r="B98" s="41"/>
      <c r="C98" s="188" t="s">
        <v>186</v>
      </c>
      <c r="D98" s="189"/>
      <c r="E98" s="189"/>
      <c r="F98" s="189"/>
      <c r="G98" s="189"/>
      <c r="H98" s="189"/>
      <c r="I98" s="189"/>
      <c r="J98" s="190" t="s">
        <v>187</v>
      </c>
      <c r="K98" s="189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2.8" customHeight="1">
      <c r="A100" s="40"/>
      <c r="B100" s="41"/>
      <c r="C100" s="191" t="s">
        <v>188</v>
      </c>
      <c r="D100" s="42"/>
      <c r="E100" s="42"/>
      <c r="F100" s="42"/>
      <c r="G100" s="42"/>
      <c r="H100" s="42"/>
      <c r="I100" s="42"/>
      <c r="J100" s="112">
        <f>J127</f>
        <v>0</v>
      </c>
      <c r="K100" s="42"/>
      <c r="L100" s="65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U100" s="18" t="s">
        <v>189</v>
      </c>
    </row>
    <row r="101" s="9" customFormat="1" ht="24.96" customHeight="1">
      <c r="A101" s="9"/>
      <c r="B101" s="192"/>
      <c r="C101" s="193"/>
      <c r="D101" s="194" t="s">
        <v>522</v>
      </c>
      <c r="E101" s="195"/>
      <c r="F101" s="195"/>
      <c r="G101" s="195"/>
      <c r="H101" s="195"/>
      <c r="I101" s="195"/>
      <c r="J101" s="196">
        <f>J128</f>
        <v>0</v>
      </c>
      <c r="K101" s="193"/>
      <c r="L101" s="19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2"/>
      <c r="C102" s="193"/>
      <c r="D102" s="194" t="s">
        <v>197</v>
      </c>
      <c r="E102" s="195"/>
      <c r="F102" s="195"/>
      <c r="G102" s="195"/>
      <c r="H102" s="195"/>
      <c r="I102" s="195"/>
      <c r="J102" s="196">
        <f>J129</f>
        <v>0</v>
      </c>
      <c r="K102" s="193"/>
      <c r="L102" s="19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8"/>
      <c r="C103" s="134"/>
      <c r="D103" s="199" t="s">
        <v>199</v>
      </c>
      <c r="E103" s="200"/>
      <c r="F103" s="200"/>
      <c r="G103" s="200"/>
      <c r="H103" s="200"/>
      <c r="I103" s="200"/>
      <c r="J103" s="201">
        <f>J130</f>
        <v>0</v>
      </c>
      <c r="K103" s="134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40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9" s="2" customFormat="1" ht="6.96" customHeight="1">
      <c r="A109" s="40"/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24.96" customHeight="1">
      <c r="A110" s="40"/>
      <c r="B110" s="41"/>
      <c r="C110" s="24" t="s">
        <v>200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6.96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3" t="s">
        <v>16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186" t="str">
        <f>E7</f>
        <v>Prostá rekonstrukce trati v úseku Lázně Bělohrad - Nová Paka_Z2</v>
      </c>
      <c r="F113" s="33"/>
      <c r="G113" s="33"/>
      <c r="H113" s="33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1" customFormat="1" ht="12" customHeight="1">
      <c r="B114" s="22"/>
      <c r="C114" s="33" t="s">
        <v>178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6" t="s">
        <v>677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180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40"/>
      <c r="B117" s="41"/>
      <c r="C117" s="42"/>
      <c r="D117" s="42"/>
      <c r="E117" s="187" t="s">
        <v>678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3" t="s">
        <v>182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78" t="str">
        <f>E13</f>
        <v>PS 430-11-01.04 - PZS 4478 (ÚRS)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3" t="s">
        <v>22</v>
      </c>
      <c r="D121" s="42"/>
      <c r="E121" s="42"/>
      <c r="F121" s="28" t="str">
        <f>F16</f>
        <v>traťový úsek Lázně Bělohrad - Stará Paka</v>
      </c>
      <c r="G121" s="42"/>
      <c r="H121" s="42"/>
      <c r="I121" s="33" t="s">
        <v>24</v>
      </c>
      <c r="J121" s="81" t="str">
        <f>IF(J16="","",J16)</f>
        <v>13. 8. 2026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3" t="s">
        <v>30</v>
      </c>
      <c r="D123" s="42"/>
      <c r="E123" s="42"/>
      <c r="F123" s="28" t="str">
        <f>E19</f>
        <v>Správa Železnic, s.o.</v>
      </c>
      <c r="G123" s="42"/>
      <c r="H123" s="42"/>
      <c r="I123" s="33" t="s">
        <v>36</v>
      </c>
      <c r="J123" s="38" t="str">
        <f>E25</f>
        <v>PRODIN a.s.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3" t="s">
        <v>34</v>
      </c>
      <c r="D124" s="42"/>
      <c r="E124" s="42"/>
      <c r="F124" s="28" t="str">
        <f>IF(E22="","",E22)</f>
        <v>Vyplň údaj</v>
      </c>
      <c r="G124" s="42"/>
      <c r="H124" s="42"/>
      <c r="I124" s="33" t="s">
        <v>40</v>
      </c>
      <c r="J124" s="38" t="str">
        <f>E28</f>
        <v>Michal Kadlec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0.32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11" customFormat="1" ht="29.28" customHeight="1">
      <c r="A126" s="203"/>
      <c r="B126" s="204"/>
      <c r="C126" s="205" t="s">
        <v>201</v>
      </c>
      <c r="D126" s="206" t="s">
        <v>68</v>
      </c>
      <c r="E126" s="206" t="s">
        <v>64</v>
      </c>
      <c r="F126" s="206" t="s">
        <v>65</v>
      </c>
      <c r="G126" s="206" t="s">
        <v>202</v>
      </c>
      <c r="H126" s="206" t="s">
        <v>203</v>
      </c>
      <c r="I126" s="206" t="s">
        <v>204</v>
      </c>
      <c r="J126" s="206" t="s">
        <v>187</v>
      </c>
      <c r="K126" s="207" t="s">
        <v>205</v>
      </c>
      <c r="L126" s="208"/>
      <c r="M126" s="102" t="s">
        <v>1</v>
      </c>
      <c r="N126" s="103" t="s">
        <v>47</v>
      </c>
      <c r="O126" s="103" t="s">
        <v>206</v>
      </c>
      <c r="P126" s="103" t="s">
        <v>207</v>
      </c>
      <c r="Q126" s="103" t="s">
        <v>208</v>
      </c>
      <c r="R126" s="103" t="s">
        <v>209</v>
      </c>
      <c r="S126" s="103" t="s">
        <v>210</v>
      </c>
      <c r="T126" s="104" t="s">
        <v>211</v>
      </c>
      <c r="U126" s="203"/>
      <c r="V126" s="203"/>
      <c r="W126" s="203"/>
      <c r="X126" s="203"/>
      <c r="Y126" s="203"/>
      <c r="Z126" s="203"/>
      <c r="AA126" s="203"/>
      <c r="AB126" s="203"/>
      <c r="AC126" s="203"/>
      <c r="AD126" s="203"/>
      <c r="AE126" s="203"/>
    </row>
    <row r="127" s="2" customFormat="1" ht="22.8" customHeight="1">
      <c r="A127" s="40"/>
      <c r="B127" s="41"/>
      <c r="C127" s="109" t="s">
        <v>212</v>
      </c>
      <c r="D127" s="42"/>
      <c r="E127" s="42"/>
      <c r="F127" s="42"/>
      <c r="G127" s="42"/>
      <c r="H127" s="42"/>
      <c r="I127" s="42"/>
      <c r="J127" s="209">
        <f>BK127</f>
        <v>0</v>
      </c>
      <c r="K127" s="42"/>
      <c r="L127" s="46"/>
      <c r="M127" s="105"/>
      <c r="N127" s="210"/>
      <c r="O127" s="106"/>
      <c r="P127" s="211">
        <f>P128+P129</f>
        <v>0</v>
      </c>
      <c r="Q127" s="106"/>
      <c r="R127" s="211">
        <f>R128+R129</f>
        <v>0</v>
      </c>
      <c r="S127" s="106"/>
      <c r="T127" s="212">
        <f>T128+T129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8" t="s">
        <v>82</v>
      </c>
      <c r="AU127" s="18" t="s">
        <v>189</v>
      </c>
      <c r="BK127" s="213">
        <f>BK128+BK129</f>
        <v>0</v>
      </c>
    </row>
    <row r="128" s="12" customFormat="1" ht="25.92" customHeight="1">
      <c r="A128" s="12"/>
      <c r="B128" s="214"/>
      <c r="C128" s="215"/>
      <c r="D128" s="216" t="s">
        <v>82</v>
      </c>
      <c r="E128" s="217" t="s">
        <v>213</v>
      </c>
      <c r="F128" s="217" t="s">
        <v>213</v>
      </c>
      <c r="G128" s="215"/>
      <c r="H128" s="215"/>
      <c r="I128" s="218"/>
      <c r="J128" s="219">
        <f>BK128</f>
        <v>0</v>
      </c>
      <c r="K128" s="215"/>
      <c r="L128" s="220"/>
      <c r="M128" s="221"/>
      <c r="N128" s="222"/>
      <c r="O128" s="222"/>
      <c r="P128" s="223">
        <v>0</v>
      </c>
      <c r="Q128" s="222"/>
      <c r="R128" s="223">
        <v>0</v>
      </c>
      <c r="S128" s="222"/>
      <c r="T128" s="224"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5" t="s">
        <v>90</v>
      </c>
      <c r="AT128" s="226" t="s">
        <v>82</v>
      </c>
      <c r="AU128" s="226" t="s">
        <v>83</v>
      </c>
      <c r="AY128" s="225" t="s">
        <v>215</v>
      </c>
      <c r="BK128" s="227">
        <v>0</v>
      </c>
    </row>
    <row r="129" s="12" customFormat="1" ht="25.92" customHeight="1">
      <c r="A129" s="12"/>
      <c r="B129" s="214"/>
      <c r="C129" s="215"/>
      <c r="D129" s="216" t="s">
        <v>82</v>
      </c>
      <c r="E129" s="217" t="s">
        <v>311</v>
      </c>
      <c r="F129" s="217" t="s">
        <v>412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</f>
        <v>0</v>
      </c>
      <c r="Q129" s="222"/>
      <c r="R129" s="223">
        <f>R130</f>
        <v>0</v>
      </c>
      <c r="S129" s="222"/>
      <c r="T129" s="22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100</v>
      </c>
      <c r="AT129" s="226" t="s">
        <v>82</v>
      </c>
      <c r="AU129" s="226" t="s">
        <v>83</v>
      </c>
      <c r="AY129" s="225" t="s">
        <v>215</v>
      </c>
      <c r="BK129" s="227">
        <f>BK130</f>
        <v>0</v>
      </c>
    </row>
    <row r="130" s="12" customFormat="1" ht="22.8" customHeight="1">
      <c r="A130" s="12"/>
      <c r="B130" s="214"/>
      <c r="C130" s="215"/>
      <c r="D130" s="216" t="s">
        <v>82</v>
      </c>
      <c r="E130" s="228" t="s">
        <v>469</v>
      </c>
      <c r="F130" s="228" t="s">
        <v>470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SUM(P131:P136)</f>
        <v>0</v>
      </c>
      <c r="Q130" s="222"/>
      <c r="R130" s="223">
        <f>SUM(R131:R136)</f>
        <v>0</v>
      </c>
      <c r="S130" s="222"/>
      <c r="T130" s="224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100</v>
      </c>
      <c r="AT130" s="226" t="s">
        <v>82</v>
      </c>
      <c r="AU130" s="226" t="s">
        <v>90</v>
      </c>
      <c r="AY130" s="225" t="s">
        <v>215</v>
      </c>
      <c r="BK130" s="227">
        <f>SUM(BK131:BK136)</f>
        <v>0</v>
      </c>
    </row>
    <row r="131" s="2" customFormat="1" ht="24.15" customHeight="1">
      <c r="A131" s="40"/>
      <c r="B131" s="41"/>
      <c r="C131" s="230" t="s">
        <v>90</v>
      </c>
      <c r="D131" s="230" t="s">
        <v>217</v>
      </c>
      <c r="E131" s="231" t="s">
        <v>853</v>
      </c>
      <c r="F131" s="232" t="s">
        <v>854</v>
      </c>
      <c r="G131" s="233" t="s">
        <v>334</v>
      </c>
      <c r="H131" s="234">
        <v>1890</v>
      </c>
      <c r="I131" s="235"/>
      <c r="J131" s="236">
        <f>ROUND(I131*H131,2)</f>
        <v>0</v>
      </c>
      <c r="K131" s="232" t="s">
        <v>221</v>
      </c>
      <c r="L131" s="46"/>
      <c r="M131" s="237" t="s">
        <v>1</v>
      </c>
      <c r="N131" s="238" t="s">
        <v>48</v>
      </c>
      <c r="O131" s="93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41" t="s">
        <v>222</v>
      </c>
      <c r="AT131" s="241" t="s">
        <v>217</v>
      </c>
      <c r="AU131" s="241" t="s">
        <v>92</v>
      </c>
      <c r="AY131" s="18" t="s">
        <v>215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90</v>
      </c>
      <c r="BK131" s="242">
        <f>ROUND(I131*H131,2)</f>
        <v>0</v>
      </c>
      <c r="BL131" s="18" t="s">
        <v>222</v>
      </c>
      <c r="BM131" s="241" t="s">
        <v>855</v>
      </c>
    </row>
    <row r="132" s="2" customFormat="1">
      <c r="A132" s="40"/>
      <c r="B132" s="41"/>
      <c r="C132" s="42"/>
      <c r="D132" s="243" t="s">
        <v>224</v>
      </c>
      <c r="E132" s="42"/>
      <c r="F132" s="244" t="s">
        <v>856</v>
      </c>
      <c r="G132" s="42"/>
      <c r="H132" s="42"/>
      <c r="I132" s="245"/>
      <c r="J132" s="42"/>
      <c r="K132" s="42"/>
      <c r="L132" s="46"/>
      <c r="M132" s="246"/>
      <c r="N132" s="247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8" t="s">
        <v>224</v>
      </c>
      <c r="AU132" s="18" t="s">
        <v>92</v>
      </c>
    </row>
    <row r="133" s="13" customFormat="1">
      <c r="A133" s="13"/>
      <c r="B133" s="248"/>
      <c r="C133" s="249"/>
      <c r="D133" s="243" t="s">
        <v>226</v>
      </c>
      <c r="E133" s="250" t="s">
        <v>1</v>
      </c>
      <c r="F133" s="251" t="s">
        <v>857</v>
      </c>
      <c r="G133" s="249"/>
      <c r="H133" s="252">
        <v>900</v>
      </c>
      <c r="I133" s="253"/>
      <c r="J133" s="249"/>
      <c r="K133" s="249"/>
      <c r="L133" s="254"/>
      <c r="M133" s="255"/>
      <c r="N133" s="256"/>
      <c r="O133" s="256"/>
      <c r="P133" s="256"/>
      <c r="Q133" s="256"/>
      <c r="R133" s="256"/>
      <c r="S133" s="256"/>
      <c r="T133" s="25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8" t="s">
        <v>226</v>
      </c>
      <c r="AU133" s="258" t="s">
        <v>92</v>
      </c>
      <c r="AV133" s="13" t="s">
        <v>92</v>
      </c>
      <c r="AW133" s="13" t="s">
        <v>39</v>
      </c>
      <c r="AX133" s="13" t="s">
        <v>83</v>
      </c>
      <c r="AY133" s="258" t="s">
        <v>215</v>
      </c>
    </row>
    <row r="134" s="13" customFormat="1">
      <c r="A134" s="13"/>
      <c r="B134" s="248"/>
      <c r="C134" s="249"/>
      <c r="D134" s="243" t="s">
        <v>226</v>
      </c>
      <c r="E134" s="250" t="s">
        <v>1</v>
      </c>
      <c r="F134" s="251" t="s">
        <v>858</v>
      </c>
      <c r="G134" s="249"/>
      <c r="H134" s="252">
        <v>780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226</v>
      </c>
      <c r="AU134" s="258" t="s">
        <v>92</v>
      </c>
      <c r="AV134" s="13" t="s">
        <v>92</v>
      </c>
      <c r="AW134" s="13" t="s">
        <v>39</v>
      </c>
      <c r="AX134" s="13" t="s">
        <v>83</v>
      </c>
      <c r="AY134" s="258" t="s">
        <v>215</v>
      </c>
    </row>
    <row r="135" s="13" customFormat="1">
      <c r="A135" s="13"/>
      <c r="B135" s="248"/>
      <c r="C135" s="249"/>
      <c r="D135" s="243" t="s">
        <v>226</v>
      </c>
      <c r="E135" s="250" t="s">
        <v>1</v>
      </c>
      <c r="F135" s="251" t="s">
        <v>859</v>
      </c>
      <c r="G135" s="249"/>
      <c r="H135" s="252">
        <v>210</v>
      </c>
      <c r="I135" s="253"/>
      <c r="J135" s="249"/>
      <c r="K135" s="249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226</v>
      </c>
      <c r="AU135" s="258" t="s">
        <v>92</v>
      </c>
      <c r="AV135" s="13" t="s">
        <v>92</v>
      </c>
      <c r="AW135" s="13" t="s">
        <v>39</v>
      </c>
      <c r="AX135" s="13" t="s">
        <v>83</v>
      </c>
      <c r="AY135" s="258" t="s">
        <v>215</v>
      </c>
    </row>
    <row r="136" s="14" customFormat="1">
      <c r="A136" s="14"/>
      <c r="B136" s="259"/>
      <c r="C136" s="260"/>
      <c r="D136" s="243" t="s">
        <v>226</v>
      </c>
      <c r="E136" s="261" t="s">
        <v>1</v>
      </c>
      <c r="F136" s="262" t="s">
        <v>229</v>
      </c>
      <c r="G136" s="260"/>
      <c r="H136" s="263">
        <v>1890</v>
      </c>
      <c r="I136" s="264"/>
      <c r="J136" s="260"/>
      <c r="K136" s="260"/>
      <c r="L136" s="265"/>
      <c r="M136" s="312"/>
      <c r="N136" s="313"/>
      <c r="O136" s="313"/>
      <c r="P136" s="313"/>
      <c r="Q136" s="313"/>
      <c r="R136" s="313"/>
      <c r="S136" s="313"/>
      <c r="T136" s="3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9" t="s">
        <v>226</v>
      </c>
      <c r="AU136" s="269" t="s">
        <v>92</v>
      </c>
      <c r="AV136" s="14" t="s">
        <v>222</v>
      </c>
      <c r="AW136" s="14" t="s">
        <v>39</v>
      </c>
      <c r="AX136" s="14" t="s">
        <v>90</v>
      </c>
      <c r="AY136" s="269" t="s">
        <v>215</v>
      </c>
    </row>
    <row r="137" s="2" customFormat="1" ht="6.96" customHeight="1">
      <c r="A137" s="40"/>
      <c r="B137" s="68"/>
      <c r="C137" s="69"/>
      <c r="D137" s="69"/>
      <c r="E137" s="69"/>
      <c r="F137" s="69"/>
      <c r="G137" s="69"/>
      <c r="H137" s="69"/>
      <c r="I137" s="69"/>
      <c r="J137" s="69"/>
      <c r="K137" s="69"/>
      <c r="L137" s="46"/>
      <c r="M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</sheetData>
  <sheetProtection sheet="1" autoFilter="0" formatColumns="0" formatRows="0" objects="1" scenarios="1" spinCount="100000" saltValue="m/N9GYU074jcaySG8gmzXXTqwshq7VgdJyriKr1fux1HzTtPLtrvF1MVVg/IJ7qHtYMUh1GFHI/qFNx/pB+iTw==" hashValue="VETSRWSao9TFKa4hFaXVvBXiCj8Pz8J1TA4kSOw4ygP2A0ds0xhXeLvkI+Ibw9ABRtHe6ePXXwlj7hWJr04WlA==" algorithmName="SHA-512" password="CC35"/>
  <autoFilter ref="C126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Jiroudek Lukáš</dc:creator>
  <cp:lastModifiedBy>Jiroudek Lukáš</cp:lastModifiedBy>
  <dcterms:created xsi:type="dcterms:W3CDTF">2026-08-18T04:55:26Z</dcterms:created>
  <dcterms:modified xsi:type="dcterms:W3CDTF">2026-08-18T04:55:41Z</dcterms:modified>
</cp:coreProperties>
</file>