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226-11-01.1 - Lázně Bě..." sheetId="2" r:id="rId2"/>
    <sheet name="SO 226-11-01.2 - Lázně Bě..." sheetId="3" r:id="rId3"/>
    <sheet name="SO 226-11-01.3 - Lázně Bě..." sheetId="4" r:id="rId4"/>
    <sheet name="SO 340-11-01.01 - přípojk..." sheetId="5" r:id="rId5"/>
    <sheet name="SO 340-11-01.02 - přípojk..." sheetId="6" r:id="rId6"/>
    <sheet name="PS 430-11-01.01 - PZS P44..." sheetId="7" r:id="rId7"/>
    <sheet name="PS 430-11-01.03 - PZS P44..." sheetId="8" r:id="rId8"/>
    <sheet name="PS 430-11-01.04 - PZS 447..." sheetId="9" r:id="rId9"/>
    <sheet name="PS 430-11-01.05  - PZS P4..." sheetId="10" r:id="rId10"/>
    <sheet name="PS 430-11-01.07 - PZS P44..." sheetId="11" r:id="rId11"/>
    <sheet name="PS 430-11-01.09 - PZS P44..." sheetId="12" r:id="rId12"/>
    <sheet name="PS 430-11-01.11 - PZS P44..." sheetId="13" r:id="rId13"/>
    <sheet name="PS 430-11-01.06 - PZS P44..." sheetId="14" r:id="rId14"/>
    <sheet name="PS 430-11-01.08 - PZS P44..." sheetId="15" r:id="rId15"/>
    <sheet name="PS 430-11-01.10 - PZS P44..." sheetId="16" r:id="rId16"/>
    <sheet name="PS 430-11-01.12 - PZS P44..." sheetId="17" r:id="rId17"/>
    <sheet name="PS 430-11-01.99 - PZS zab..." sheetId="18" r:id="rId18"/>
    <sheet name="PS 580-11-01 - TK (ÚOŽI)" sheetId="19" r:id="rId19"/>
    <sheet name="PS 580-11-01.02 - TK (ÚRS)" sheetId="20" r:id="rId20"/>
    <sheet name="SO 999.90.90 - Likvidace ..." sheetId="21" r:id="rId21"/>
    <sheet name="SO 999.98.98 - Všeobecný ..." sheetId="22" r:id="rId22"/>
  </sheets>
  <definedNames>
    <definedName name="_xlnm.Print_Area" localSheetId="0">'Rekapitulace stavby'!$D$4:$AO$76,'Rekapitulace stavby'!$C$82:$AQ$123</definedName>
    <definedName name="_xlnm.Print_Titles" localSheetId="0">'Rekapitulace stavby'!$92:$92</definedName>
    <definedName name="_xlnm._FilterDatabase" localSheetId="1" hidden="1">'SO 226-11-01.1 - Lázně Bě...'!$C$133:$K$274</definedName>
    <definedName name="_xlnm.Print_Area" localSheetId="1">'SO 226-11-01.1 - Lázně Bě...'!$C$4:$J$76,'SO 226-11-01.1 - Lázně Bě...'!$C$82:$J$111,'SO 226-11-01.1 - Lázně Bě...'!$C$117:$K$274</definedName>
    <definedName name="_xlnm.Print_Titles" localSheetId="1">'SO 226-11-01.1 - Lázně Bě...'!$133:$133</definedName>
    <definedName name="_xlnm._FilterDatabase" localSheetId="2" hidden="1">'SO 226-11-01.2 - Lázně Bě...'!$C$133:$K$257</definedName>
    <definedName name="_xlnm.Print_Area" localSheetId="2">'SO 226-11-01.2 - Lázně Bě...'!$C$4:$J$76,'SO 226-11-01.2 - Lázně Bě...'!$C$82:$J$111,'SO 226-11-01.2 - Lázně Bě...'!$C$117:$K$257</definedName>
    <definedName name="_xlnm.Print_Titles" localSheetId="2">'SO 226-11-01.2 - Lázně Bě...'!$133:$133</definedName>
    <definedName name="_xlnm._FilterDatabase" localSheetId="3" hidden="1">'SO 226-11-01.3 - Lázně Bě...'!$C$133:$K$255</definedName>
    <definedName name="_xlnm.Print_Area" localSheetId="3">'SO 226-11-01.3 - Lázně Bě...'!$C$4:$J$76,'SO 226-11-01.3 - Lázně Bě...'!$C$82:$J$111,'SO 226-11-01.3 - Lázně Bě...'!$C$117:$K$255</definedName>
    <definedName name="_xlnm.Print_Titles" localSheetId="3">'SO 226-11-01.3 - Lázně Bě...'!$133:$133</definedName>
    <definedName name="_xlnm._FilterDatabase" localSheetId="4" hidden="1">'SO 340-11-01.01 - přípojk...'!$C$128:$K$225</definedName>
    <definedName name="_xlnm.Print_Area" localSheetId="4">'SO 340-11-01.01 - přípojk...'!$C$4:$J$76,'SO 340-11-01.01 - přípojk...'!$C$82:$J$106,'SO 340-11-01.01 - přípojk...'!$C$112:$K$225</definedName>
    <definedName name="_xlnm.Print_Titles" localSheetId="4">'SO 340-11-01.01 - přípojk...'!$128:$128</definedName>
    <definedName name="_xlnm._FilterDatabase" localSheetId="5" hidden="1">'SO 340-11-01.02 - přípojk...'!$C$125:$K$129</definedName>
    <definedName name="_xlnm.Print_Area" localSheetId="5">'SO 340-11-01.02 - přípojk...'!$C$4:$J$76,'SO 340-11-01.02 - přípojk...'!$C$82:$J$103,'SO 340-11-01.02 - přípojk...'!$C$109:$K$129</definedName>
    <definedName name="_xlnm.Print_Titles" localSheetId="5">'SO 340-11-01.02 - přípojk...'!$125:$125</definedName>
    <definedName name="_xlnm._FilterDatabase" localSheetId="6" hidden="1">'PS 430-11-01.01 - PZS P44...'!$C$127:$K$158</definedName>
    <definedName name="_xlnm.Print_Area" localSheetId="6">'PS 430-11-01.01 - PZS P44...'!$C$4:$J$76,'PS 430-11-01.01 - PZS P44...'!$C$82:$J$105,'PS 430-11-01.01 - PZS P44...'!$C$111:$K$158</definedName>
    <definedName name="_xlnm.Print_Titles" localSheetId="6">'PS 430-11-01.01 - PZS P44...'!$127:$127</definedName>
    <definedName name="_xlnm._FilterDatabase" localSheetId="7" hidden="1">'PS 430-11-01.03 - PZS P44...'!$C$128:$K$195</definedName>
    <definedName name="_xlnm.Print_Area" localSheetId="7">'PS 430-11-01.03 - PZS P44...'!$C$4:$J$76,'PS 430-11-01.03 - PZS P44...'!$C$82:$J$106,'PS 430-11-01.03 - PZS P44...'!$C$112:$K$195</definedName>
    <definedName name="_xlnm.Print_Titles" localSheetId="7">'PS 430-11-01.03 - PZS P44...'!$128:$128</definedName>
    <definedName name="_xlnm._FilterDatabase" localSheetId="8" hidden="1">'PS 430-11-01.04 - PZS 447...'!$C$126:$K$135</definedName>
    <definedName name="_xlnm.Print_Area" localSheetId="8">'PS 430-11-01.04 - PZS 447...'!$C$4:$J$76,'PS 430-11-01.04 - PZS 447...'!$C$82:$J$104,'PS 430-11-01.04 - PZS 447...'!$C$110:$K$135</definedName>
    <definedName name="_xlnm.Print_Titles" localSheetId="8">'PS 430-11-01.04 - PZS 447...'!$126:$126</definedName>
    <definedName name="_xlnm._FilterDatabase" localSheetId="9" hidden="1">'PS 430-11-01.05  - PZS P4...'!$C$128:$K$225</definedName>
    <definedName name="_xlnm.Print_Area" localSheetId="9">'PS 430-11-01.05  - PZS P4...'!$C$4:$J$76,'PS 430-11-01.05  - PZS P4...'!$C$82:$J$106,'PS 430-11-01.05  - PZS P4...'!$C$112:$K$225</definedName>
    <definedName name="_xlnm.Print_Titles" localSheetId="9">'PS 430-11-01.05  - PZS P4...'!$128:$128</definedName>
    <definedName name="_xlnm._FilterDatabase" localSheetId="10" hidden="1">'PS 430-11-01.07 - PZS P44...'!$C$133:$K$274</definedName>
    <definedName name="_xlnm.Print_Area" localSheetId="10">'PS 430-11-01.07 - PZS P44...'!$C$4:$J$76,'PS 430-11-01.07 - PZS P44...'!$C$82:$J$111,'PS 430-11-01.07 - PZS P44...'!$C$117:$K$274</definedName>
    <definedName name="_xlnm.Print_Titles" localSheetId="10">'PS 430-11-01.07 - PZS P44...'!$133:$133</definedName>
    <definedName name="_xlnm._FilterDatabase" localSheetId="11" hidden="1">'PS 430-11-01.09 - PZS P44...'!$C$133:$K$274</definedName>
    <definedName name="_xlnm.Print_Area" localSheetId="11">'PS 430-11-01.09 - PZS P44...'!$C$4:$J$76,'PS 430-11-01.09 - PZS P44...'!$C$82:$J$111,'PS 430-11-01.09 - PZS P44...'!$C$117:$K$274</definedName>
    <definedName name="_xlnm.Print_Titles" localSheetId="11">'PS 430-11-01.09 - PZS P44...'!$133:$133</definedName>
    <definedName name="_xlnm._FilterDatabase" localSheetId="12" hidden="1">'PS 430-11-01.11 - PZS P44...'!$C$133:$K$275</definedName>
    <definedName name="_xlnm.Print_Area" localSheetId="12">'PS 430-11-01.11 - PZS P44...'!$C$4:$J$76,'PS 430-11-01.11 - PZS P44...'!$C$82:$J$111,'PS 430-11-01.11 - PZS P44...'!$C$117:$K$275</definedName>
    <definedName name="_xlnm.Print_Titles" localSheetId="12">'PS 430-11-01.11 - PZS P44...'!$133:$133</definedName>
    <definedName name="_xlnm._FilterDatabase" localSheetId="13" hidden="1">'PS 430-11-01.06 - PZS P44...'!$C$126:$K$134</definedName>
    <definedName name="_xlnm.Print_Area" localSheetId="13">'PS 430-11-01.06 - PZS P44...'!$C$4:$J$76,'PS 430-11-01.06 - PZS P44...'!$C$82:$J$104,'PS 430-11-01.06 - PZS P44...'!$C$110:$K$134</definedName>
    <definedName name="_xlnm.Print_Titles" localSheetId="13">'PS 430-11-01.06 - PZS P44...'!$126:$126</definedName>
    <definedName name="_xlnm._FilterDatabase" localSheetId="14" hidden="1">'PS 430-11-01.08 - PZS P44...'!$C$128:$K$149</definedName>
    <definedName name="_xlnm.Print_Area" localSheetId="14">'PS 430-11-01.08 - PZS P44...'!$C$4:$J$76,'PS 430-11-01.08 - PZS P44...'!$C$82:$J$106,'PS 430-11-01.08 - PZS P44...'!$C$112:$K$149</definedName>
    <definedName name="_xlnm.Print_Titles" localSheetId="14">'PS 430-11-01.08 - PZS P44...'!$128:$128</definedName>
    <definedName name="_xlnm._FilterDatabase" localSheetId="15" hidden="1">'PS 430-11-01.10 - PZS P44...'!$C$128:$K$149</definedName>
    <definedName name="_xlnm.Print_Area" localSheetId="15">'PS 430-11-01.10 - PZS P44...'!$C$4:$J$76,'PS 430-11-01.10 - PZS P44...'!$C$82:$J$106,'PS 430-11-01.10 - PZS P44...'!$C$112:$K$149</definedName>
    <definedName name="_xlnm.Print_Titles" localSheetId="15">'PS 430-11-01.10 - PZS P44...'!$128:$128</definedName>
    <definedName name="_xlnm._FilterDatabase" localSheetId="16" hidden="1">'PS 430-11-01.12 - PZS P44...'!$C$128:$K$149</definedName>
    <definedName name="_xlnm.Print_Area" localSheetId="16">'PS 430-11-01.12 - PZS P44...'!$C$4:$J$76,'PS 430-11-01.12 - PZS P44...'!$C$82:$J$106,'PS 430-11-01.12 - PZS P44...'!$C$112:$K$149</definedName>
    <definedName name="_xlnm.Print_Titles" localSheetId="16">'PS 430-11-01.12 - PZS P44...'!$128:$128</definedName>
    <definedName name="_xlnm._FilterDatabase" localSheetId="17" hidden="1">'PS 430-11-01.99 - PZS zab...'!$C$129:$K$357</definedName>
    <definedName name="_xlnm.Print_Area" localSheetId="17">'PS 430-11-01.99 - PZS zab...'!$C$4:$J$76,'PS 430-11-01.99 - PZS zab...'!$C$82:$J$107,'PS 430-11-01.99 - PZS zab...'!$C$113:$K$357</definedName>
    <definedName name="_xlnm.Print_Titles" localSheetId="17">'PS 430-11-01.99 - PZS zab...'!$129:$129</definedName>
    <definedName name="_xlnm._FilterDatabase" localSheetId="18" hidden="1">'PS 580-11-01 - TK (ÚOŽI)'!$C$123:$K$253</definedName>
    <definedName name="_xlnm.Print_Area" localSheetId="18">'PS 580-11-01 - TK (ÚOŽI)'!$C$4:$J$76,'PS 580-11-01 - TK (ÚOŽI)'!$C$82:$J$103,'PS 580-11-01 - TK (ÚOŽI)'!$C$109:$K$253</definedName>
    <definedName name="_xlnm.Print_Titles" localSheetId="18">'PS 580-11-01 - TK (ÚOŽI)'!$123:$123</definedName>
    <definedName name="_xlnm._FilterDatabase" localSheetId="19" hidden="1">'PS 580-11-01.02 - TK (ÚRS)'!$C$123:$K$179</definedName>
    <definedName name="_xlnm.Print_Area" localSheetId="19">'PS 580-11-01.02 - TK (ÚRS)'!$C$4:$J$76,'PS 580-11-01.02 - TK (ÚRS)'!$C$82:$J$103,'PS 580-11-01.02 - TK (ÚRS)'!$C$109:$K$179</definedName>
    <definedName name="_xlnm.Print_Titles" localSheetId="19">'PS 580-11-01.02 - TK (ÚRS)'!$123:$123</definedName>
    <definedName name="_xlnm._FilterDatabase" localSheetId="20" hidden="1">'SO 999.90.90 - Likvidace ...'!$C$117:$K$150</definedName>
    <definedName name="_xlnm.Print_Area" localSheetId="20">'SO 999.90.90 - Likvidace ...'!$C$4:$J$76,'SO 999.90.90 - Likvidace ...'!$C$82:$J$99,'SO 999.90.90 - Likvidace ...'!$C$105:$K$150</definedName>
    <definedName name="_xlnm.Print_Titles" localSheetId="20">'SO 999.90.90 - Likvidace ...'!$117:$117</definedName>
    <definedName name="_xlnm._FilterDatabase" localSheetId="21" hidden="1">'SO 999.98.98 - Všeobecný ...'!$C$117:$K$136</definedName>
    <definedName name="_xlnm.Print_Area" localSheetId="21">'SO 999.98.98 - Všeobecný ...'!$C$4:$J$76,'SO 999.98.98 - Všeobecný ...'!$C$82:$J$99,'SO 999.98.98 - Všeobecný ...'!$C$105:$K$136</definedName>
    <definedName name="_xlnm.Print_Titles" localSheetId="21">'SO 999.98.98 - Všeobecný ...'!$117:$117</definedName>
  </definedNames>
  <calcPr/>
</workbook>
</file>

<file path=xl/calcChain.xml><?xml version="1.0" encoding="utf-8"?>
<calcChain xmlns="http://schemas.openxmlformats.org/spreadsheetml/2006/main">
  <c i="22" l="1" r="J37"/>
  <c r="J36"/>
  <c i="1" r="AY122"/>
  <c i="22" r="J35"/>
  <c i="1" r="AX122"/>
  <c i="22"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F112"/>
  <c r="E110"/>
  <c r="F89"/>
  <c r="E87"/>
  <c r="J24"/>
  <c r="E24"/>
  <c r="J115"/>
  <c r="J23"/>
  <c r="J21"/>
  <c r="E21"/>
  <c r="J114"/>
  <c r="J20"/>
  <c r="J18"/>
  <c r="E18"/>
  <c r="F92"/>
  <c r="J17"/>
  <c r="J15"/>
  <c r="E15"/>
  <c r="F91"/>
  <c r="J14"/>
  <c r="J12"/>
  <c r="J112"/>
  <c r="E7"/>
  <c r="E85"/>
  <c i="21" r="J37"/>
  <c r="J36"/>
  <c i="1" r="AY121"/>
  <c i="21" r="J35"/>
  <c i="1" r="AX121"/>
  <c i="21"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R131"/>
  <c r="P131"/>
  <c r="BI125"/>
  <c r="BH125"/>
  <c r="BG125"/>
  <c r="BF125"/>
  <c r="T125"/>
  <c r="R125"/>
  <c r="P125"/>
  <c r="BI120"/>
  <c r="BH120"/>
  <c r="BG120"/>
  <c r="BF120"/>
  <c r="T120"/>
  <c r="R120"/>
  <c r="P120"/>
  <c r="F112"/>
  <c r="E110"/>
  <c r="F89"/>
  <c r="E87"/>
  <c r="J24"/>
  <c r="E24"/>
  <c r="J115"/>
  <c r="J23"/>
  <c r="J21"/>
  <c r="E21"/>
  <c r="J91"/>
  <c r="J20"/>
  <c r="J18"/>
  <c r="E18"/>
  <c r="F115"/>
  <c r="J17"/>
  <c r="J15"/>
  <c r="E15"/>
  <c r="F91"/>
  <c r="J14"/>
  <c r="J12"/>
  <c r="J112"/>
  <c r="E7"/>
  <c r="E108"/>
  <c i="20" r="T126"/>
  <c r="T125"/>
  <c r="J39"/>
  <c r="J38"/>
  <c i="1" r="AY120"/>
  <c i="20" r="J37"/>
  <c i="1" r="AX120"/>
  <c i="20" r="BI179"/>
  <c r="BH179"/>
  <c r="BG179"/>
  <c r="BF179"/>
  <c r="T179"/>
  <c r="R179"/>
  <c r="P179"/>
  <c r="BI163"/>
  <c r="BH163"/>
  <c r="BG163"/>
  <c r="BF163"/>
  <c r="T163"/>
  <c r="R163"/>
  <c r="P163"/>
  <c r="BI147"/>
  <c r="BH147"/>
  <c r="BG147"/>
  <c r="BF147"/>
  <c r="T147"/>
  <c r="R147"/>
  <c r="P147"/>
  <c r="BI145"/>
  <c r="BH145"/>
  <c r="BG145"/>
  <c r="BF145"/>
  <c r="T145"/>
  <c r="R145"/>
  <c r="P145"/>
  <c r="BI127"/>
  <c r="BH127"/>
  <c r="BG127"/>
  <c r="BF127"/>
  <c r="T127"/>
  <c r="R127"/>
  <c r="R126"/>
  <c r="R125"/>
  <c r="P127"/>
  <c r="P126"/>
  <c r="P125"/>
  <c r="J121"/>
  <c r="J120"/>
  <c r="F120"/>
  <c r="F118"/>
  <c r="E116"/>
  <c r="J94"/>
  <c r="J93"/>
  <c r="F93"/>
  <c r="F91"/>
  <c r="E89"/>
  <c r="J20"/>
  <c r="E20"/>
  <c r="F94"/>
  <c r="J19"/>
  <c r="J14"/>
  <c r="J91"/>
  <c r="E7"/>
  <c r="E85"/>
  <c i="19" r="J39"/>
  <c r="J38"/>
  <c i="1" r="AY119"/>
  <c i="19" r="J37"/>
  <c i="1" r="AX119"/>
  <c i="19"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33"/>
  <c r="BH233"/>
  <c r="BG233"/>
  <c r="BF233"/>
  <c r="T233"/>
  <c r="R233"/>
  <c r="P233"/>
  <c r="BI232"/>
  <c r="BH232"/>
  <c r="BG232"/>
  <c r="BF232"/>
  <c r="T232"/>
  <c r="R232"/>
  <c r="P232"/>
  <c r="BI218"/>
  <c r="BH218"/>
  <c r="BG218"/>
  <c r="BF218"/>
  <c r="T218"/>
  <c r="R218"/>
  <c r="P218"/>
  <c r="BI216"/>
  <c r="BH216"/>
  <c r="BG216"/>
  <c r="BF216"/>
  <c r="T216"/>
  <c r="R216"/>
  <c r="P216"/>
  <c r="BI198"/>
  <c r="BH198"/>
  <c r="BG198"/>
  <c r="BF198"/>
  <c r="T198"/>
  <c r="R198"/>
  <c r="P198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58"/>
  <c r="BH158"/>
  <c r="BG158"/>
  <c r="BF158"/>
  <c r="T158"/>
  <c r="R158"/>
  <c r="P158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7"/>
  <c r="BH127"/>
  <c r="BG127"/>
  <c r="BF127"/>
  <c r="T127"/>
  <c r="R127"/>
  <c r="P127"/>
  <c r="J121"/>
  <c r="J120"/>
  <c r="F120"/>
  <c r="F118"/>
  <c r="E116"/>
  <c r="J94"/>
  <c r="J93"/>
  <c r="F93"/>
  <c r="F91"/>
  <c r="E89"/>
  <c r="J20"/>
  <c r="E20"/>
  <c r="F121"/>
  <c r="J19"/>
  <c r="J14"/>
  <c r="J118"/>
  <c r="E7"/>
  <c r="E112"/>
  <c i="18" r="J41"/>
  <c r="J40"/>
  <c i="1" r="AY117"/>
  <c i="18" r="J39"/>
  <c i="1" r="AX117"/>
  <c i="18" r="BI354"/>
  <c r="BH354"/>
  <c r="BG354"/>
  <c r="BF354"/>
  <c r="T354"/>
  <c r="R354"/>
  <c r="P354"/>
  <c r="BI350"/>
  <c r="BH350"/>
  <c r="BG350"/>
  <c r="BF350"/>
  <c r="T350"/>
  <c r="R350"/>
  <c r="P350"/>
  <c r="BI344"/>
  <c r="BH344"/>
  <c r="BG344"/>
  <c r="BF344"/>
  <c r="T344"/>
  <c r="R344"/>
  <c r="P344"/>
  <c r="BI338"/>
  <c r="BH338"/>
  <c r="BG338"/>
  <c r="BF338"/>
  <c r="T338"/>
  <c r="R338"/>
  <c r="P338"/>
  <c r="BI326"/>
  <c r="BH326"/>
  <c r="BG326"/>
  <c r="BF326"/>
  <c r="T326"/>
  <c r="R326"/>
  <c r="P326"/>
  <c r="BI314"/>
  <c r="BH314"/>
  <c r="BG314"/>
  <c r="BF314"/>
  <c r="T314"/>
  <c r="R314"/>
  <c r="P314"/>
  <c r="BI302"/>
  <c r="BH302"/>
  <c r="BG302"/>
  <c r="BF302"/>
  <c r="T302"/>
  <c r="R302"/>
  <c r="P30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4"/>
  <c r="BH234"/>
  <c r="BG234"/>
  <c r="BF234"/>
  <c r="T234"/>
  <c r="R234"/>
  <c r="P234"/>
  <c r="BI226"/>
  <c r="BH226"/>
  <c r="BG226"/>
  <c r="BF226"/>
  <c r="T226"/>
  <c r="R226"/>
  <c r="P226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78"/>
  <c r="BH178"/>
  <c r="BG178"/>
  <c r="BF178"/>
  <c r="T178"/>
  <c r="R178"/>
  <c r="P178"/>
  <c r="BI170"/>
  <c r="BH170"/>
  <c r="BG170"/>
  <c r="BF170"/>
  <c r="T170"/>
  <c r="R170"/>
  <c r="P170"/>
  <c r="BI169"/>
  <c r="BH169"/>
  <c r="BG169"/>
  <c r="BF169"/>
  <c r="T169"/>
  <c r="R169"/>
  <c r="P169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49"/>
  <c r="BH149"/>
  <c r="BG149"/>
  <c r="BF149"/>
  <c r="T149"/>
  <c r="R149"/>
  <c r="P149"/>
  <c r="BI147"/>
  <c r="BH147"/>
  <c r="BG147"/>
  <c r="BF147"/>
  <c r="T147"/>
  <c r="R147"/>
  <c r="P147"/>
  <c r="BI142"/>
  <c r="BH142"/>
  <c r="BG142"/>
  <c r="BF142"/>
  <c r="T142"/>
  <c r="T141"/>
  <c r="R142"/>
  <c r="R141"/>
  <c r="P142"/>
  <c r="P141"/>
  <c r="BI137"/>
  <c r="BH137"/>
  <c r="BG137"/>
  <c r="BF137"/>
  <c r="T137"/>
  <c r="R137"/>
  <c r="P137"/>
  <c r="BI133"/>
  <c r="BH133"/>
  <c r="BG133"/>
  <c r="BF133"/>
  <c r="T133"/>
  <c r="R133"/>
  <c r="P133"/>
  <c r="J127"/>
  <c r="J126"/>
  <c r="F126"/>
  <c r="F124"/>
  <c r="E122"/>
  <c r="J96"/>
  <c r="J95"/>
  <c r="F95"/>
  <c r="F93"/>
  <c r="E91"/>
  <c r="J22"/>
  <c r="E22"/>
  <c r="F96"/>
  <c r="J21"/>
  <c r="J16"/>
  <c r="J124"/>
  <c r="E7"/>
  <c r="E116"/>
  <c i="17" r="J41"/>
  <c r="J40"/>
  <c i="1" r="AY116"/>
  <c i="17" r="J39"/>
  <c i="1" r="AX116"/>
  <c i="17"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T130"/>
  <c r="R131"/>
  <c r="R130"/>
  <c r="P131"/>
  <c r="P130"/>
  <c r="J126"/>
  <c r="J125"/>
  <c r="F125"/>
  <c r="F123"/>
  <c r="E121"/>
  <c r="J96"/>
  <c r="J95"/>
  <c r="F95"/>
  <c r="F93"/>
  <c r="E91"/>
  <c r="J22"/>
  <c r="E22"/>
  <c r="F96"/>
  <c r="J21"/>
  <c r="J16"/>
  <c r="J93"/>
  <c r="E7"/>
  <c r="E115"/>
  <c i="16" r="J41"/>
  <c r="J40"/>
  <c i="1" r="AY115"/>
  <c i="16" r="J39"/>
  <c i="1" r="AX115"/>
  <c i="16"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T130"/>
  <c r="R131"/>
  <c r="R130"/>
  <c r="P131"/>
  <c r="P130"/>
  <c r="J126"/>
  <c r="J125"/>
  <c r="F125"/>
  <c r="F123"/>
  <c r="E121"/>
  <c r="J96"/>
  <c r="J95"/>
  <c r="F95"/>
  <c r="F93"/>
  <c r="E91"/>
  <c r="J22"/>
  <c r="E22"/>
  <c r="F96"/>
  <c r="J21"/>
  <c r="J16"/>
  <c r="J93"/>
  <c r="E7"/>
  <c r="E85"/>
  <c i="15" r="J41"/>
  <c r="J40"/>
  <c i="1" r="AY114"/>
  <c i="15" r="J39"/>
  <c i="1" r="AX114"/>
  <c i="15"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T130"/>
  <c r="R131"/>
  <c r="R130"/>
  <c r="P131"/>
  <c r="P130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14" r="J128"/>
  <c r="J41"/>
  <c r="J40"/>
  <c i="1" r="AY113"/>
  <c i="14" r="J39"/>
  <c i="1" r="AX113"/>
  <c i="14" r="BI131"/>
  <c r="BH131"/>
  <c r="BG131"/>
  <c r="BF131"/>
  <c r="T131"/>
  <c r="T130"/>
  <c r="T129"/>
  <c r="T127"/>
  <c r="R131"/>
  <c r="R130"/>
  <c r="R129"/>
  <c r="R127"/>
  <c r="P131"/>
  <c r="P130"/>
  <c r="P129"/>
  <c r="P127"/>
  <c i="1" r="AU113"/>
  <c i="14" r="J101"/>
  <c r="J124"/>
  <c r="J123"/>
  <c r="F123"/>
  <c r="F121"/>
  <c r="E119"/>
  <c r="J96"/>
  <c r="J95"/>
  <c r="F95"/>
  <c r="F93"/>
  <c r="E91"/>
  <c r="J22"/>
  <c r="E22"/>
  <c r="F96"/>
  <c r="J21"/>
  <c r="J16"/>
  <c r="J121"/>
  <c r="E7"/>
  <c r="E85"/>
  <c i="13" r="J41"/>
  <c r="J40"/>
  <c i="1" r="AY112"/>
  <c i="13" r="J39"/>
  <c i="1" r="AX112"/>
  <c i="13"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6"/>
  <c r="BH236"/>
  <c r="BG236"/>
  <c r="BF236"/>
  <c r="T236"/>
  <c r="R236"/>
  <c r="P236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T144"/>
  <c r="R145"/>
  <c r="R144"/>
  <c r="P145"/>
  <c r="P144"/>
  <c r="BI141"/>
  <c r="BH141"/>
  <c r="BG141"/>
  <c r="BF141"/>
  <c r="T141"/>
  <c r="R141"/>
  <c r="P141"/>
  <c r="BI137"/>
  <c r="BH137"/>
  <c r="BG137"/>
  <c r="BF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85"/>
  <c i="12" r="J41"/>
  <c r="J40"/>
  <c i="1" r="AY111"/>
  <c i="12" r="J39"/>
  <c i="1" r="AX111"/>
  <c i="12"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1"/>
  <c r="BH141"/>
  <c r="BG141"/>
  <c r="BF141"/>
  <c r="T141"/>
  <c r="R141"/>
  <c r="P141"/>
  <c r="BI137"/>
  <c r="BH137"/>
  <c r="BG137"/>
  <c r="BF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85"/>
  <c i="11" r="J41"/>
  <c r="J40"/>
  <c i="1" r="AY110"/>
  <c i="11" r="J39"/>
  <c i="1" r="AX110"/>
  <c i="11"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1"/>
  <c r="BH141"/>
  <c r="BG141"/>
  <c r="BF141"/>
  <c r="T141"/>
  <c r="R141"/>
  <c r="P141"/>
  <c r="BI137"/>
  <c r="BH137"/>
  <c r="BG137"/>
  <c r="BF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93"/>
  <c r="E7"/>
  <c r="E85"/>
  <c i="10" r="J41"/>
  <c r="J40"/>
  <c i="1" r="AY109"/>
  <c i="10" r="J39"/>
  <c i="1" r="AX109"/>
  <c i="10" r="BI225"/>
  <c r="BH225"/>
  <c r="BG225"/>
  <c r="BF225"/>
  <c r="T225"/>
  <c r="T224"/>
  <c r="R225"/>
  <c r="R224"/>
  <c r="P225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04"/>
  <c r="BH204"/>
  <c r="BG204"/>
  <c r="BF204"/>
  <c r="T204"/>
  <c r="R204"/>
  <c r="P204"/>
  <c r="BI192"/>
  <c r="BH192"/>
  <c r="BG192"/>
  <c r="BF192"/>
  <c r="T192"/>
  <c r="R192"/>
  <c r="P192"/>
  <c r="BI185"/>
  <c r="BH185"/>
  <c r="BG185"/>
  <c r="BF185"/>
  <c r="T185"/>
  <c r="R185"/>
  <c r="P185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6"/>
  <c r="BH136"/>
  <c r="BG136"/>
  <c r="BF136"/>
  <c r="T136"/>
  <c r="R136"/>
  <c r="P136"/>
  <c r="BI132"/>
  <c r="BH132"/>
  <c r="BG132"/>
  <c r="BF132"/>
  <c r="T132"/>
  <c r="R132"/>
  <c r="P132"/>
  <c r="J126"/>
  <c r="J125"/>
  <c r="F125"/>
  <c r="F123"/>
  <c r="E121"/>
  <c r="J96"/>
  <c r="J95"/>
  <c r="F95"/>
  <c r="F93"/>
  <c r="E91"/>
  <c r="J22"/>
  <c r="E22"/>
  <c r="F96"/>
  <c r="J21"/>
  <c r="J16"/>
  <c r="J123"/>
  <c r="E7"/>
  <c r="E115"/>
  <c i="9" r="J128"/>
  <c r="J41"/>
  <c r="J40"/>
  <c i="1" r="AY108"/>
  <c i="9" r="J39"/>
  <c i="1" r="AX108"/>
  <c i="9" r="BI131"/>
  <c r="BH131"/>
  <c r="BG131"/>
  <c r="BF131"/>
  <c r="T131"/>
  <c r="T130"/>
  <c r="T129"/>
  <c r="T127"/>
  <c r="R131"/>
  <c r="R130"/>
  <c r="R129"/>
  <c r="R127"/>
  <c r="P131"/>
  <c r="P130"/>
  <c r="P129"/>
  <c r="P127"/>
  <c i="1" r="AU108"/>
  <c i="9" r="J101"/>
  <c r="J124"/>
  <c r="J123"/>
  <c r="F123"/>
  <c r="F121"/>
  <c r="E119"/>
  <c r="J96"/>
  <c r="J95"/>
  <c r="F95"/>
  <c r="F93"/>
  <c r="E91"/>
  <c r="J22"/>
  <c r="E22"/>
  <c r="F124"/>
  <c r="J21"/>
  <c r="J16"/>
  <c r="J93"/>
  <c r="E7"/>
  <c r="E113"/>
  <c i="8" r="J41"/>
  <c r="J40"/>
  <c i="1" r="AY107"/>
  <c i="8" r="J39"/>
  <c i="1" r="AX107"/>
  <c i="8" r="BI195"/>
  <c r="BH195"/>
  <c r="BG195"/>
  <c r="BF195"/>
  <c r="T195"/>
  <c r="T194"/>
  <c r="R195"/>
  <c r="R194"/>
  <c r="P195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6"/>
  <c r="BH176"/>
  <c r="BG176"/>
  <c r="BF176"/>
  <c r="T176"/>
  <c r="R176"/>
  <c r="P176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3"/>
  <c r="BH143"/>
  <c r="BG143"/>
  <c r="BF143"/>
  <c r="T143"/>
  <c r="R143"/>
  <c r="P143"/>
  <c r="BI141"/>
  <c r="BH141"/>
  <c r="BG141"/>
  <c r="BF141"/>
  <c r="T141"/>
  <c r="R141"/>
  <c r="P141"/>
  <c r="BI136"/>
  <c r="BH136"/>
  <c r="BG136"/>
  <c r="BF136"/>
  <c r="T136"/>
  <c r="R136"/>
  <c r="P136"/>
  <c r="BI132"/>
  <c r="BH132"/>
  <c r="BG132"/>
  <c r="BF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7" r="J41"/>
  <c r="J40"/>
  <c i="1" r="AY106"/>
  <c i="7" r="J39"/>
  <c i="1" r="AX106"/>
  <c i="7"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2"/>
  <c r="BH132"/>
  <c r="BG132"/>
  <c r="BF132"/>
  <c r="T132"/>
  <c r="R132"/>
  <c r="P132"/>
  <c r="BI131"/>
  <c r="BH131"/>
  <c r="BG131"/>
  <c r="BF131"/>
  <c r="T131"/>
  <c r="R131"/>
  <c r="P131"/>
  <c r="J125"/>
  <c r="J124"/>
  <c r="F124"/>
  <c r="F122"/>
  <c r="E120"/>
  <c r="J96"/>
  <c r="J95"/>
  <c r="F95"/>
  <c r="F93"/>
  <c r="E91"/>
  <c r="J22"/>
  <c r="E22"/>
  <c r="F96"/>
  <c r="J21"/>
  <c r="J16"/>
  <c r="J93"/>
  <c r="E7"/>
  <c r="E85"/>
  <c i="6" r="J41"/>
  <c r="J40"/>
  <c i="1" r="AY103"/>
  <c i="6" r="J39"/>
  <c i="1" r="AX103"/>
  <c i="6" r="BI129"/>
  <c r="BH129"/>
  <c r="BG129"/>
  <c r="BF129"/>
  <c r="T129"/>
  <c r="T128"/>
  <c r="T127"/>
  <c r="T126"/>
  <c r="R129"/>
  <c r="R128"/>
  <c r="R127"/>
  <c r="R126"/>
  <c r="P129"/>
  <c r="P128"/>
  <c r="P127"/>
  <c r="P126"/>
  <c i="1" r="AU103"/>
  <c i="6"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5" r="J41"/>
  <c r="J40"/>
  <c i="1" r="AY102"/>
  <c i="5" r="J39"/>
  <c i="1" r="AX102"/>
  <c i="5" r="BI225"/>
  <c r="BH225"/>
  <c r="BG225"/>
  <c r="BF225"/>
  <c r="T225"/>
  <c r="R225"/>
  <c r="P225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6"/>
  <c r="BH206"/>
  <c r="BG206"/>
  <c r="BF206"/>
  <c r="T206"/>
  <c r="R206"/>
  <c r="P206"/>
  <c r="BI205"/>
  <c r="BH205"/>
  <c r="BG205"/>
  <c r="BF205"/>
  <c r="T205"/>
  <c r="R205"/>
  <c r="P205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2"/>
  <c r="BH192"/>
  <c r="BG192"/>
  <c r="BF192"/>
  <c r="T192"/>
  <c r="R192"/>
  <c r="P192"/>
  <c r="BI186"/>
  <c r="BH186"/>
  <c r="BG186"/>
  <c r="BF186"/>
  <c r="T186"/>
  <c r="R186"/>
  <c r="P186"/>
  <c r="BI176"/>
  <c r="BH176"/>
  <c r="BG176"/>
  <c r="BF176"/>
  <c r="T176"/>
  <c r="R176"/>
  <c r="P176"/>
  <c r="BI168"/>
  <c r="BH168"/>
  <c r="BG168"/>
  <c r="BF168"/>
  <c r="T168"/>
  <c r="R168"/>
  <c r="P168"/>
  <c r="BI166"/>
  <c r="BH166"/>
  <c r="BG166"/>
  <c r="BF166"/>
  <c r="T166"/>
  <c r="R166"/>
  <c r="P166"/>
  <c r="BI159"/>
  <c r="BH159"/>
  <c r="BG159"/>
  <c r="BF159"/>
  <c r="T159"/>
  <c r="R159"/>
  <c r="P159"/>
  <c r="BI158"/>
  <c r="BH158"/>
  <c r="BG158"/>
  <c r="BF158"/>
  <c r="T158"/>
  <c r="R158"/>
  <c r="P158"/>
  <c r="BI155"/>
  <c r="BH155"/>
  <c r="BG155"/>
  <c r="BF155"/>
  <c r="T155"/>
  <c r="R155"/>
  <c r="P155"/>
  <c r="BI149"/>
  <c r="BH149"/>
  <c r="BG149"/>
  <c r="BF149"/>
  <c r="T149"/>
  <c r="R149"/>
  <c r="P149"/>
  <c r="BI139"/>
  <c r="BH139"/>
  <c r="BG139"/>
  <c r="BF139"/>
  <c r="T139"/>
  <c r="R139"/>
  <c r="P139"/>
  <c r="BI137"/>
  <c r="BH137"/>
  <c r="BG137"/>
  <c r="BF137"/>
  <c r="T137"/>
  <c r="T136"/>
  <c r="R137"/>
  <c r="R136"/>
  <c r="P137"/>
  <c r="P136"/>
  <c r="BI134"/>
  <c r="BH134"/>
  <c r="BG134"/>
  <c r="BF134"/>
  <c r="T134"/>
  <c r="R134"/>
  <c r="P134"/>
  <c r="BI132"/>
  <c r="BH132"/>
  <c r="BG132"/>
  <c r="BF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4" r="J41"/>
  <c r="J40"/>
  <c i="1" r="AY99"/>
  <c i="4" r="J39"/>
  <c i="1" r="AX99"/>
  <c i="4"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0"/>
  <c r="BH220"/>
  <c r="BG220"/>
  <c r="BF220"/>
  <c r="T220"/>
  <c r="T219"/>
  <c r="R220"/>
  <c r="R219"/>
  <c r="P220"/>
  <c r="P219"/>
  <c r="BI217"/>
  <c r="BH217"/>
  <c r="BG217"/>
  <c r="BF217"/>
  <c r="T217"/>
  <c r="T216"/>
  <c r="R217"/>
  <c r="R216"/>
  <c r="P217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198"/>
  <c r="BH198"/>
  <c r="BG198"/>
  <c r="BF198"/>
  <c r="T198"/>
  <c r="R198"/>
  <c r="P198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2"/>
  <c r="BH162"/>
  <c r="BG162"/>
  <c r="BF162"/>
  <c r="T162"/>
  <c r="R162"/>
  <c r="P162"/>
  <c r="BI159"/>
  <c r="BH159"/>
  <c r="BG159"/>
  <c r="BF159"/>
  <c r="T159"/>
  <c r="R159"/>
  <c r="P159"/>
  <c r="BI152"/>
  <c r="BH152"/>
  <c r="BG152"/>
  <c r="BF152"/>
  <c r="T152"/>
  <c r="R152"/>
  <c r="P152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J131"/>
  <c r="J130"/>
  <c r="F128"/>
  <c r="E126"/>
  <c r="J96"/>
  <c r="J95"/>
  <c r="F93"/>
  <c r="E91"/>
  <c r="J22"/>
  <c r="E22"/>
  <c r="F131"/>
  <c r="J21"/>
  <c r="J19"/>
  <c r="E19"/>
  <c r="F95"/>
  <c r="J18"/>
  <c r="J16"/>
  <c r="J93"/>
  <c r="E7"/>
  <c r="E85"/>
  <c i="3" r="J41"/>
  <c r="J40"/>
  <c i="1" r="AY98"/>
  <c i="3" r="J39"/>
  <c i="1" r="AX98"/>
  <c i="3" r="BI251"/>
  <c r="BH251"/>
  <c r="BG251"/>
  <c r="BF251"/>
  <c r="T251"/>
  <c r="T247"/>
  <c r="R251"/>
  <c r="R247"/>
  <c r="P251"/>
  <c r="P247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T221"/>
  <c r="R222"/>
  <c r="R221"/>
  <c r="P222"/>
  <c r="P221"/>
  <c r="BI219"/>
  <c r="BH219"/>
  <c r="BG219"/>
  <c r="BF219"/>
  <c r="T219"/>
  <c r="T218"/>
  <c r="R219"/>
  <c r="R218"/>
  <c r="P219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0"/>
  <c r="BH200"/>
  <c r="BG200"/>
  <c r="BF200"/>
  <c r="T200"/>
  <c r="R200"/>
  <c r="P200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3"/>
  <c r="BH153"/>
  <c r="BG153"/>
  <c r="BF153"/>
  <c r="T153"/>
  <c r="R153"/>
  <c r="P153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J131"/>
  <c r="J130"/>
  <c r="F128"/>
  <c r="E126"/>
  <c r="J96"/>
  <c r="J95"/>
  <c r="F93"/>
  <c r="E91"/>
  <c r="J22"/>
  <c r="E22"/>
  <c r="F96"/>
  <c r="J21"/>
  <c r="J19"/>
  <c r="E19"/>
  <c r="F95"/>
  <c r="J18"/>
  <c r="J16"/>
  <c r="J128"/>
  <c r="E7"/>
  <c r="E85"/>
  <c i="2" r="J41"/>
  <c r="J40"/>
  <c i="1" r="AY97"/>
  <c i="2" r="J39"/>
  <c i="1" r="AX97"/>
  <c i="2"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T238"/>
  <c r="R239"/>
  <c r="R238"/>
  <c r="P239"/>
  <c r="P238"/>
  <c r="BI236"/>
  <c r="BH236"/>
  <c r="BG236"/>
  <c r="BF236"/>
  <c r="T236"/>
  <c r="T235"/>
  <c r="R236"/>
  <c r="R235"/>
  <c r="P236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5"/>
  <c r="BH215"/>
  <c r="BG215"/>
  <c r="BF215"/>
  <c r="T215"/>
  <c r="R215"/>
  <c r="P215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3"/>
  <c r="BH183"/>
  <c r="BG183"/>
  <c r="BF183"/>
  <c r="T183"/>
  <c r="R183"/>
  <c r="P183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58"/>
  <c r="BH158"/>
  <c r="BG158"/>
  <c r="BF158"/>
  <c r="T158"/>
  <c r="R158"/>
  <c r="P158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J131"/>
  <c r="J130"/>
  <c r="F128"/>
  <c r="E126"/>
  <c r="J96"/>
  <c r="J95"/>
  <c r="F93"/>
  <c r="E91"/>
  <c r="J22"/>
  <c r="E22"/>
  <c r="F131"/>
  <c r="J21"/>
  <c r="J19"/>
  <c r="E19"/>
  <c r="F95"/>
  <c r="J18"/>
  <c r="J16"/>
  <c r="J128"/>
  <c r="E7"/>
  <c r="E120"/>
  <c i="1" r="L90"/>
  <c r="AM90"/>
  <c r="AM89"/>
  <c r="L89"/>
  <c r="AM87"/>
  <c r="L87"/>
  <c r="L85"/>
  <c r="L84"/>
  <c i="22" r="J136"/>
  <c i="21" r="BK149"/>
  <c r="J146"/>
  <c r="J143"/>
  <c r="BK140"/>
  <c r="BK120"/>
  <c i="20" r="J179"/>
  <c r="BK163"/>
  <c r="BK147"/>
  <c r="BK145"/>
  <c i="19" r="J253"/>
  <c r="J250"/>
  <c r="J248"/>
  <c r="BK247"/>
  <c r="J232"/>
  <c r="J216"/>
  <c r="J177"/>
  <c r="BK176"/>
  <c r="J131"/>
  <c r="BK128"/>
  <c i="18" r="BK338"/>
  <c r="J260"/>
  <c i="17" r="J136"/>
  <c r="BK131"/>
  <c i="13" r="J271"/>
  <c r="BK268"/>
  <c r="BK261"/>
  <c r="J260"/>
  <c r="BK236"/>
  <c r="J223"/>
  <c r="J222"/>
  <c r="J217"/>
  <c r="BK216"/>
  <c r="J201"/>
  <c r="BK178"/>
  <c r="J176"/>
  <c r="BK161"/>
  <c i="12" r="BK199"/>
  <c r="BK194"/>
  <c r="J192"/>
  <c r="BK186"/>
  <c r="BK185"/>
  <c r="BK184"/>
  <c r="BK181"/>
  <c r="J175"/>
  <c r="J153"/>
  <c r="BK141"/>
  <c i="11" r="J261"/>
  <c r="J256"/>
  <c r="J243"/>
  <c r="J161"/>
  <c r="BK157"/>
  <c r="J150"/>
  <c r="J149"/>
  <c i="10" r="BK219"/>
  <c r="J218"/>
  <c r="BK192"/>
  <c r="J178"/>
  <c r="BK160"/>
  <c i="7" r="J156"/>
  <c r="J144"/>
  <c r="J132"/>
  <c i="6" r="BK129"/>
  <c i="5" r="BK220"/>
  <c r="J212"/>
  <c r="BK206"/>
  <c r="J195"/>
  <c r="J192"/>
  <c r="BK158"/>
  <c r="BK149"/>
  <c r="BK139"/>
  <c i="4" r="J191"/>
  <c r="J178"/>
  <c r="BK174"/>
  <c i="20" r="J127"/>
  <c i="19" r="BK232"/>
  <c r="J198"/>
  <c r="BK143"/>
  <c r="BK140"/>
  <c r="BK138"/>
  <c r="J135"/>
  <c r="BK134"/>
  <c i="18" r="BK326"/>
  <c r="BK314"/>
  <c r="BK290"/>
  <c r="J287"/>
  <c r="BK284"/>
  <c r="BK274"/>
  <c r="BK272"/>
  <c r="BK270"/>
  <c r="BK258"/>
  <c r="BK246"/>
  <c r="J239"/>
  <c r="BK238"/>
  <c r="J237"/>
  <c r="BK214"/>
  <c r="BK187"/>
  <c r="J169"/>
  <c r="J149"/>
  <c r="J147"/>
  <c i="16" r="J138"/>
  <c r="BK136"/>
  <c i="15" r="J148"/>
  <c r="BK138"/>
  <c i="14" r="J131"/>
  <c i="13" r="J273"/>
  <c r="BK271"/>
  <c r="J269"/>
  <c r="J268"/>
  <c r="BK267"/>
  <c r="BK266"/>
  <c r="J265"/>
  <c r="BK251"/>
  <c r="J249"/>
  <c r="J248"/>
  <c r="J244"/>
  <c r="J221"/>
  <c r="BK184"/>
  <c r="BK183"/>
  <c r="J175"/>
  <c r="BK173"/>
  <c r="J168"/>
  <c r="J158"/>
  <c r="J157"/>
  <c r="BK153"/>
  <c r="J150"/>
  <c r="J148"/>
  <c r="BK141"/>
  <c i="12" r="J262"/>
  <c r="BK261"/>
  <c r="BK260"/>
  <c r="BK253"/>
  <c r="BK231"/>
  <c r="BK228"/>
  <c r="J220"/>
  <c r="BK219"/>
  <c r="BK218"/>
  <c r="J217"/>
  <c r="J213"/>
  <c r="BK200"/>
  <c r="BK178"/>
  <c r="J172"/>
  <c r="J161"/>
  <c r="J159"/>
  <c r="J158"/>
  <c r="BK156"/>
  <c r="BK151"/>
  <c r="J137"/>
  <c i="11" r="J272"/>
  <c r="BK270"/>
  <c r="BK268"/>
  <c r="J267"/>
  <c r="BK264"/>
  <c r="BK245"/>
  <c r="J224"/>
  <c r="J215"/>
  <c r="J212"/>
  <c r="J192"/>
  <c r="BK191"/>
  <c r="BK188"/>
  <c r="J183"/>
  <c r="BK182"/>
  <c r="J170"/>
  <c r="J168"/>
  <c r="BK163"/>
  <c r="BK159"/>
  <c r="J151"/>
  <c r="BK149"/>
  <c r="BK146"/>
  <c i="10" r="J219"/>
  <c r="J171"/>
  <c r="BK132"/>
  <c i="9" r="BK131"/>
  <c i="8" r="BK181"/>
  <c r="BK155"/>
  <c r="BK153"/>
  <c r="BK149"/>
  <c r="BK143"/>
  <c r="J141"/>
  <c i="7" r="J152"/>
  <c r="J147"/>
  <c r="J142"/>
  <c i="5" r="J206"/>
  <c r="BK134"/>
  <c r="BK132"/>
  <c i="4" r="BK238"/>
  <c r="BK236"/>
  <c r="BK207"/>
  <c r="J196"/>
  <c r="BK152"/>
  <c r="BK145"/>
  <c i="3" r="BK242"/>
  <c r="BK240"/>
  <c r="BK227"/>
  <c r="BK225"/>
  <c r="J214"/>
  <c i="2" r="J263"/>
  <c r="J261"/>
  <c r="BK224"/>
  <c r="BK191"/>
  <c r="J147"/>
  <c r="J143"/>
  <c i="22" r="BK132"/>
  <c r="J132"/>
  <c r="BK131"/>
  <c r="J131"/>
  <c r="BK130"/>
  <c r="J130"/>
  <c r="BK129"/>
  <c r="J129"/>
  <c r="BK128"/>
  <c r="J128"/>
  <c r="BK127"/>
  <c r="BK126"/>
  <c i="19" r="BK253"/>
  <c r="BK250"/>
  <c r="J247"/>
  <c r="J233"/>
  <c r="J176"/>
  <c r="J158"/>
  <c i="18" r="J283"/>
  <c r="J268"/>
  <c r="BK257"/>
  <c r="BK250"/>
  <c r="J245"/>
  <c r="BK244"/>
  <c r="BK243"/>
  <c r="BK234"/>
  <c r="J216"/>
  <c r="J157"/>
  <c i="15" r="J144"/>
  <c r="J136"/>
  <c r="J134"/>
  <c i="13" r="BK263"/>
  <c r="J262"/>
  <c r="J216"/>
  <c r="J215"/>
  <c r="J192"/>
  <c r="J190"/>
  <c r="J188"/>
  <c r="BK137"/>
  <c i="12" r="J260"/>
  <c r="BK209"/>
  <c r="BK202"/>
  <c r="J197"/>
  <c r="J195"/>
  <c r="BK190"/>
  <c r="BK175"/>
  <c r="J174"/>
  <c r="BK171"/>
  <c r="J167"/>
  <c r="J166"/>
  <c r="J163"/>
  <c r="J160"/>
  <c r="J156"/>
  <c r="J155"/>
  <c i="11" r="J268"/>
  <c r="BK267"/>
  <c r="BK266"/>
  <c r="BK263"/>
  <c r="J250"/>
  <c r="BK243"/>
  <c r="BK242"/>
  <c r="J241"/>
  <c r="BK240"/>
  <c r="BK234"/>
  <c r="J232"/>
  <c r="BK231"/>
  <c r="BK224"/>
  <c r="BK220"/>
  <c r="BK217"/>
  <c r="J213"/>
  <c r="BK203"/>
  <c r="J200"/>
  <c r="J197"/>
  <c r="J188"/>
  <c r="BK185"/>
  <c r="J184"/>
  <c r="J182"/>
  <c r="J179"/>
  <c r="J153"/>
  <c r="J146"/>
  <c r="BK141"/>
  <c i="10" r="J223"/>
  <c r="J221"/>
  <c r="BK175"/>
  <c r="BK173"/>
  <c r="BK155"/>
  <c r="J154"/>
  <c r="BK153"/>
  <c r="BK149"/>
  <c r="BK147"/>
  <c r="J136"/>
  <c i="8" r="BK191"/>
  <c r="J183"/>
  <c r="BK170"/>
  <c r="J166"/>
  <c r="J159"/>
  <c r="J136"/>
  <c r="BK132"/>
  <c i="7" r="BK149"/>
  <c i="5" r="J219"/>
  <c r="BK205"/>
  <c r="J197"/>
  <c r="J196"/>
  <c r="BK176"/>
  <c i="4" r="BK178"/>
  <c r="J171"/>
  <c r="J152"/>
  <c r="BK143"/>
  <c i="3" r="BK219"/>
  <c r="J207"/>
  <c r="J193"/>
  <c r="J188"/>
  <c r="BK184"/>
  <c r="BK182"/>
  <c r="BK169"/>
  <c r="BK165"/>
  <c i="2" r="J250"/>
  <c r="J244"/>
  <c r="BK229"/>
  <c i="1" r="AS118"/>
  <c r="AS105"/>
  <c r="AS101"/>
  <c r="AS96"/>
  <c i="21" r="BK146"/>
  <c r="BK138"/>
  <c r="J131"/>
  <c i="20" r="J147"/>
  <c r="J145"/>
  <c i="19" r="J218"/>
  <c r="BK144"/>
  <c r="J138"/>
  <c r="BK131"/>
  <c i="18" r="BK302"/>
  <c r="J290"/>
  <c r="BK283"/>
  <c r="J275"/>
  <c r="BK263"/>
  <c r="J257"/>
  <c r="BK256"/>
  <c r="J255"/>
  <c r="J252"/>
  <c r="J251"/>
  <c r="J249"/>
  <c r="J248"/>
  <c r="J238"/>
  <c r="J226"/>
  <c r="J189"/>
  <c r="J137"/>
  <c r="J133"/>
  <c i="17" r="BK134"/>
  <c i="16" r="BK148"/>
  <c r="BK144"/>
  <c i="15" r="BK146"/>
  <c i="13" r="BK265"/>
  <c r="BK264"/>
  <c r="J263"/>
  <c r="J258"/>
  <c r="BK246"/>
  <c r="BK222"/>
  <c r="BK220"/>
  <c r="BK212"/>
  <c r="J197"/>
  <c r="J196"/>
  <c r="BK192"/>
  <c r="BK189"/>
  <c r="BK188"/>
  <c r="BK179"/>
  <c r="BK177"/>
  <c r="BK176"/>
  <c r="J165"/>
  <c r="BK164"/>
  <c r="J163"/>
  <c r="BK162"/>
  <c r="BK154"/>
  <c i="12" r="J255"/>
  <c r="J247"/>
  <c r="J235"/>
  <c r="J219"/>
  <c r="BK197"/>
  <c r="J196"/>
  <c r="BK182"/>
  <c r="J181"/>
  <c r="J180"/>
  <c r="J179"/>
  <c r="BK174"/>
  <c r="BK173"/>
  <c r="J170"/>
  <c r="BK164"/>
  <c r="BK155"/>
  <c i="11" r="BK272"/>
  <c r="J265"/>
  <c r="J263"/>
  <c r="J262"/>
  <c r="J257"/>
  <c r="J255"/>
  <c r="J254"/>
  <c r="J253"/>
  <c r="BK252"/>
  <c r="J247"/>
  <c r="BK235"/>
  <c r="J233"/>
  <c r="BK215"/>
  <c r="BK200"/>
  <c r="J196"/>
  <c r="J195"/>
  <c r="BK192"/>
  <c r="J190"/>
  <c r="BK162"/>
  <c r="J152"/>
  <c r="BK137"/>
  <c i="10" r="J161"/>
  <c r="BK152"/>
  <c r="BK141"/>
  <c r="BK136"/>
  <c i="8" r="BK195"/>
  <c r="J193"/>
  <c r="J192"/>
  <c r="J186"/>
  <c i="7" r="BK145"/>
  <c r="BK139"/>
  <c i="5" r="J222"/>
  <c r="BK195"/>
  <c r="BK192"/>
  <c r="J137"/>
  <c r="J134"/>
  <c i="4" r="BK249"/>
  <c r="J246"/>
  <c r="BK242"/>
  <c r="J240"/>
  <c r="BK231"/>
  <c r="BK229"/>
  <c r="J220"/>
  <c r="BK217"/>
  <c r="J214"/>
  <c r="BK205"/>
  <c r="BK203"/>
  <c r="BK198"/>
  <c r="J186"/>
  <c r="J145"/>
  <c r="BK137"/>
  <c i="2" r="J242"/>
  <c r="J220"/>
  <c r="BK208"/>
  <c r="J169"/>
  <c r="J167"/>
  <c r="BK143"/>
  <c i="19" r="BK180"/>
  <c r="J144"/>
  <c i="18" r="J258"/>
  <c r="BK237"/>
  <c r="J234"/>
  <c r="J161"/>
  <c r="BK149"/>
  <c r="BK147"/>
  <c r="BK142"/>
  <c i="17" r="BK136"/>
  <c i="16" r="BK131"/>
  <c i="13" r="BK217"/>
  <c r="BK196"/>
  <c r="BK190"/>
  <c r="J178"/>
  <c r="J177"/>
  <c r="J173"/>
  <c r="J169"/>
  <c r="J159"/>
  <c i="12" r="J272"/>
  <c r="BK270"/>
  <c r="J267"/>
  <c r="J265"/>
  <c r="J263"/>
  <c r="BK256"/>
  <c r="BK255"/>
  <c r="J254"/>
  <c r="J253"/>
  <c r="J252"/>
  <c r="J250"/>
  <c r="J243"/>
  <c r="J223"/>
  <c r="J222"/>
  <c r="BK198"/>
  <c r="BK195"/>
  <c r="BK192"/>
  <c r="J171"/>
  <c r="BK158"/>
  <c i="11" r="BK255"/>
  <c r="BK238"/>
  <c r="BK237"/>
  <c r="BK181"/>
  <c r="BK175"/>
  <c r="J174"/>
  <c r="J173"/>
  <c r="J172"/>
  <c r="J171"/>
  <c r="BK168"/>
  <c r="J162"/>
  <c r="BK161"/>
  <c r="BK158"/>
  <c r="J137"/>
  <c i="10" r="J185"/>
  <c r="J177"/>
  <c r="BK176"/>
  <c r="BK167"/>
  <c r="J163"/>
  <c r="BK161"/>
  <c r="J159"/>
  <c r="BK145"/>
  <c r="J141"/>
  <c i="8" r="BK189"/>
  <c r="BK185"/>
  <c r="BK183"/>
  <c r="BK176"/>
  <c i="5" r="BK219"/>
  <c r="J213"/>
  <c r="BK212"/>
  <c r="J211"/>
  <c r="J205"/>
  <c r="BK186"/>
  <c r="BK155"/>
  <c i="4" r="J231"/>
  <c r="J223"/>
  <c r="J180"/>
  <c r="J169"/>
  <c r="BK139"/>
  <c r="J137"/>
  <c i="3" r="BK238"/>
  <c r="J222"/>
  <c r="BK188"/>
  <c r="BK176"/>
  <c r="BK173"/>
  <c r="BK153"/>
  <c r="BK145"/>
  <c r="BK143"/>
  <c r="J139"/>
  <c i="2" r="BK268"/>
  <c r="BK257"/>
  <c r="J255"/>
  <c r="BK171"/>
  <c r="J141"/>
  <c r="BK137"/>
  <c i="22" r="BK136"/>
  <c i="19" r="BK177"/>
  <c r="BK158"/>
  <c r="J137"/>
  <c r="BK135"/>
  <c i="18" r="BK354"/>
  <c r="J350"/>
  <c r="BK344"/>
  <c r="J284"/>
  <c r="BK275"/>
  <c r="BK269"/>
  <c r="J246"/>
  <c r="J242"/>
  <c r="J240"/>
  <c r="BK239"/>
  <c r="J170"/>
  <c i="16" r="J134"/>
  <c i="15" r="J140"/>
  <c r="BK134"/>
  <c i="13" r="J264"/>
  <c r="J257"/>
  <c r="BK256"/>
  <c r="J255"/>
  <c r="J254"/>
  <c r="BK253"/>
  <c r="BK243"/>
  <c r="BK241"/>
  <c r="BK231"/>
  <c r="BK228"/>
  <c r="J226"/>
  <c r="BK211"/>
  <c r="J209"/>
  <c r="BK197"/>
  <c r="J183"/>
  <c r="J180"/>
  <c r="J166"/>
  <c r="J160"/>
  <c r="J155"/>
  <c i="12" r="J268"/>
  <c r="BK267"/>
  <c r="J266"/>
  <c r="BK264"/>
  <c r="BK254"/>
  <c r="BK248"/>
  <c r="BK247"/>
  <c r="BK242"/>
  <c r="J190"/>
  <c r="J188"/>
  <c r="BK170"/>
  <c r="BK169"/>
  <c r="J164"/>
  <c r="BK160"/>
  <c r="J149"/>
  <c r="J146"/>
  <c r="BK137"/>
  <c i="11" r="BK265"/>
  <c r="BK262"/>
  <c r="BK254"/>
  <c r="J252"/>
  <c r="BK250"/>
  <c r="BK170"/>
  <c r="J167"/>
  <c r="J166"/>
  <c r="BK165"/>
  <c r="J160"/>
  <c r="J159"/>
  <c r="BK156"/>
  <c r="BK153"/>
  <c i="10" r="BK220"/>
  <c r="BK217"/>
  <c r="BK216"/>
  <c r="BK178"/>
  <c r="BK171"/>
  <c r="J152"/>
  <c r="J151"/>
  <c r="J149"/>
  <c i="8" r="BK192"/>
  <c r="BK188"/>
  <c r="BK174"/>
  <c r="J170"/>
  <c r="BK166"/>
  <c r="BK163"/>
  <c i="7" r="BK147"/>
  <c r="J145"/>
  <c r="J138"/>
  <c r="J137"/>
  <c i="6" r="J129"/>
  <c i="4" r="J238"/>
  <c r="BK223"/>
  <c r="BK210"/>
  <c r="J174"/>
  <c r="BK171"/>
  <c i="3" r="BK251"/>
  <c r="BK248"/>
  <c r="BK193"/>
  <c r="BK180"/>
  <c r="BK163"/>
  <c i="2" r="J265"/>
  <c r="BK261"/>
  <c r="BK259"/>
  <c r="BK248"/>
  <c r="BK199"/>
  <c r="J197"/>
  <c r="J195"/>
  <c r="J188"/>
  <c r="BK158"/>
  <c r="BK147"/>
  <c i="22" r="BK134"/>
  <c r="J134"/>
  <c i="17" r="J138"/>
  <c i="15" r="BK140"/>
  <c i="13" r="BK273"/>
  <c r="BK269"/>
  <c r="J267"/>
  <c r="J266"/>
  <c r="J256"/>
  <c r="J228"/>
  <c r="J224"/>
  <c r="BK223"/>
  <c r="J218"/>
  <c r="BK215"/>
  <c r="J212"/>
  <c r="J211"/>
  <c r="J198"/>
  <c r="J195"/>
  <c r="BK150"/>
  <c r="J141"/>
  <c i="12" r="J270"/>
  <c r="BK265"/>
  <c r="J264"/>
  <c r="J257"/>
  <c r="J256"/>
  <c r="BK222"/>
  <c r="BK166"/>
  <c r="J152"/>
  <c r="J141"/>
  <c i="11" r="BK260"/>
  <c r="BK259"/>
  <c r="BK247"/>
  <c r="J239"/>
  <c r="J237"/>
  <c r="J180"/>
  <c r="J177"/>
  <c r="BK173"/>
  <c r="BK172"/>
  <c r="BK155"/>
  <c i="10" r="BK225"/>
  <c r="BK223"/>
  <c r="BK222"/>
  <c r="J217"/>
  <c r="BK151"/>
  <c r="J132"/>
  <c i="8" r="J189"/>
  <c r="J188"/>
  <c r="J174"/>
  <c r="J153"/>
  <c i="7" r="J143"/>
  <c r="BK141"/>
  <c r="BK138"/>
  <c r="BK132"/>
  <c r="J131"/>
  <c i="5" r="J186"/>
  <c r="J176"/>
  <c r="J166"/>
  <c r="J158"/>
  <c r="J132"/>
  <c i="4" r="J227"/>
  <c r="J225"/>
  <c r="J205"/>
  <c r="BK191"/>
  <c r="J182"/>
  <c r="BK180"/>
  <c r="BK169"/>
  <c r="BK159"/>
  <c i="3" r="J246"/>
  <c r="BK229"/>
  <c r="J227"/>
  <c r="J205"/>
  <c r="J200"/>
  <c r="J198"/>
  <c r="J184"/>
  <c r="J173"/>
  <c r="J165"/>
  <c r="J161"/>
  <c r="J145"/>
  <c r="J143"/>
  <c r="BK139"/>
  <c r="BK137"/>
  <c i="2" r="J246"/>
  <c r="BK231"/>
  <c r="J229"/>
  <c r="J224"/>
  <c r="J215"/>
  <c r="J208"/>
  <c r="BK203"/>
  <c r="J171"/>
  <c i="22" r="J120"/>
  <c i="21" r="J149"/>
  <c r="BK135"/>
  <c r="BK131"/>
  <c r="BK125"/>
  <c r="J120"/>
  <c i="20" r="BK179"/>
  <c r="J163"/>
  <c r="BK127"/>
  <c i="19" r="J142"/>
  <c r="J134"/>
  <c r="J128"/>
  <c r="BK127"/>
  <c i="18" r="J354"/>
  <c r="BK350"/>
  <c r="J344"/>
  <c r="J326"/>
  <c r="J314"/>
  <c r="J302"/>
  <c r="BK282"/>
  <c r="J279"/>
  <c r="BK266"/>
  <c r="J263"/>
  <c r="BK248"/>
  <c r="BK240"/>
  <c r="J214"/>
  <c r="J187"/>
  <c r="BK170"/>
  <c r="J159"/>
  <c r="BK137"/>
  <c i="17" r="BK148"/>
  <c r="J146"/>
  <c r="BK144"/>
  <c r="J140"/>
  <c i="16" r="J148"/>
  <c r="J144"/>
  <c r="BK134"/>
  <c i="15" r="BK144"/>
  <c r="J131"/>
  <c i="14" r="BK131"/>
  <c i="13" r="BK257"/>
  <c r="J231"/>
  <c r="BK195"/>
  <c r="J194"/>
  <c r="J193"/>
  <c r="J189"/>
  <c r="BK186"/>
  <c r="J170"/>
  <c r="BK169"/>
  <c r="BK168"/>
  <c r="BK167"/>
  <c r="J164"/>
  <c r="J151"/>
  <c r="J145"/>
  <c i="12" r="BK262"/>
  <c r="BK259"/>
  <c r="J248"/>
  <c r="BK226"/>
  <c r="J218"/>
  <c r="BK214"/>
  <c r="J191"/>
  <c r="J186"/>
  <c r="J183"/>
  <c r="J182"/>
  <c r="BK167"/>
  <c r="BK163"/>
  <c r="BK162"/>
  <c r="BK161"/>
  <c r="BK153"/>
  <c r="BK152"/>
  <c i="11" r="J270"/>
  <c r="J266"/>
  <c r="J264"/>
  <c r="J231"/>
  <c r="J229"/>
  <c r="J217"/>
  <c r="BK210"/>
  <c r="J202"/>
  <c r="BK198"/>
  <c r="BK196"/>
  <c r="BK194"/>
  <c r="J185"/>
  <c r="J175"/>
  <c r="J169"/>
  <c r="BK152"/>
  <c i="10" r="J216"/>
  <c r="BK177"/>
  <c r="BK159"/>
  <c r="J158"/>
  <c r="J156"/>
  <c i="8" r="J191"/>
  <c r="J190"/>
  <c r="J187"/>
  <c i="7" r="BK152"/>
  <c r="BK151"/>
  <c r="J149"/>
  <c r="BK144"/>
  <c i="5" r="BK225"/>
  <c r="BK222"/>
  <c r="J221"/>
  <c r="BK197"/>
  <c r="BK166"/>
  <c r="BK159"/>
  <c r="J155"/>
  <c i="3" r="J219"/>
  <c r="J216"/>
  <c r="BK209"/>
  <c r="BK207"/>
  <c r="BK198"/>
  <c r="J182"/>
  <c r="J180"/>
  <c r="J176"/>
  <c i="2" r="J268"/>
  <c r="BK265"/>
  <c r="BK263"/>
  <c r="J259"/>
  <c r="BK246"/>
  <c r="BK244"/>
  <c r="J239"/>
  <c r="BK233"/>
  <c r="J227"/>
  <c r="BK213"/>
  <c r="J199"/>
  <c r="J183"/>
  <c r="BK174"/>
  <c r="BK149"/>
  <c r="J137"/>
  <c i="22" r="J125"/>
  <c r="BK124"/>
  <c r="J123"/>
  <c i="19" r="BK248"/>
  <c r="BK218"/>
  <c r="J143"/>
  <c r="BK142"/>
  <c r="BK137"/>
  <c r="J127"/>
  <c i="18" r="BK276"/>
  <c r="J274"/>
  <c r="J270"/>
  <c r="J269"/>
  <c r="BK268"/>
  <c r="BK245"/>
  <c r="BK218"/>
  <c r="BK216"/>
  <c r="J178"/>
  <c r="J142"/>
  <c i="17" r="J148"/>
  <c r="BK140"/>
  <c r="BK138"/>
  <c r="J134"/>
  <c i="16" r="J136"/>
  <c i="15" r="J146"/>
  <c i="13" r="J253"/>
  <c r="BK224"/>
  <c r="BK201"/>
  <c r="J199"/>
  <c r="BK198"/>
  <c r="BK182"/>
  <c r="BK181"/>
  <c r="BK180"/>
  <c r="J172"/>
  <c r="J171"/>
  <c r="BK170"/>
  <c r="BK163"/>
  <c r="BK158"/>
  <c r="J156"/>
  <c i="12" r="BK272"/>
  <c r="BK268"/>
  <c r="BK266"/>
  <c r="BK263"/>
  <c r="J261"/>
  <c r="BK252"/>
  <c r="BK250"/>
  <c r="J240"/>
  <c r="J221"/>
  <c r="BK217"/>
  <c r="BK216"/>
  <c r="BK215"/>
  <c r="J212"/>
  <c r="BK211"/>
  <c r="J209"/>
  <c r="J199"/>
  <c r="BK196"/>
  <c r="J177"/>
  <c r="BK172"/>
  <c r="BK165"/>
  <c r="BK159"/>
  <c i="11" r="BK261"/>
  <c r="J260"/>
  <c r="J259"/>
  <c r="BK236"/>
  <c r="J178"/>
  <c r="BK174"/>
  <c r="J158"/>
  <c r="J157"/>
  <c r="J156"/>
  <c r="J155"/>
  <c r="J141"/>
  <c i="10" r="BK221"/>
  <c r="J175"/>
  <c r="BK158"/>
  <c r="BK156"/>
  <c r="J155"/>
  <c i="9" r="J131"/>
  <c i="8" r="J195"/>
  <c r="BK193"/>
  <c r="BK186"/>
  <c r="J185"/>
  <c r="J163"/>
  <c r="BK161"/>
  <c r="BK141"/>
  <c r="BK136"/>
  <c i="7" r="J141"/>
  <c r="J139"/>
  <c r="BK131"/>
  <c i="5" r="BK221"/>
  <c r="J220"/>
  <c r="BK196"/>
  <c r="J159"/>
  <c r="J149"/>
  <c r="BK137"/>
  <c i="4" r="J229"/>
  <c r="BK212"/>
  <c r="J210"/>
  <c r="J162"/>
  <c i="3" r="J238"/>
  <c r="J233"/>
  <c r="BK231"/>
  <c r="BK222"/>
  <c r="BK214"/>
  <c r="BK212"/>
  <c r="J209"/>
  <c r="BK205"/>
  <c i="2" r="BK255"/>
  <c r="BK250"/>
  <c r="BK242"/>
  <c r="J231"/>
  <c r="J222"/>
  <c r="BK220"/>
  <c r="BK215"/>
  <c r="BK197"/>
  <c r="BK195"/>
  <c r="J191"/>
  <c r="BK188"/>
  <c i="18" r="BK287"/>
  <c r="J282"/>
  <c r="BK279"/>
  <c r="J266"/>
  <c r="BK260"/>
  <c r="J259"/>
  <c r="J256"/>
  <c r="BK251"/>
  <c r="J250"/>
  <c r="BK249"/>
  <c r="J244"/>
  <c r="J243"/>
  <c r="BK242"/>
  <c r="J218"/>
  <c r="BK191"/>
  <c r="BK161"/>
  <c r="BK159"/>
  <c r="BK157"/>
  <c i="17" r="J144"/>
  <c i="16" r="J146"/>
  <c r="J140"/>
  <c r="BK138"/>
  <c i="15" r="BK148"/>
  <c i="13" r="BK262"/>
  <c r="BK255"/>
  <c r="BK254"/>
  <c r="BK248"/>
  <c r="BK226"/>
  <c r="BK221"/>
  <c r="J220"/>
  <c r="BK214"/>
  <c r="BK209"/>
  <c r="BK199"/>
  <c r="J186"/>
  <c r="J179"/>
  <c r="BK175"/>
  <c r="J167"/>
  <c r="BK166"/>
  <c r="BK165"/>
  <c r="BK157"/>
  <c r="J154"/>
  <c r="J137"/>
  <c i="12" r="J259"/>
  <c r="BK245"/>
  <c r="BK235"/>
  <c r="J194"/>
  <c r="BK191"/>
  <c r="BK183"/>
  <c r="BK180"/>
  <c r="BK168"/>
  <c r="J162"/>
  <c r="J157"/>
  <c r="J150"/>
  <c i="11" r="BK256"/>
  <c r="J238"/>
  <c r="BK233"/>
  <c r="BK232"/>
  <c r="BK229"/>
  <c r="J203"/>
  <c r="BK202"/>
  <c r="J199"/>
  <c r="J198"/>
  <c r="BK197"/>
  <c r="BK195"/>
  <c r="J194"/>
  <c r="J186"/>
  <c r="BK183"/>
  <c r="J181"/>
  <c r="BK180"/>
  <c r="BK171"/>
  <c r="BK164"/>
  <c r="BK160"/>
  <c i="10" r="J160"/>
  <c r="J147"/>
  <c r="J145"/>
  <c i="8" r="BK190"/>
  <c r="J161"/>
  <c i="5" r="BK213"/>
  <c r="BK168"/>
  <c r="J139"/>
  <c i="4" r="J249"/>
  <c r="BK244"/>
  <c r="J236"/>
  <c r="J207"/>
  <c r="BK196"/>
  <c i="3" r="J251"/>
  <c r="J248"/>
  <c r="J244"/>
  <c r="J137"/>
  <c i="2" r="J174"/>
  <c i="22" r="J127"/>
  <c r="J126"/>
  <c r="BK125"/>
  <c r="J124"/>
  <c r="BK123"/>
  <c r="BK121"/>
  <c r="J121"/>
  <c r="BK120"/>
  <c i="21" r="BK143"/>
  <c r="J140"/>
  <c r="J138"/>
  <c r="J135"/>
  <c r="J125"/>
  <c i="19" r="BK233"/>
  <c r="J180"/>
  <c i="18" r="J338"/>
  <c r="J276"/>
  <c i="17" r="BK146"/>
  <c r="J131"/>
  <c i="16" r="BK146"/>
  <c i="15" r="J138"/>
  <c r="BK136"/>
  <c r="BK131"/>
  <c i="13" r="J246"/>
  <c r="BK244"/>
  <c r="J243"/>
  <c r="J219"/>
  <c r="BK213"/>
  <c r="J181"/>
  <c r="J162"/>
  <c r="J161"/>
  <c r="BK160"/>
  <c r="BK159"/>
  <c r="BK156"/>
  <c r="BK155"/>
  <c r="J153"/>
  <c r="BK149"/>
  <c i="12" r="BK257"/>
  <c r="J231"/>
  <c r="J224"/>
  <c r="BK223"/>
  <c r="BK221"/>
  <c r="BK220"/>
  <c r="BK212"/>
  <c r="J211"/>
  <c r="BK177"/>
  <c r="J165"/>
  <c r="BK157"/>
  <c r="J151"/>
  <c r="BK150"/>
  <c r="BK149"/>
  <c r="BK146"/>
  <c i="11" r="BK248"/>
  <c r="J242"/>
  <c r="BK241"/>
  <c r="J240"/>
  <c r="BK239"/>
  <c r="BK179"/>
  <c r="BK178"/>
  <c r="BK177"/>
  <c r="BK169"/>
  <c r="BK167"/>
  <c r="BK166"/>
  <c r="J165"/>
  <c r="J164"/>
  <c r="J163"/>
  <c r="BK151"/>
  <c r="BK150"/>
  <c i="10" r="J220"/>
  <c r="J204"/>
  <c r="BK163"/>
  <c i="8" r="J176"/>
  <c r="J149"/>
  <c r="J143"/>
  <c r="J132"/>
  <c i="7" r="J151"/>
  <c i="4" r="J244"/>
  <c r="BK240"/>
  <c r="BK227"/>
  <c r="BK220"/>
  <c r="J217"/>
  <c r="BK214"/>
  <c r="J212"/>
  <c i="3" r="BK244"/>
  <c r="J242"/>
  <c r="BK233"/>
  <c r="J212"/>
  <c r="BK200"/>
  <c r="J169"/>
  <c i="2" r="J248"/>
  <c r="BK239"/>
  <c r="BK236"/>
  <c r="J233"/>
  <c r="BK227"/>
  <c r="BK222"/>
  <c r="BK169"/>
  <c r="BK167"/>
  <c i="19" r="BK216"/>
  <c r="BK198"/>
  <c r="J140"/>
  <c i="18" r="J272"/>
  <c r="BK259"/>
  <c r="BK255"/>
  <c r="BK252"/>
  <c r="BK226"/>
  <c r="J191"/>
  <c r="BK189"/>
  <c r="BK178"/>
  <c r="BK169"/>
  <c r="BK133"/>
  <c i="16" r="BK140"/>
  <c r="J131"/>
  <c i="13" r="J261"/>
  <c r="BK260"/>
  <c r="BK258"/>
  <c r="J251"/>
  <c r="BK249"/>
  <c r="J241"/>
  <c r="J236"/>
  <c r="BK219"/>
  <c r="BK218"/>
  <c r="J214"/>
  <c r="J213"/>
  <c r="BK194"/>
  <c r="BK193"/>
  <c r="J184"/>
  <c r="J182"/>
  <c r="BK172"/>
  <c r="BK171"/>
  <c r="BK151"/>
  <c r="J149"/>
  <c r="BK148"/>
  <c r="BK145"/>
  <c i="12" r="J245"/>
  <c r="BK243"/>
  <c r="J242"/>
  <c r="BK240"/>
  <c r="J228"/>
  <c r="J226"/>
  <c r="BK224"/>
  <c r="J216"/>
  <c r="J215"/>
  <c r="J214"/>
  <c r="BK213"/>
  <c r="J202"/>
  <c r="J200"/>
  <c r="J198"/>
  <c r="BK188"/>
  <c r="J185"/>
  <c r="J184"/>
  <c r="BK179"/>
  <c r="J178"/>
  <c r="J173"/>
  <c r="J169"/>
  <c r="J168"/>
  <c i="11" r="BK257"/>
  <c r="BK253"/>
  <c r="J248"/>
  <c r="J245"/>
  <c r="J236"/>
  <c r="J235"/>
  <c r="J234"/>
  <c r="J220"/>
  <c r="BK213"/>
  <c r="BK212"/>
  <c r="J210"/>
  <c r="BK199"/>
  <c r="J191"/>
  <c r="BK190"/>
  <c r="BK186"/>
  <c r="BK184"/>
  <c i="10" r="J225"/>
  <c r="J222"/>
  <c r="BK218"/>
  <c r="BK204"/>
  <c r="J192"/>
  <c r="BK185"/>
  <c r="J176"/>
  <c r="J173"/>
  <c r="J167"/>
  <c r="BK154"/>
  <c r="J153"/>
  <c i="8" r="BK187"/>
  <c r="J181"/>
  <c r="BK159"/>
  <c r="J155"/>
  <c i="7" r="BK156"/>
  <c r="BK143"/>
  <c r="BK142"/>
  <c r="BK137"/>
  <c i="5" r="J225"/>
  <c r="BK211"/>
  <c r="J168"/>
  <c i="4" r="BK246"/>
  <c r="J242"/>
  <c r="BK225"/>
  <c r="J203"/>
  <c r="J198"/>
  <c r="BK186"/>
  <c r="BK182"/>
  <c r="BK162"/>
  <c r="J159"/>
  <c r="J143"/>
  <c r="J139"/>
  <c i="3" r="BK246"/>
  <c r="J240"/>
  <c r="J231"/>
  <c r="J229"/>
  <c r="J225"/>
  <c r="BK216"/>
  <c r="J163"/>
  <c r="BK161"/>
  <c r="J153"/>
  <c i="2" r="J257"/>
  <c r="J236"/>
  <c r="J213"/>
  <c r="J203"/>
  <c r="BK183"/>
  <c r="J158"/>
  <c r="J149"/>
  <c r="BK141"/>
  <c i="9" r="F39"/>
  <c i="1" r="BB108"/>
  <c i="6" r="F41"/>
  <c i="1" r="BD103"/>
  <c i="14" r="F41"/>
  <c i="1" r="BD113"/>
  <c i="9" r="F41"/>
  <c i="1" r="BD108"/>
  <c i="6" r="J38"/>
  <c i="1" r="AW103"/>
  <c i="6" r="F40"/>
  <c i="1" r="BC103"/>
  <c i="6" r="F39"/>
  <c i="1" r="BB103"/>
  <c i="14" r="F38"/>
  <c i="1" r="BA113"/>
  <c i="9" r="F40"/>
  <c i="1" r="BC108"/>
  <c i="14" r="F40"/>
  <c i="1" r="BC113"/>
  <c i="9" r="F38"/>
  <c i="1" r="BA108"/>
  <c i="14" r="F39"/>
  <c i="1" r="BB113"/>
  <c i="2" l="1" r="T190"/>
  <c r="P264"/>
  <c i="3" r="P175"/>
  <c r="P211"/>
  <c i="4" r="T136"/>
  <c r="BK222"/>
  <c r="J222"/>
  <c r="J109"/>
  <c i="5" r="P138"/>
  <c i="7" r="R150"/>
  <c i="8" r="T140"/>
  <c i="10" r="R162"/>
  <c i="11" r="BK148"/>
  <c r="J148"/>
  <c r="J104"/>
  <c r="BK176"/>
  <c r="J176"/>
  <c r="J106"/>
  <c r="P244"/>
  <c r="BK269"/>
  <c r="J269"/>
  <c r="J110"/>
  <c i="12" r="P148"/>
  <c r="BK176"/>
  <c r="J176"/>
  <c r="J106"/>
  <c r="BK244"/>
  <c r="J244"/>
  <c r="J108"/>
  <c r="BK269"/>
  <c r="J269"/>
  <c r="J110"/>
  <c i="13" r="P136"/>
  <c r="BK147"/>
  <c r="J147"/>
  <c r="J104"/>
  <c r="R147"/>
  <c r="P174"/>
  <c r="T259"/>
  <c i="15" r="BK143"/>
  <c r="BK142"/>
  <c r="J142"/>
  <c r="J104"/>
  <c i="17" r="P133"/>
  <c r="P132"/>
  <c r="P129"/>
  <c i="1" r="AU116"/>
  <c i="18" r="BK146"/>
  <c r="J146"/>
  <c r="J104"/>
  <c r="T186"/>
  <c i="19" r="T179"/>
  <c i="2" r="P190"/>
  <c r="T241"/>
  <c i="3" r="R175"/>
  <c r="R224"/>
  <c r="R223"/>
  <c i="4" r="P202"/>
  <c i="5" r="BK138"/>
  <c r="J138"/>
  <c r="J104"/>
  <c i="7" r="P130"/>
  <c i="8" r="BK131"/>
  <c i="10" r="T131"/>
  <c i="11" r="R187"/>
  <c i="12" r="P136"/>
  <c r="R148"/>
  <c r="T176"/>
  <c r="T258"/>
  <c i="13" r="BK136"/>
  <c r="P147"/>
  <c r="BK174"/>
  <c r="J174"/>
  <c r="J106"/>
  <c r="R245"/>
  <c i="15" r="R133"/>
  <c r="R132"/>
  <c r="R129"/>
  <c i="16" r="T143"/>
  <c r="T142"/>
  <c i="17" r="BK143"/>
  <c r="BK142"/>
  <c r="J142"/>
  <c r="J104"/>
  <c i="18" r="R132"/>
  <c r="R131"/>
  <c r="P186"/>
  <c i="19" r="BK179"/>
  <c r="J179"/>
  <c r="J102"/>
  <c i="22" r="R122"/>
  <c i="2" r="T226"/>
  <c i="3" r="T175"/>
  <c r="T211"/>
  <c i="4" r="R136"/>
  <c r="P222"/>
  <c i="5" r="T175"/>
  <c i="7" r="BK130"/>
  <c i="8" r="BK165"/>
  <c r="J165"/>
  <c r="J104"/>
  <c i="10" r="T140"/>
  <c i="11" r="T154"/>
  <c r="P258"/>
  <c i="12" r="T148"/>
  <c r="R176"/>
  <c i="13" r="T136"/>
  <c r="P152"/>
  <c r="T245"/>
  <c i="17" r="P143"/>
  <c r="P142"/>
  <c i="22" r="R119"/>
  <c r="R118"/>
  <c i="2" r="P219"/>
  <c r="R241"/>
  <c i="3" r="T204"/>
  <c i="4" r="T173"/>
  <c r="T209"/>
  <c r="BK245"/>
  <c r="J245"/>
  <c r="J110"/>
  <c i="5" r="BK175"/>
  <c r="J175"/>
  <c r="J105"/>
  <c i="7" r="BK150"/>
  <c r="J150"/>
  <c r="J104"/>
  <c i="8" r="R165"/>
  <c i="10" r="P162"/>
  <c i="11" r="T187"/>
  <c i="12" r="R154"/>
  <c r="P244"/>
  <c r="R269"/>
  <c i="13" r="P185"/>
  <c r="R270"/>
  <c i="15" r="P143"/>
  <c r="P142"/>
  <c i="16" r="R133"/>
  <c r="R132"/>
  <c r="R129"/>
  <c i="17" r="T143"/>
  <c r="T142"/>
  <c i="18" r="T236"/>
  <c i="19" r="T133"/>
  <c i="22" r="BK119"/>
  <c r="J119"/>
  <c r="J97"/>
  <c i="2" r="T136"/>
  <c r="R219"/>
  <c r="P241"/>
  <c r="P240"/>
  <c i="3" r="T136"/>
  <c r="T135"/>
  <c r="BK211"/>
  <c r="J211"/>
  <c r="J105"/>
  <c i="4" r="P173"/>
  <c i="5" r="P175"/>
  <c i="7" r="BK136"/>
  <c r="J136"/>
  <c r="J103"/>
  <c i="8" r="BK140"/>
  <c r="J140"/>
  <c r="J103"/>
  <c i="10" r="BK140"/>
  <c r="J140"/>
  <c r="J103"/>
  <c i="11" r="P154"/>
  <c r="T244"/>
  <c r="P269"/>
  <c i="12" r="R136"/>
  <c r="BK187"/>
  <c r="J187"/>
  <c r="J107"/>
  <c r="P258"/>
  <c i="13" r="BK185"/>
  <c r="J185"/>
  <c r="J107"/>
  <c r="P259"/>
  <c i="16" r="P143"/>
  <c r="P142"/>
  <c i="17" r="T133"/>
  <c r="T132"/>
  <c r="T129"/>
  <c i="18" r="P236"/>
  <c i="19" r="P126"/>
  <c r="P125"/>
  <c r="R133"/>
  <c i="20" r="P144"/>
  <c r="P143"/>
  <c r="P124"/>
  <c i="1" r="AU120"/>
  <c i="22" r="P119"/>
  <c i="2" r="BK190"/>
  <c r="J190"/>
  <c r="J103"/>
  <c r="T219"/>
  <c r="R264"/>
  <c i="3" r="P136"/>
  <c r="P135"/>
  <c r="P134"/>
  <c i="1" r="AU98"/>
  <c i="3" r="P204"/>
  <c r="P224"/>
  <c r="P223"/>
  <c i="4" r="BK202"/>
  <c r="J202"/>
  <c r="J104"/>
  <c r="P209"/>
  <c i="5" r="BK131"/>
  <c r="J131"/>
  <c r="J102"/>
  <c r="T131"/>
  <c i="7" r="T130"/>
  <c i="8" r="R140"/>
  <c i="10" r="T162"/>
  <c i="11" r="BK154"/>
  <c r="J154"/>
  <c r="J105"/>
  <c r="BK244"/>
  <c r="J244"/>
  <c r="J108"/>
  <c r="R269"/>
  <c i="12" r="BK148"/>
  <c r="J148"/>
  <c r="J104"/>
  <c r="T154"/>
  <c r="R244"/>
  <c i="13" r="T152"/>
  <c r="P245"/>
  <c r="T270"/>
  <c i="15" r="P133"/>
  <c r="P132"/>
  <c r="P129"/>
  <c i="1" r="AU114"/>
  <c i="16" r="P133"/>
  <c r="P132"/>
  <c r="P129"/>
  <c i="1" r="AU115"/>
  <c i="2" r="BK136"/>
  <c r="J136"/>
  <c r="J102"/>
  <c r="BK226"/>
  <c r="J226"/>
  <c r="J105"/>
  <c r="T264"/>
  <c i="3" r="R204"/>
  <c i="4" r="BK173"/>
  <c r="J173"/>
  <c r="J103"/>
  <c r="R222"/>
  <c i="7" r="P150"/>
  <c i="8" r="P165"/>
  <c i="10" r="P140"/>
  <c i="11" r="T136"/>
  <c r="R148"/>
  <c r="T176"/>
  <c i="12" r="R187"/>
  <c r="T269"/>
  <c i="13" r="R136"/>
  <c r="T185"/>
  <c r="BK270"/>
  <c r="J270"/>
  <c r="J110"/>
  <c i="15" r="BK133"/>
  <c r="BK132"/>
  <c r="J132"/>
  <c r="J102"/>
  <c i="16" r="T133"/>
  <c r="T132"/>
  <c r="T129"/>
  <c i="17" r="R133"/>
  <c r="R132"/>
  <c r="R129"/>
  <c i="18" r="BK236"/>
  <c r="J236"/>
  <c r="J106"/>
  <c i="19" r="T126"/>
  <c r="T125"/>
  <c r="T124"/>
  <c i="22" r="P122"/>
  <c i="2" r="R136"/>
  <c r="P226"/>
  <c r="BK264"/>
  <c r="J264"/>
  <c r="J110"/>
  <c i="3" r="BK136"/>
  <c r="J136"/>
  <c r="J102"/>
  <c r="BK204"/>
  <c r="J204"/>
  <c r="J104"/>
  <c r="BK224"/>
  <c r="J224"/>
  <c r="J109"/>
  <c i="4" r="R173"/>
  <c r="R209"/>
  <c i="5" r="T138"/>
  <c i="7" r="P136"/>
  <c i="8" r="R131"/>
  <c r="R130"/>
  <c r="R129"/>
  <c i="10" r="BK131"/>
  <c r="J131"/>
  <c r="J102"/>
  <c i="11" r="P187"/>
  <c r="T258"/>
  <c i="12" r="T136"/>
  <c r="P154"/>
  <c r="T244"/>
  <c i="15" r="R143"/>
  <c r="R142"/>
  <c i="16" r="BK133"/>
  <c r="BK132"/>
  <c r="J132"/>
  <c r="J102"/>
  <c i="2" r="BK219"/>
  <c r="J219"/>
  <c r="J104"/>
  <c i="3" r="R136"/>
  <c r="R135"/>
  <c r="R134"/>
  <c r="R211"/>
  <c i="4" r="T202"/>
  <c r="R245"/>
  <c i="5" r="R138"/>
  <c i="7" r="T136"/>
  <c i="8" r="T131"/>
  <c i="10" r="R140"/>
  <c i="11" r="BK187"/>
  <c r="J187"/>
  <c r="J107"/>
  <c r="R258"/>
  <c i="12" r="T187"/>
  <c r="P269"/>
  <c i="13" r="T147"/>
  <c r="R174"/>
  <c r="R259"/>
  <c i="17" r="BK133"/>
  <c r="J133"/>
  <c r="J103"/>
  <c i="18" r="T132"/>
  <c r="T131"/>
  <c r="P146"/>
  <c r="BK186"/>
  <c r="J186"/>
  <c r="J105"/>
  <c i="19" r="BK126"/>
  <c r="BK125"/>
  <c r="P133"/>
  <c i="20" r="T144"/>
  <c r="T143"/>
  <c r="T124"/>
  <c i="2" r="R190"/>
  <c r="BK241"/>
  <c r="BK240"/>
  <c r="J240"/>
  <c r="J108"/>
  <c i="4" r="P136"/>
  <c r="P135"/>
  <c r="BK209"/>
  <c r="J209"/>
  <c r="J105"/>
  <c r="T245"/>
  <c i="5" r="R175"/>
  <c i="7" r="T150"/>
  <c i="8" r="T165"/>
  <c i="10" r="BK162"/>
  <c r="J162"/>
  <c r="J104"/>
  <c i="11" r="P136"/>
  <c r="P148"/>
  <c r="R176"/>
  <c i="12" r="BK154"/>
  <c r="J154"/>
  <c r="J105"/>
  <c r="P176"/>
  <c r="BK258"/>
  <c r="J258"/>
  <c r="J109"/>
  <c i="13" r="R152"/>
  <c r="BK245"/>
  <c r="J245"/>
  <c r="J108"/>
  <c r="P270"/>
  <c i="15" r="T133"/>
  <c r="T132"/>
  <c r="T129"/>
  <c i="17" r="R143"/>
  <c r="R142"/>
  <c i="18" r="R236"/>
  <c i="19" r="R179"/>
  <c i="22" r="BK122"/>
  <c r="J122"/>
  <c r="J98"/>
  <c i="2" r="P136"/>
  <c r="P135"/>
  <c r="P134"/>
  <c i="1" r="AU97"/>
  <c i="2" r="R226"/>
  <c i="3" r="BK175"/>
  <c r="J175"/>
  <c r="J103"/>
  <c r="T224"/>
  <c r="T223"/>
  <c i="4" r="R202"/>
  <c r="P245"/>
  <c i="5" r="P131"/>
  <c r="P130"/>
  <c r="P129"/>
  <c i="1" r="AU102"/>
  <c i="7" r="R130"/>
  <c i="8" r="P140"/>
  <c i="10" r="P131"/>
  <c r="P130"/>
  <c r="P129"/>
  <c i="1" r="AU109"/>
  <c i="11" r="BK136"/>
  <c r="R154"/>
  <c r="R244"/>
  <c r="T269"/>
  <c i="12" r="BK136"/>
  <c r="P187"/>
  <c r="R258"/>
  <c i="13" r="BK152"/>
  <c r="J152"/>
  <c r="J105"/>
  <c r="T174"/>
  <c r="BK259"/>
  <c r="J259"/>
  <c r="J109"/>
  <c i="15" r="T143"/>
  <c r="T142"/>
  <c i="16" r="R143"/>
  <c r="R142"/>
  <c i="18" r="P132"/>
  <c r="P131"/>
  <c r="P130"/>
  <c i="1" r="AU117"/>
  <c i="18" r="R146"/>
  <c r="T146"/>
  <c i="19" r="P179"/>
  <c i="20" r="R144"/>
  <c r="R143"/>
  <c r="R124"/>
  <c i="22" r="T119"/>
  <c i="4" r="BK136"/>
  <c r="T222"/>
  <c r="T221"/>
  <c i="5" r="R131"/>
  <c r="R130"/>
  <c r="R129"/>
  <c i="7" r="R136"/>
  <c i="8" r="P131"/>
  <c r="P130"/>
  <c r="P129"/>
  <c i="1" r="AU107"/>
  <c i="10" r="R131"/>
  <c r="R130"/>
  <c r="R129"/>
  <c i="11" r="R136"/>
  <c r="R135"/>
  <c r="R134"/>
  <c r="T148"/>
  <c r="P176"/>
  <c r="BK258"/>
  <c r="J258"/>
  <c r="J109"/>
  <c i="13" r="R185"/>
  <c i="16" r="BK143"/>
  <c r="BK142"/>
  <c r="J142"/>
  <c r="J104"/>
  <c i="18" r="BK132"/>
  <c r="J132"/>
  <c r="J102"/>
  <c r="R186"/>
  <c i="19" r="R126"/>
  <c r="R125"/>
  <c r="R124"/>
  <c r="BK133"/>
  <c r="J133"/>
  <c r="J101"/>
  <c i="20" r="BK144"/>
  <c r="J144"/>
  <c r="J102"/>
  <c i="21" r="BK119"/>
  <c r="J119"/>
  <c r="J97"/>
  <c r="P119"/>
  <c r="R119"/>
  <c r="T119"/>
  <c r="BK134"/>
  <c r="J134"/>
  <c r="J98"/>
  <c r="P134"/>
  <c r="R134"/>
  <c r="T134"/>
  <c i="22" r="T122"/>
  <c i="2" r="BE242"/>
  <c i="3" r="E120"/>
  <c r="BE139"/>
  <c r="BE193"/>
  <c i="4" r="BE178"/>
  <c r="BE191"/>
  <c r="BE205"/>
  <c r="BE217"/>
  <c r="BE229"/>
  <c r="BE249"/>
  <c i="5" r="BE132"/>
  <c r="BE134"/>
  <c r="BE212"/>
  <c r="BE222"/>
  <c i="7" r="BE152"/>
  <c i="8" r="J93"/>
  <c r="BE161"/>
  <c r="BE170"/>
  <c i="10" r="F126"/>
  <c r="BE159"/>
  <c r="BE177"/>
  <c r="BE216"/>
  <c r="BE219"/>
  <c r="BE221"/>
  <c r="BE223"/>
  <c i="11" r="E120"/>
  <c r="BE150"/>
  <c r="BE152"/>
  <c r="BE155"/>
  <c r="BE172"/>
  <c r="BE188"/>
  <c r="BE197"/>
  <c r="BE198"/>
  <c r="BE217"/>
  <c r="BE224"/>
  <c r="BE262"/>
  <c i="12" r="BE151"/>
  <c r="BE155"/>
  <c r="BE163"/>
  <c r="BE196"/>
  <c r="BE248"/>
  <c r="BE250"/>
  <c r="BE262"/>
  <c i="13" r="E120"/>
  <c r="F131"/>
  <c r="BE141"/>
  <c r="BE224"/>
  <c r="BE243"/>
  <c r="BE253"/>
  <c i="14" r="E113"/>
  <c i="15" r="BE146"/>
  <c i="16" r="BE144"/>
  <c i="17" r="E85"/>
  <c r="J123"/>
  <c r="BE146"/>
  <c i="18" r="J93"/>
  <c r="BE137"/>
  <c r="BE149"/>
  <c r="BE240"/>
  <c r="BE250"/>
  <c r="BE266"/>
  <c r="BE314"/>
  <c i="19" r="F94"/>
  <c r="BE137"/>
  <c r="BE142"/>
  <c r="BE177"/>
  <c r="BE218"/>
  <c i="2" r="BE143"/>
  <c r="BE197"/>
  <c r="BE208"/>
  <c r="BE220"/>
  <c r="BE229"/>
  <c r="BE239"/>
  <c i="3" r="F130"/>
  <c i="4" r="F130"/>
  <c r="BE159"/>
  <c r="BE174"/>
  <c r="BE182"/>
  <c r="BE242"/>
  <c r="BK216"/>
  <c r="J216"/>
  <c r="J106"/>
  <c i="5" r="E115"/>
  <c i="6" r="E112"/>
  <c i="7" r="J122"/>
  <c r="BE141"/>
  <c i="8" r="F96"/>
  <c r="BE136"/>
  <c r="BE153"/>
  <c r="BE155"/>
  <c r="BE183"/>
  <c r="BE193"/>
  <c r="BE195"/>
  <c r="BK194"/>
  <c r="J194"/>
  <c r="J105"/>
  <c i="9" r="F96"/>
  <c r="BE131"/>
  <c i="10" r="BE161"/>
  <c r="BE178"/>
  <c i="11" r="BE158"/>
  <c r="BE170"/>
  <c r="BE237"/>
  <c r="BE250"/>
  <c r="BE260"/>
  <c i="12" r="BE169"/>
  <c r="BE182"/>
  <c r="BE185"/>
  <c r="BE216"/>
  <c r="BE255"/>
  <c r="BE259"/>
  <c i="13" r="BE157"/>
  <c r="BE169"/>
  <c r="BE173"/>
  <c r="BE179"/>
  <c r="BE214"/>
  <c r="BE256"/>
  <c r="BE261"/>
  <c i="14" r="F124"/>
  <c i="15" r="E115"/>
  <c i="16" r="J123"/>
  <c r="BE131"/>
  <c i="17" r="BE138"/>
  <c r="BE148"/>
  <c r="BK130"/>
  <c r="J130"/>
  <c r="J101"/>
  <c i="18" r="BE157"/>
  <c r="BE187"/>
  <c r="BE279"/>
  <c r="BE282"/>
  <c r="BE283"/>
  <c r="BE290"/>
  <c i="19" r="BE128"/>
  <c r="BE135"/>
  <c r="BE144"/>
  <c r="BE158"/>
  <c r="BE198"/>
  <c i="20" r="BK126"/>
  <c r="BK125"/>
  <c r="J125"/>
  <c r="J99"/>
  <c i="21" r="F92"/>
  <c r="J114"/>
  <c r="BE140"/>
  <c r="BE146"/>
  <c i="22" r="J91"/>
  <c r="J92"/>
  <c r="E108"/>
  <c r="F114"/>
  <c r="F115"/>
  <c r="BE121"/>
  <c r="BE124"/>
  <c r="BE125"/>
  <c r="BE126"/>
  <c r="BE134"/>
  <c i="2" r="F96"/>
  <c r="F130"/>
  <c r="BE147"/>
  <c r="BE169"/>
  <c r="BE188"/>
  <c r="BE195"/>
  <c r="BE199"/>
  <c r="BK238"/>
  <c r="J238"/>
  <c r="J107"/>
  <c i="3" r="BE163"/>
  <c r="BE176"/>
  <c r="BE227"/>
  <c r="BE231"/>
  <c r="BE246"/>
  <c r="BK221"/>
  <c r="J221"/>
  <c r="J107"/>
  <c r="BK247"/>
  <c r="J247"/>
  <c r="J110"/>
  <c i="4" r="BE137"/>
  <c r="BE145"/>
  <c r="BE186"/>
  <c r="BE220"/>
  <c r="BE246"/>
  <c i="6" r="J93"/>
  <c i="7" r="BE137"/>
  <c r="BE144"/>
  <c i="8" r="BE149"/>
  <c r="BE174"/>
  <c r="BE187"/>
  <c i="10" r="BE149"/>
  <c r="BE153"/>
  <c i="11" r="BE151"/>
  <c r="BE153"/>
  <c r="BE156"/>
  <c r="BE182"/>
  <c r="BE185"/>
  <c r="BE192"/>
  <c r="BE200"/>
  <c r="BE234"/>
  <c r="BE235"/>
  <c r="BE241"/>
  <c r="BE243"/>
  <c r="BE247"/>
  <c i="12" r="BE137"/>
  <c r="BE153"/>
  <c r="BE158"/>
  <c r="BE171"/>
  <c r="BE184"/>
  <c r="BE202"/>
  <c r="BE217"/>
  <c r="BE247"/>
  <c r="BK145"/>
  <c r="J145"/>
  <c r="J103"/>
  <c i="13" r="BE162"/>
  <c r="BE163"/>
  <c r="BE171"/>
  <c r="BE188"/>
  <c r="BE216"/>
  <c r="BE220"/>
  <c r="BE263"/>
  <c r="BE265"/>
  <c i="15" r="BE131"/>
  <c r="BE136"/>
  <c i="18" r="BE142"/>
  <c r="BE189"/>
  <c r="BE245"/>
  <c r="BE269"/>
  <c r="BE272"/>
  <c r="BE275"/>
  <c r="BE344"/>
  <c i="2" r="E85"/>
  <c r="BE224"/>
  <c i="3" r="J93"/>
  <c r="BE145"/>
  <c r="BE180"/>
  <c r="BE184"/>
  <c r="BE200"/>
  <c i="4" r="E120"/>
  <c r="BE196"/>
  <c r="BE231"/>
  <c i="5" r="BE155"/>
  <c r="BE166"/>
  <c r="BE176"/>
  <c r="BE213"/>
  <c i="7" r="E114"/>
  <c r="BE132"/>
  <c r="BE142"/>
  <c i="8" r="BE189"/>
  <c r="BE192"/>
  <c i="9" r="BK130"/>
  <c r="BK129"/>
  <c r="J129"/>
  <c r="J102"/>
  <c i="10" r="BE132"/>
  <c r="BE141"/>
  <c r="BE225"/>
  <c i="11" r="BE166"/>
  <c r="BE169"/>
  <c r="BE179"/>
  <c r="BE239"/>
  <c r="BE245"/>
  <c r="BE255"/>
  <c i="12" r="BE157"/>
  <c r="BE160"/>
  <c r="BE167"/>
  <c r="BE168"/>
  <c r="BE174"/>
  <c r="BE179"/>
  <c r="BE194"/>
  <c r="BE242"/>
  <c r="BE254"/>
  <c r="BE268"/>
  <c i="13" r="BE159"/>
  <c r="BE168"/>
  <c r="BE175"/>
  <c r="BE194"/>
  <c r="BE221"/>
  <c r="BE231"/>
  <c i="15" r="F96"/>
  <c i="16" r="E115"/>
  <c i="18" r="BE243"/>
  <c r="BE263"/>
  <c r="BE284"/>
  <c r="BE326"/>
  <c i="19" r="J91"/>
  <c r="BE134"/>
  <c r="BE232"/>
  <c i="22" r="BE123"/>
  <c i="2" r="J93"/>
  <c r="BE158"/>
  <c r="BE222"/>
  <c r="BE231"/>
  <c r="BE236"/>
  <c r="BE255"/>
  <c r="BE259"/>
  <c r="BE268"/>
  <c i="3" r="BE165"/>
  <c r="BE173"/>
  <c r="BE212"/>
  <c r="BE240"/>
  <c r="BE242"/>
  <c r="BE244"/>
  <c i="4" r="BE171"/>
  <c r="BE180"/>
  <c r="BE212"/>
  <c i="5" r="BE168"/>
  <c r="BE195"/>
  <c r="BE205"/>
  <c r="BE220"/>
  <c i="8" r="BE188"/>
  <c i="9" r="J121"/>
  <c i="10" r="E85"/>
  <c r="BE152"/>
  <c r="BE160"/>
  <c r="BE163"/>
  <c r="BE217"/>
  <c r="BK224"/>
  <c r="J224"/>
  <c r="J105"/>
  <c i="11" r="BE141"/>
  <c r="BE157"/>
  <c r="BE165"/>
  <c r="BE180"/>
  <c r="BE203"/>
  <c r="BE215"/>
  <c r="BE267"/>
  <c r="BK145"/>
  <c r="J145"/>
  <c r="J103"/>
  <c i="12" r="J93"/>
  <c r="F131"/>
  <c r="BE159"/>
  <c r="BE177"/>
  <c r="BE222"/>
  <c r="BE253"/>
  <c i="13" r="J93"/>
  <c r="BE165"/>
  <c r="BE180"/>
  <c r="BE181"/>
  <c r="BE182"/>
  <c r="BE183"/>
  <c r="BE199"/>
  <c r="BE215"/>
  <c r="BE218"/>
  <c r="BE223"/>
  <c r="BE258"/>
  <c r="BE262"/>
  <c r="BE268"/>
  <c r="BE271"/>
  <c i="15" r="J93"/>
  <c i="16" r="BE136"/>
  <c r="BK130"/>
  <c r="BK129"/>
  <c r="J129"/>
  <c i="17" r="BE131"/>
  <c i="18" r="E85"/>
  <c r="F127"/>
  <c r="BE169"/>
  <c r="BE216"/>
  <c r="BE226"/>
  <c r="BE237"/>
  <c r="BE238"/>
  <c r="BE256"/>
  <c r="BE257"/>
  <c r="BE274"/>
  <c r="BE354"/>
  <c i="19" r="E85"/>
  <c r="BE180"/>
  <c r="BE216"/>
  <c r="BE247"/>
  <c i="20" r="BE179"/>
  <c i="21" r="E85"/>
  <c r="J92"/>
  <c r="F114"/>
  <c r="BE135"/>
  <c r="BE143"/>
  <c i="22" r="J89"/>
  <c r="BE120"/>
  <c r="BE136"/>
  <c i="2" r="BE167"/>
  <c r="BE233"/>
  <c r="BK235"/>
  <c r="J235"/>
  <c r="J106"/>
  <c i="3" r="BE222"/>
  <c i="4" r="J128"/>
  <c r="BE238"/>
  <c i="5" r="J93"/>
  <c r="BE137"/>
  <c r="BE219"/>
  <c i="6" r="BK128"/>
  <c r="BK127"/>
  <c r="J127"/>
  <c r="J101"/>
  <c i="8" r="BE159"/>
  <c r="BE163"/>
  <c r="BE176"/>
  <c r="BE181"/>
  <c r="BE190"/>
  <c i="10" r="J93"/>
  <c r="BE167"/>
  <c i="11" r="F96"/>
  <c r="J128"/>
  <c r="BE146"/>
  <c r="BE149"/>
  <c r="BE167"/>
  <c r="BE181"/>
  <c r="BE240"/>
  <c i="12" r="BE181"/>
  <c r="BE190"/>
  <c r="BE195"/>
  <c r="BE212"/>
  <c r="BE223"/>
  <c r="BE240"/>
  <c r="BE260"/>
  <c r="BE263"/>
  <c r="BE267"/>
  <c r="BE272"/>
  <c i="13" r="BE145"/>
  <c r="BE151"/>
  <c r="BE153"/>
  <c r="BE155"/>
  <c r="BE213"/>
  <c r="BE257"/>
  <c r="BE266"/>
  <c r="BE267"/>
  <c i="14" r="J93"/>
  <c i="15" r="BE144"/>
  <c i="16" r="BE138"/>
  <c i="17" r="BE134"/>
  <c i="2" r="BE141"/>
  <c r="BE203"/>
  <c r="BE250"/>
  <c r="BE257"/>
  <c i="3" r="F131"/>
  <c r="BE198"/>
  <c r="BE207"/>
  <c r="BE238"/>
  <c r="BE248"/>
  <c r="BE251"/>
  <c r="BK218"/>
  <c r="J218"/>
  <c r="J106"/>
  <c i="4" r="BE152"/>
  <c r="BE225"/>
  <c i="5" r="F96"/>
  <c i="7" r="BE139"/>
  <c r="BE156"/>
  <c i="8" r="BE143"/>
  <c i="10" r="BE155"/>
  <c r="BE158"/>
  <c r="BE173"/>
  <c i="11" r="BE161"/>
  <c r="BE164"/>
  <c r="BE171"/>
  <c r="BE259"/>
  <c r="BE268"/>
  <c r="BE272"/>
  <c i="12" r="BE152"/>
  <c r="BE197"/>
  <c r="BE200"/>
  <c r="BE219"/>
  <c r="BE224"/>
  <c r="BE228"/>
  <c r="BE252"/>
  <c r="BE261"/>
  <c r="BE265"/>
  <c r="BE270"/>
  <c i="13" r="BE137"/>
  <c r="BE148"/>
  <c r="BE150"/>
  <c r="BE167"/>
  <c r="BE172"/>
  <c r="BE184"/>
  <c r="BE212"/>
  <c i="14" r="BK130"/>
  <c r="J130"/>
  <c r="J103"/>
  <c i="15" r="BE148"/>
  <c i="16" r="F126"/>
  <c i="17" r="F126"/>
  <c i="18" r="BE133"/>
  <c r="BE161"/>
  <c r="BE170"/>
  <c r="BE249"/>
  <c r="BE287"/>
  <c r="BE350"/>
  <c i="19" r="BE138"/>
  <c i="2" r="BE174"/>
  <c r="BE183"/>
  <c r="BE213"/>
  <c r="BE215"/>
  <c r="BE261"/>
  <c r="BE263"/>
  <c i="3" r="BE161"/>
  <c r="BE214"/>
  <c r="BE225"/>
  <c i="4" r="F96"/>
  <c r="BE143"/>
  <c r="BE198"/>
  <c r="BK219"/>
  <c r="J219"/>
  <c r="J107"/>
  <c i="5" r="BE158"/>
  <c r="BE192"/>
  <c i="7" r="BE131"/>
  <c r="BE138"/>
  <c r="BE145"/>
  <c i="10" r="BE154"/>
  <c r="BE171"/>
  <c r="BE192"/>
  <c i="11" r="BE163"/>
  <c i="12" r="E120"/>
  <c r="BE199"/>
  <c r="BE211"/>
  <c r="BE213"/>
  <c r="BE214"/>
  <c r="BE218"/>
  <c r="BE231"/>
  <c r="BE245"/>
  <c r="BE257"/>
  <c r="BE264"/>
  <c r="BE266"/>
  <c i="13" r="BE161"/>
  <c r="BE186"/>
  <c r="BE192"/>
  <c r="BE197"/>
  <c r="BE211"/>
  <c i="16" r="BE134"/>
  <c i="18" r="BE178"/>
  <c r="BE191"/>
  <c r="BE214"/>
  <c r="BE218"/>
  <c r="BE244"/>
  <c i="19" r="BE176"/>
  <c i="21" r="J89"/>
  <c i="2" r="BE191"/>
  <c r="BE244"/>
  <c r="BE248"/>
  <c i="3" r="BE143"/>
  <c r="BE153"/>
  <c r="BE188"/>
  <c r="BE233"/>
  <c i="4" r="BE139"/>
  <c r="BE207"/>
  <c r="BE223"/>
  <c r="BE244"/>
  <c i="5" r="BE149"/>
  <c r="BE196"/>
  <c r="BE211"/>
  <c r="BE221"/>
  <c r="BE225"/>
  <c i="6" r="F96"/>
  <c i="7" r="BE147"/>
  <c i="8" r="E85"/>
  <c r="BE132"/>
  <c r="BE166"/>
  <c r="BE191"/>
  <c i="10" r="BE156"/>
  <c r="BE185"/>
  <c r="BE218"/>
  <c i="11" r="BE159"/>
  <c r="BE168"/>
  <c r="BE173"/>
  <c r="BE177"/>
  <c r="BE194"/>
  <c r="BE213"/>
  <c r="BE220"/>
  <c r="BE231"/>
  <c r="BE232"/>
  <c r="BE242"/>
  <c r="BE248"/>
  <c r="BE270"/>
  <c i="12" r="BE156"/>
  <c r="BE161"/>
  <c r="BE175"/>
  <c r="BE183"/>
  <c r="BE192"/>
  <c r="BE209"/>
  <c r="BE226"/>
  <c r="BE256"/>
  <c i="13" r="BE156"/>
  <c r="BE158"/>
  <c r="BE160"/>
  <c r="BE178"/>
  <c r="BE190"/>
  <c r="BE201"/>
  <c r="BE217"/>
  <c r="BE228"/>
  <c r="BE236"/>
  <c r="BE248"/>
  <c r="BE251"/>
  <c r="BE254"/>
  <c i="15" r="BE134"/>
  <c r="BE140"/>
  <c r="BK130"/>
  <c r="BK129"/>
  <c r="J129"/>
  <c r="J100"/>
  <c i="16" r="BE146"/>
  <c r="BE148"/>
  <c i="17" r="BE136"/>
  <c i="18" r="BE147"/>
  <c r="BE260"/>
  <c r="BE270"/>
  <c i="19" r="BE127"/>
  <c r="BE140"/>
  <c r="BE233"/>
  <c i="20" r="E112"/>
  <c r="F121"/>
  <c r="BE145"/>
  <c r="BE163"/>
  <c i="21" r="BE120"/>
  <c r="BE131"/>
  <c i="2" r="BE171"/>
  <c r="BE246"/>
  <c i="3" r="BE137"/>
  <c r="BE209"/>
  <c i="4" r="BE214"/>
  <c i="5" r="BE186"/>
  <c r="BE206"/>
  <c i="7" r="F125"/>
  <c i="8" r="BE141"/>
  <c r="BE185"/>
  <c i="9" r="E85"/>
  <c i="10" r="BE176"/>
  <c r="BE220"/>
  <c r="BE222"/>
  <c i="11" r="BE160"/>
  <c r="BE175"/>
  <c r="BE183"/>
  <c r="BE184"/>
  <c r="BE186"/>
  <c r="BE190"/>
  <c r="BE191"/>
  <c r="BE195"/>
  <c r="BE196"/>
  <c r="BE199"/>
  <c r="BE202"/>
  <c r="BE210"/>
  <c r="BE212"/>
  <c r="BE229"/>
  <c r="BE233"/>
  <c r="BE253"/>
  <c r="BE264"/>
  <c r="BE265"/>
  <c i="12" r="BE172"/>
  <c r="BE180"/>
  <c r="BE186"/>
  <c r="BE191"/>
  <c r="BE220"/>
  <c r="BE235"/>
  <c i="13" r="BE149"/>
  <c r="BE177"/>
  <c r="BE193"/>
  <c r="BE195"/>
  <c r="BE209"/>
  <c r="BE219"/>
  <c r="BE222"/>
  <c r="BE226"/>
  <c r="BE244"/>
  <c r="BE246"/>
  <c r="BE255"/>
  <c r="BE264"/>
  <c r="BK144"/>
  <c r="J144"/>
  <c r="J103"/>
  <c i="14" r="BE131"/>
  <c i="15" r="BE138"/>
  <c i="17" r="BE140"/>
  <c r="BE144"/>
  <c i="18" r="BE239"/>
  <c r="BE246"/>
  <c r="BE252"/>
  <c r="BE258"/>
  <c r="BE302"/>
  <c i="22" r="BE127"/>
  <c r="BE128"/>
  <c r="BE129"/>
  <c r="BE130"/>
  <c r="BE131"/>
  <c r="BE132"/>
  <c i="2" r="BE137"/>
  <c r="BE149"/>
  <c r="BE227"/>
  <c r="BE265"/>
  <c i="3" r="BE169"/>
  <c r="BE182"/>
  <c r="BE205"/>
  <c r="BE216"/>
  <c r="BE219"/>
  <c r="BE229"/>
  <c i="4" r="BE162"/>
  <c r="BE210"/>
  <c i="5" r="BE139"/>
  <c r="BE159"/>
  <c r="BK136"/>
  <c r="J136"/>
  <c r="J103"/>
  <c i="7" r="BE143"/>
  <c r="BE149"/>
  <c i="10" r="BE136"/>
  <c i="11" r="BE137"/>
  <c r="BE174"/>
  <c r="BE178"/>
  <c r="BE236"/>
  <c r="BE252"/>
  <c r="BE256"/>
  <c r="BE261"/>
  <c r="BE263"/>
  <c r="BE266"/>
  <c i="12" r="BE141"/>
  <c r="BE162"/>
  <c r="BE165"/>
  <c r="BE170"/>
  <c r="BE198"/>
  <c r="BE215"/>
  <c r="BE221"/>
  <c r="BE243"/>
  <c i="13" r="BE154"/>
  <c r="BE176"/>
  <c r="BE189"/>
  <c r="BE198"/>
  <c r="BE260"/>
  <c r="BE273"/>
  <c i="16" r="BE140"/>
  <c i="18" r="BE159"/>
  <c r="BE234"/>
  <c r="BE242"/>
  <c r="BE248"/>
  <c r="BE255"/>
  <c r="BE259"/>
  <c r="BE268"/>
  <c r="BE276"/>
  <c r="BE338"/>
  <c i="19" r="BE131"/>
  <c r="BE248"/>
  <c i="20" r="J118"/>
  <c r="BE147"/>
  <c i="4" r="BE169"/>
  <c r="BE203"/>
  <c r="BE227"/>
  <c r="BE236"/>
  <c r="BE240"/>
  <c i="5" r="BE197"/>
  <c i="6" r="BE129"/>
  <c i="7" r="BE151"/>
  <c i="8" r="BE186"/>
  <c i="10" r="BE145"/>
  <c r="BE147"/>
  <c r="BE151"/>
  <c r="BE175"/>
  <c r="BE204"/>
  <c i="11" r="BE162"/>
  <c r="BE238"/>
  <c r="BE254"/>
  <c r="BE257"/>
  <c i="12" r="BE146"/>
  <c r="BE149"/>
  <c r="BE150"/>
  <c r="BE164"/>
  <c r="BE166"/>
  <c r="BE173"/>
  <c r="BE178"/>
  <c r="BE188"/>
  <c i="13" r="BE164"/>
  <c r="BE166"/>
  <c r="BE170"/>
  <c r="BE196"/>
  <c r="BE241"/>
  <c r="BE249"/>
  <c r="BE269"/>
  <c i="18" r="BE251"/>
  <c r="BK141"/>
  <c r="J141"/>
  <c r="J103"/>
  <c i="19" r="BE143"/>
  <c r="BE250"/>
  <c r="BE253"/>
  <c i="20" r="BE127"/>
  <c i="21" r="BE125"/>
  <c r="BE138"/>
  <c r="BE149"/>
  <c i="3" r="F38"/>
  <c i="1" r="BA98"/>
  <c i="8" r="F41"/>
  <c i="1" r="BD107"/>
  <c i="2" r="F40"/>
  <c i="1" r="BC97"/>
  <c i="13" r="F38"/>
  <c i="1" r="BA112"/>
  <c r="AS100"/>
  <c i="15" r="F40"/>
  <c i="1" r="BC114"/>
  <c i="18" r="F39"/>
  <c i="1" r="BB117"/>
  <c i="11" r="F41"/>
  <c i="1" r="BD110"/>
  <c i="7" r="F38"/>
  <c i="1" r="BA106"/>
  <c i="19" r="F38"/>
  <c i="1" r="BC119"/>
  <c i="15" r="F38"/>
  <c i="1" r="BA114"/>
  <c i="21" r="J34"/>
  <c i="1" r="AW121"/>
  <c i="5" r="J38"/>
  <c i="1" r="AW102"/>
  <c i="19" r="J36"/>
  <c i="1" r="AW119"/>
  <c i="18" r="F38"/>
  <c i="1" r="BA117"/>
  <c i="7" r="F40"/>
  <c i="1" r="BC106"/>
  <c i="18" r="F41"/>
  <c i="1" r="BD117"/>
  <c i="8" r="F39"/>
  <c i="1" r="BB107"/>
  <c i="2" r="F41"/>
  <c i="1" r="BD97"/>
  <c i="16" r="F40"/>
  <c i="1" r="BC115"/>
  <c i="13" r="J38"/>
  <c i="1" r="AW112"/>
  <c i="19" r="F37"/>
  <c i="1" r="BB119"/>
  <c i="8" r="F40"/>
  <c i="1" r="BC107"/>
  <c i="22" r="J34"/>
  <c i="1" r="AW122"/>
  <c i="7" r="J38"/>
  <c i="1" r="AW106"/>
  <c i="21" r="F37"/>
  <c i="1" r="BD121"/>
  <c r="AU101"/>
  <c r="AU100"/>
  <c i="21" r="F34"/>
  <c i="1" r="BA121"/>
  <c i="11" r="F40"/>
  <c i="1" r="BC110"/>
  <c i="5" r="F38"/>
  <c i="1" r="BA102"/>
  <c i="17" r="F39"/>
  <c i="1" r="BB116"/>
  <c i="4" r="F39"/>
  <c i="1" r="BB99"/>
  <c i="20" r="J36"/>
  <c i="1" r="AW120"/>
  <c i="15" r="F39"/>
  <c i="1" r="BB114"/>
  <c i="4" r="F41"/>
  <c i="1" r="BD99"/>
  <c r="AS104"/>
  <c i="18" r="J38"/>
  <c i="1" r="AW117"/>
  <c i="3" r="F40"/>
  <c i="1" r="BC98"/>
  <c i="17" r="F38"/>
  <c i="1" r="BA116"/>
  <c i="3" r="F39"/>
  <c i="1" r="BB98"/>
  <c i="2" r="F38"/>
  <c i="1" r="BA97"/>
  <c i="10" r="F39"/>
  <c i="1" r="BB109"/>
  <c i="12" r="F39"/>
  <c i="1" r="BB111"/>
  <c i="11" r="F39"/>
  <c i="1" r="BB110"/>
  <c i="14" r="J38"/>
  <c i="1" r="AW113"/>
  <c i="6" r="F38"/>
  <c i="1" r="BA103"/>
  <c i="12" r="F40"/>
  <c i="1" r="BC111"/>
  <c i="5" r="F40"/>
  <c i="1" r="BC102"/>
  <c r="BC101"/>
  <c r="BC100"/>
  <c r="AY100"/>
  <c i="10" r="F38"/>
  <c i="1" r="BA109"/>
  <c i="16" r="J38"/>
  <c i="1" r="AW115"/>
  <c i="22" r="F34"/>
  <c i="1" r="BA122"/>
  <c i="14" r="J37"/>
  <c i="1" r="AV113"/>
  <c i="22" r="F37"/>
  <c i="1" r="BD122"/>
  <c i="5" r="F41"/>
  <c i="1" r="BD102"/>
  <c r="BD101"/>
  <c r="BD100"/>
  <c i="19" r="F36"/>
  <c i="1" r="BA119"/>
  <c i="10" r="F40"/>
  <c i="1" r="BC109"/>
  <c i="16" r="F41"/>
  <c i="1" r="BD115"/>
  <c i="11" r="F38"/>
  <c i="1" r="BA110"/>
  <c i="13" r="F41"/>
  <c i="1" r="BD112"/>
  <c i="18" r="F40"/>
  <c i="1" r="BC117"/>
  <c i="17" r="F40"/>
  <c i="1" r="BC116"/>
  <c i="10" r="F41"/>
  <c i="1" r="BD109"/>
  <c i="8" r="F38"/>
  <c i="1" r="BA107"/>
  <c i="13" r="F40"/>
  <c i="1" r="BC112"/>
  <c i="4" r="F40"/>
  <c i="1" r="BC99"/>
  <c i="4" r="J38"/>
  <c i="1" r="AW99"/>
  <c i="3" r="J38"/>
  <c i="1" r="AW98"/>
  <c i="7" r="F39"/>
  <c i="1" r="BB106"/>
  <c i="8" r="J38"/>
  <c i="1" r="AW107"/>
  <c i="20" r="F36"/>
  <c i="1" r="BA120"/>
  <c i="9" r="J38"/>
  <c i="1" r="AW108"/>
  <c i="16" r="F39"/>
  <c i="1" r="BB115"/>
  <c i="2" r="F39"/>
  <c i="1" r="BB97"/>
  <c i="11" r="J38"/>
  <c i="1" r="AW110"/>
  <c i="13" r="F39"/>
  <c i="1" r="BB112"/>
  <c i="17" r="J38"/>
  <c i="1" r="AW116"/>
  <c i="4" r="F38"/>
  <c i="1" r="BA99"/>
  <c i="21" r="F36"/>
  <c i="1" r="BC121"/>
  <c r="AS95"/>
  <c r="AS94"/>
  <c i="21" r="F35"/>
  <c i="1" r="BB121"/>
  <c i="2" r="J38"/>
  <c i="1" r="AW97"/>
  <c i="16" r="F38"/>
  <c i="1" r="BA115"/>
  <c i="3" r="F41"/>
  <c i="1" r="BD98"/>
  <c i="19" r="F39"/>
  <c i="1" r="BD119"/>
  <c i="20" r="F38"/>
  <c i="1" r="BC120"/>
  <c i="10" r="J38"/>
  <c i="1" r="AW109"/>
  <c i="20" r="F39"/>
  <c i="1" r="BD120"/>
  <c i="9" r="F37"/>
  <c i="1" r="AZ108"/>
  <c i="6" r="F37"/>
  <c i="1" r="AZ103"/>
  <c i="7" r="F41"/>
  <c i="1" r="BD106"/>
  <c i="12" r="J38"/>
  <c i="1" r="AW111"/>
  <c i="12" r="F41"/>
  <c i="1" r="BD111"/>
  <c i="15" r="J38"/>
  <c i="1" r="AW114"/>
  <c i="15" r="F41"/>
  <c i="1" r="BD114"/>
  <c i="20" r="F37"/>
  <c i="1" r="BB120"/>
  <c i="5" r="F39"/>
  <c i="1" r="BB102"/>
  <c r="BB101"/>
  <c r="AX101"/>
  <c i="12" r="F38"/>
  <c i="1" r="BA111"/>
  <c i="16" r="J34"/>
  <c i="1" r="AG115"/>
  <c i="17" r="F41"/>
  <c i="1" r="BD116"/>
  <c i="22" r="F35"/>
  <c i="1" r="BB122"/>
  <c i="22" r="F36"/>
  <c i="1" r="BC122"/>
  <c i="11" l="1" r="P135"/>
  <c r="P134"/>
  <c i="1" r="AU110"/>
  <c i="19" r="BK124"/>
  <c r="J124"/>
  <c i="22" r="T118"/>
  <c i="13" r="R135"/>
  <c r="R134"/>
  <c i="2" r="T240"/>
  <c i="3" r="T134"/>
  <c i="4" r="R135"/>
  <c i="11" r="BK135"/>
  <c r="BK134"/>
  <c r="J134"/>
  <c r="J100"/>
  <c i="2" r="R240"/>
  <c i="21" r="P118"/>
  <c i="1" r="AU121"/>
  <c i="12" r="BK135"/>
  <c r="J135"/>
  <c r="J101"/>
  <c i="4" r="P221"/>
  <c i="13" r="BK135"/>
  <c r="J135"/>
  <c r="J101"/>
  <c i="8" r="BK130"/>
  <c r="J130"/>
  <c r="J101"/>
  <c i="18" r="T130"/>
  <c i="11" r="T135"/>
  <c r="T134"/>
  <c i="7" r="BK129"/>
  <c r="BK128"/>
  <c r="J128"/>
  <c r="J100"/>
  <c i="21" r="R118"/>
  <c i="7" r="R129"/>
  <c r="R128"/>
  <c i="4" r="T135"/>
  <c r="T134"/>
  <c i="7" r="T129"/>
  <c r="T128"/>
  <c i="22" r="P118"/>
  <c i="1" r="AU122"/>
  <c i="19" r="P124"/>
  <c i="1" r="AU119"/>
  <c i="13" r="P135"/>
  <c r="P134"/>
  <c i="1" r="AU112"/>
  <c i="4" r="BK135"/>
  <c r="J135"/>
  <c r="J101"/>
  <c i="8" r="T130"/>
  <c r="T129"/>
  <c i="4" r="R221"/>
  <c i="5" r="T130"/>
  <c r="T129"/>
  <c i="12" r="R135"/>
  <c r="R134"/>
  <c i="2" r="T135"/>
  <c r="T134"/>
  <c i="13" r="T135"/>
  <c r="T134"/>
  <c i="18" r="R130"/>
  <c i="7" r="P129"/>
  <c r="P128"/>
  <c i="1" r="AU106"/>
  <c i="21" r="T118"/>
  <c i="2" r="R135"/>
  <c r="R134"/>
  <c i="12" r="P135"/>
  <c r="P134"/>
  <c i="1" r="AU111"/>
  <c i="12" r="T135"/>
  <c r="T134"/>
  <c i="10" r="T130"/>
  <c r="T129"/>
  <c i="4" r="P134"/>
  <c i="1" r="AU99"/>
  <c i="11" r="J136"/>
  <c r="J102"/>
  <c i="12" r="J136"/>
  <c r="J102"/>
  <c i="15" r="J130"/>
  <c r="J101"/>
  <c i="16" r="J130"/>
  <c r="J101"/>
  <c r="J133"/>
  <c r="J103"/>
  <c r="J143"/>
  <c r="J105"/>
  <c i="4" r="J136"/>
  <c r="J102"/>
  <c r="BK221"/>
  <c r="J221"/>
  <c r="J108"/>
  <c i="6" r="BK126"/>
  <c r="J126"/>
  <c r="J100"/>
  <c i="8" r="J131"/>
  <c r="J102"/>
  <c i="10" r="BK130"/>
  <c r="J130"/>
  <c r="J101"/>
  <c i="14" r="BK129"/>
  <c r="BK127"/>
  <c r="J127"/>
  <c i="20" r="J126"/>
  <c r="J100"/>
  <c i="2" r="J241"/>
  <c r="J109"/>
  <c i="6" r="J128"/>
  <c r="J102"/>
  <c i="7" r="J130"/>
  <c r="J102"/>
  <c i="9" r="BK127"/>
  <c r="J127"/>
  <c r="J100"/>
  <c i="2" r="BK135"/>
  <c r="J135"/>
  <c r="J101"/>
  <c i="13" r="J136"/>
  <c r="J102"/>
  <c i="17" r="BK132"/>
  <c r="J132"/>
  <c r="J102"/>
  <c i="19" r="J125"/>
  <c r="J99"/>
  <c r="J126"/>
  <c r="J100"/>
  <c i="20" r="BK143"/>
  <c r="J143"/>
  <c r="J101"/>
  <c i="3" r="BK223"/>
  <c r="J223"/>
  <c r="J108"/>
  <c i="9" r="J130"/>
  <c r="J103"/>
  <c i="15" r="J133"/>
  <c r="J103"/>
  <c r="J143"/>
  <c r="J105"/>
  <c i="20" r="BK124"/>
  <c r="J124"/>
  <c r="J98"/>
  <c i="3" r="BK135"/>
  <c r="BK134"/>
  <c r="J134"/>
  <c r="J100"/>
  <c i="5" r="BK130"/>
  <c r="J130"/>
  <c r="J101"/>
  <c i="16" r="J100"/>
  <c i="17" r="J143"/>
  <c r="J105"/>
  <c i="22" r="BK118"/>
  <c r="J118"/>
  <c r="J96"/>
  <c i="18" r="BK131"/>
  <c r="J131"/>
  <c r="J101"/>
  <c i="21" r="BK118"/>
  <c r="J118"/>
  <c i="1" r="AU96"/>
  <c r="AU95"/>
  <c i="6" r="J37"/>
  <c i="1" r="AV103"/>
  <c r="AT103"/>
  <c r="BC118"/>
  <c r="AY118"/>
  <c i="21" r="J33"/>
  <c i="1" r="AV121"/>
  <c r="AT121"/>
  <c i="8" r="F37"/>
  <c i="1" r="AZ107"/>
  <c r="BD96"/>
  <c r="BD95"/>
  <c i="10" r="J37"/>
  <c i="1" r="AV109"/>
  <c r="AT109"/>
  <c i="19" r="J32"/>
  <c i="1" r="AG119"/>
  <c i="21" r="J30"/>
  <c i="1" r="AG121"/>
  <c r="AN121"/>
  <c r="AT113"/>
  <c r="BA118"/>
  <c r="AW118"/>
  <c r="BB118"/>
  <c r="AX118"/>
  <c i="4" r="F37"/>
  <c i="1" r="AZ99"/>
  <c i="2" r="F37"/>
  <c i="1" r="AZ97"/>
  <c r="BD105"/>
  <c r="BD104"/>
  <c r="AU118"/>
  <c i="15" r="J34"/>
  <c i="1" r="AG114"/>
  <c i="9" r="J37"/>
  <c i="1" r="AV108"/>
  <c r="AT108"/>
  <c i="15" r="J37"/>
  <c i="1" r="AV114"/>
  <c r="AT114"/>
  <c r="BA105"/>
  <c r="AW105"/>
  <c r="BB105"/>
  <c r="BB104"/>
  <c r="AX104"/>
  <c r="BD118"/>
  <c i="3" r="F37"/>
  <c i="1" r="AZ98"/>
  <c i="11" r="F37"/>
  <c i="1" r="AZ110"/>
  <c i="7" r="J37"/>
  <c i="1" r="AV106"/>
  <c r="AT106"/>
  <c i="19" r="J35"/>
  <c i="1" r="AV119"/>
  <c r="AT119"/>
  <c r="BA96"/>
  <c r="AW96"/>
  <c r="BB96"/>
  <c r="BB95"/>
  <c r="AX95"/>
  <c i="13" r="F37"/>
  <c i="1" r="AZ112"/>
  <c i="17" r="J37"/>
  <c i="1" r="AV116"/>
  <c r="AT116"/>
  <c i="12" r="J37"/>
  <c i="1" r="AV111"/>
  <c r="AT111"/>
  <c i="4" r="J37"/>
  <c i="1" r="AV99"/>
  <c r="AT99"/>
  <c i="14" r="F37"/>
  <c i="1" r="AZ113"/>
  <c i="19" r="F35"/>
  <c i="1" r="AZ119"/>
  <c i="5" r="F37"/>
  <c i="1" r="AZ102"/>
  <c r="AZ101"/>
  <c r="AV101"/>
  <c i="22" r="J33"/>
  <c i="1" r="AV122"/>
  <c r="AT122"/>
  <c i="14" r="J34"/>
  <c i="1" r="AG113"/>
  <c r="AN113"/>
  <c i="13" r="J37"/>
  <c i="1" r="AV112"/>
  <c r="AT112"/>
  <c r="BA101"/>
  <c r="BA100"/>
  <c r="AW100"/>
  <c i="20" r="J35"/>
  <c i="1" r="AV120"/>
  <c r="AT120"/>
  <c i="10" r="F37"/>
  <c i="1" r="AZ109"/>
  <c r="BC105"/>
  <c r="BC104"/>
  <c r="AY104"/>
  <c i="16" r="F37"/>
  <c i="1" r="AZ115"/>
  <c i="15" r="F37"/>
  <c i="1" r="AZ114"/>
  <c i="12" r="F37"/>
  <c i="1" r="AZ111"/>
  <c i="20" r="F35"/>
  <c i="1" r="AZ120"/>
  <c r="BB100"/>
  <c r="AX100"/>
  <c i="11" r="J37"/>
  <c i="1" r="AV110"/>
  <c r="AT110"/>
  <c i="17" r="F37"/>
  <c i="1" r="AZ116"/>
  <c i="18" r="J37"/>
  <c i="1" r="AV117"/>
  <c r="AT117"/>
  <c r="AY101"/>
  <c i="2" r="J37"/>
  <c i="1" r="AV97"/>
  <c r="AT97"/>
  <c i="7" r="F37"/>
  <c i="1" r="AZ106"/>
  <c i="21" r="F33"/>
  <c i="1" r="AZ121"/>
  <c r="BC96"/>
  <c r="BC95"/>
  <c r="BC94"/>
  <c r="AY94"/>
  <c i="3" r="J37"/>
  <c i="1" r="AV98"/>
  <c r="AT98"/>
  <c i="16" r="J37"/>
  <c i="1" r="AV115"/>
  <c r="AT115"/>
  <c i="8" r="J37"/>
  <c i="1" r="AV107"/>
  <c r="AT107"/>
  <c i="5" r="J37"/>
  <c i="1" r="AV102"/>
  <c r="AT102"/>
  <c i="18" r="F37"/>
  <c i="1" r="AZ117"/>
  <c i="22" r="F33"/>
  <c i="1" r="AZ122"/>
  <c i="4" l="1" r="R134"/>
  <c i="21" r="J39"/>
  <c i="15" r="J43"/>
  <c i="19" r="J41"/>
  <c i="17" r="BK129"/>
  <c r="J129"/>
  <c i="12" r="BK134"/>
  <c r="J134"/>
  <c r="J100"/>
  <c i="14" r="J100"/>
  <c i="4" r="BK134"/>
  <c r="J134"/>
  <c i="8" r="BK129"/>
  <c r="J129"/>
  <c r="J100"/>
  <c i="10" r="BK129"/>
  <c r="J129"/>
  <c r="J100"/>
  <c i="19" r="J98"/>
  <c i="14" r="J43"/>
  <c i="3" r="J135"/>
  <c r="J101"/>
  <c i="14" r="J129"/>
  <c r="J102"/>
  <c i="7" r="J129"/>
  <c r="J101"/>
  <c i="11" r="J135"/>
  <c r="J101"/>
  <c i="16" r="J43"/>
  <c i="2" r="BK134"/>
  <c r="J134"/>
  <c r="J100"/>
  <c i="13" r="BK134"/>
  <c r="J134"/>
  <c i="21" r="J96"/>
  <c i="5" r="BK129"/>
  <c r="J129"/>
  <c i="18" r="BK130"/>
  <c r="J130"/>
  <c r="J100"/>
  <c i="1" r="AN115"/>
  <c r="BD94"/>
  <c r="W33"/>
  <c r="AN119"/>
  <c r="AN114"/>
  <c r="AZ105"/>
  <c r="AZ104"/>
  <c r="AV104"/>
  <c r="AZ96"/>
  <c r="AZ95"/>
  <c r="AV95"/>
  <c r="BA104"/>
  <c r="AW104"/>
  <c r="AZ100"/>
  <c r="AV100"/>
  <c r="AT100"/>
  <c r="W32"/>
  <c i="11" r="J34"/>
  <c i="1" r="AG110"/>
  <c r="AN110"/>
  <c r="AX96"/>
  <c i="13" r="J34"/>
  <c i="1" r="AG112"/>
  <c r="AN112"/>
  <c r="AU105"/>
  <c r="AU104"/>
  <c r="AZ118"/>
  <c r="AV118"/>
  <c r="AT118"/>
  <c i="17" r="J34"/>
  <c i="1" r="AG116"/>
  <c r="AN116"/>
  <c i="22" r="J30"/>
  <c i="1" r="AG122"/>
  <c r="AN122"/>
  <c i="4" r="J34"/>
  <c i="1" r="AG99"/>
  <c r="AN99"/>
  <c r="AY96"/>
  <c r="AW101"/>
  <c r="AT101"/>
  <c i="3" r="J34"/>
  <c i="1" r="AG98"/>
  <c r="AN98"/>
  <c r="BB94"/>
  <c r="AX94"/>
  <c i="6" r="J34"/>
  <c i="1" r="AG103"/>
  <c r="AN103"/>
  <c i="20" r="J32"/>
  <c i="1" r="AG120"/>
  <c r="AN120"/>
  <c r="AY95"/>
  <c r="BA95"/>
  <c r="BA94"/>
  <c r="W30"/>
  <c r="AX105"/>
  <c r="AY105"/>
  <c i="5" r="J34"/>
  <c i="1" r="AG102"/>
  <c r="AN102"/>
  <c i="7" r="J34"/>
  <c i="1" r="AG106"/>
  <c r="AN106"/>
  <c i="9" r="J34"/>
  <c i="1" r="AG108"/>
  <c r="AN108"/>
  <c i="13" l="1" r="J100"/>
  <c i="5" r="J43"/>
  <c i="6" r="J43"/>
  <c i="17" r="J100"/>
  <c i="22" r="J39"/>
  <c i="13" r="J43"/>
  <c i="4" r="J100"/>
  <c r="J43"/>
  <c i="9" r="J43"/>
  <c i="7" r="J43"/>
  <c i="17" r="J43"/>
  <c i="20" r="J41"/>
  <c i="3" r="J43"/>
  <c i="5" r="J100"/>
  <c i="11" r="J43"/>
  <c i="1" r="AU94"/>
  <c i="2" r="J34"/>
  <c i="1" r="AG97"/>
  <c r="AN97"/>
  <c i="12" r="J34"/>
  <c i="1" r="AG111"/>
  <c r="AN111"/>
  <c r="AW94"/>
  <c r="AK30"/>
  <c r="AW95"/>
  <c r="AT95"/>
  <c r="W31"/>
  <c r="AZ94"/>
  <c r="W29"/>
  <c r="AV105"/>
  <c r="AT105"/>
  <c r="AG118"/>
  <c r="AN118"/>
  <c i="8" r="J34"/>
  <c i="1" r="AG107"/>
  <c r="AN107"/>
  <c r="AV96"/>
  <c r="AT96"/>
  <c i="10" r="J34"/>
  <c i="1" r="AG109"/>
  <c r="AN109"/>
  <c r="AT104"/>
  <c r="AG101"/>
  <c r="AG100"/>
  <c r="AN100"/>
  <c i="18" r="J34"/>
  <c i="1" r="AG117"/>
  <c r="AN117"/>
  <c i="8" l="1" r="J43"/>
  <c i="1" r="AN101"/>
  <c i="2" r="J43"/>
  <c i="18" r="J43"/>
  <c i="10" r="J43"/>
  <c i="12" r="J43"/>
  <c i="1" r="AG105"/>
  <c r="AN105"/>
  <c r="AV94"/>
  <c r="AK29"/>
  <c r="AG96"/>
  <c r="AN96"/>
  <c l="1" r="AG104"/>
  <c r="AN104"/>
  <c r="AT94"/>
  <c r="AG95"/>
  <c r="AN95"/>
  <c l="1"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<sst xmlns="http://schemas.openxmlformats.org/spreadsheetml/2006/main">
  <si>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</si>
  <si>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</si>
  <si>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</si>
  <si>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</si>
  <si>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</si>
  <si>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{e73f6e59-54ab-47f0-a9f2-5fb1bcd4b684}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</si>
  <si>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</si>
  <si>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</si>
  <si>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</si>
  <si>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</si>
  <si>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</si>
  <si>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</si>
  <si>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</si>
  <si>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</si>
  <si>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2026_6_29_Z2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</si>
  <si>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</si>
  <si>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</si>
  <si>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Prostá rekonstrukce trati v úseku Lázně Bělohrad - Nová Paka_Z2</t>
  </si>
  <si>
    <t>KSO:</t>
  </si>
  <si>
    <t>CC-CZ:</t>
  </si>
  <si>
    <t>Místo:</t>
  </si>
  <si>
    <t xml:space="preserve"> </t>
  </si>
  <si>
    <t>Datum:</t>
  </si>
  <si>
    <t>7. 7. 2025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</si>
  <si>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</si>
  <si>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</si>
  <si>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</si>
  <si>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</si>
  <si>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</si>
  <si>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</si>
  <si>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</si>
  <si>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</si>
  <si>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</si>
  <si>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</si>
  <si>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</si>
  <si>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</si>
  <si>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</si>
  <si>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</si>
  <si>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</si>
  <si>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</si>
  <si>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</si>
  <si>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</si>
  <si>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</si>
  <si>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</si>
  <si>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</si>
  <si>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</si>
  <si>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</si>
  <si>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</si>
  <si>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</si>
  <si>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</si>
  <si>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</si>
  <si>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</si>
  <si>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</si>
  <si>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</si>
  <si>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</si>
  <si>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</si>
  <si>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</si>
  <si>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</si>
  <si>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</si>
  <si>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</si>
  <si>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</si>
  <si>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</si>
  <si>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</si>
  <si>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</si>
  <si>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</si>
  <si>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</si>
  <si>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</si>
  <si>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</si>
  <si>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</si>
  <si>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</si>
  <si>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</si>
  <si>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</si>
  <si>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</si>
  <si>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</si>
  <si>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</si>
  <si>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</si>
  <si>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</si>
  <si>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D.1.220</t>
  </si>
  <si>
    <t>Pozemní objekty provozních budov dráhy</t>
  </si>
  <si>
    <t>STA</t>
  </si>
  <si>
    <t>1</t>
  </si>
  <si>
    <t>{6efbfcd8-d640-4ebb-bde8-638ca830a330}</t>
  </si>
  <si>
    <t>2</t>
  </si>
  <si>
    <t>SO 226-11-01</t>
  </si>
  <si>
    <t>Lázně Bělohrad - Nová Paka, základy RD</t>
  </si>
  <si>
    <t>Soupis</t>
  </si>
  <si>
    <t>{a4ed2c03-9f20-4d36-8e19-ec0155d15dfa}</t>
  </si>
  <si>
    <t>/</t>
  </si>
  <si>
    <t>SO 226-11-01.1</t>
  </si>
  <si>
    <t>Lázně Bělohrad - Nová Paka, základy RD (km 66,800)</t>
  </si>
  <si>
    <t>3</t>
  </si>
  <si>
    <t>{25365244-ce2c-4722-893e-6740f168f742}</t>
  </si>
  <si>
    <t>SO 226-11-01.2</t>
  </si>
  <si>
    <t>Lázně Bělohrad - Nová Paka, základy RD (km 67,050)</t>
  </si>
  <si>
    <t>{9265efda-2bb0-4160-bd7b-abe882de21a6}</t>
  </si>
  <si>
    <t>SO 226-11-01.3</t>
  </si>
  <si>
    <t>Lázně Bělohrad - Nová Paka, základy RD (km 67,4375)</t>
  </si>
  <si>
    <t>{ff7a0ff5-5238-4ab6-a673-941a1c43d8be}</t>
  </si>
  <si>
    <t>D.1.300</t>
  </si>
  <si>
    <t>Objekty trakční a energetické</t>
  </si>
  <si>
    <t>{c1b2c2b8-e114-418e-84a3-1d1b6da95d1f}</t>
  </si>
  <si>
    <t>SO 340-11-01</t>
  </si>
  <si>
    <t>Lázně Bělohrad - Nová Paka, přípojka NN</t>
  </si>
  <si>
    <t>{d3dd6133-b44e-4d7a-b811-f17077e30c2d}</t>
  </si>
  <si>
    <t>SO 340-11-01.01</t>
  </si>
  <si>
    <t>přípojka NN (ÚOŽI)</t>
  </si>
  <si>
    <t>{a8b46221-abe2-4531-b9fc-752bcbb4ca62}</t>
  </si>
  <si>
    <t>SO 340-11-01.02</t>
  </si>
  <si>
    <t>přípojka NN (ÚRS)</t>
  </si>
  <si>
    <t>{13aace08-d06c-4081-801f-65e12d58ef3b}</t>
  </si>
  <si>
    <t>D.1.400</t>
  </si>
  <si>
    <t>Zabezpečovací zařízení</t>
  </si>
  <si>
    <t>{4e7b1963-af96-43f2-ae23-f3783f5305e9}</t>
  </si>
  <si>
    <t>PS 430-11-01</t>
  </si>
  <si>
    <t>Lázně Bělohrad - Nová Paka, PZS</t>
  </si>
  <si>
    <t>{49415f61-3812-471f-90ad-856f9ffa3957}</t>
  </si>
  <si>
    <t>PS 430-11-01.01</t>
  </si>
  <si>
    <t>PZS P4477 (ÚOŽI)</t>
  </si>
  <si>
    <t>{3c2b3002-2adf-494a-ac99-e5b73163df06}</t>
  </si>
  <si>
    <t>PS 430-11-01.03</t>
  </si>
  <si>
    <t>PZS P4478 (ÚOŽI)</t>
  </si>
  <si>
    <t>{c2ce26ed-8d3c-4da1-9c4c-687fbd20e214}</t>
  </si>
  <si>
    <t>PS 430-11-01.04</t>
  </si>
  <si>
    <t>PZS 4478 (ÚRS)</t>
  </si>
  <si>
    <t>{6d30ba01-843e-47f6-9120-a78180dbaa9e}</t>
  </si>
  <si>
    <t xml:space="preserve">PS 430-11-01.05 </t>
  </si>
  <si>
    <t>PZS P4479 (ÚOŽI)</t>
  </si>
  <si>
    <t>{ec1fad95-5fb7-4f70-acc3-daabc8825d78}</t>
  </si>
  <si>
    <t>PS 430-11-01.07</t>
  </si>
  <si>
    <t>PZS P4480 (ÚOŽI)</t>
  </si>
  <si>
    <t>{e1671ff4-639c-46e4-8059-8c8f048b4cea}</t>
  </si>
  <si>
    <t>PS 430-11-01.09</t>
  </si>
  <si>
    <t>PZS P4481 (ÚOŽI)</t>
  </si>
  <si>
    <t>{7562d38f-1d2b-4476-903c-96d538f6749c}</t>
  </si>
  <si>
    <t>PS 430-11-01.11</t>
  </si>
  <si>
    <t>PZS P4482 (ÚOŽI)</t>
  </si>
  <si>
    <t>{2101726e-e39a-43f6-a134-55bb38b7b39b}</t>
  </si>
  <si>
    <t>PS 430-11-01.06</t>
  </si>
  <si>
    <t>PZS P4479 (ÚRS)</t>
  </si>
  <si>
    <t>{8baa0724-5f6a-45ec-ab7e-7e2a33bc699f}</t>
  </si>
  <si>
    <t>PS 430-11-01.08</t>
  </si>
  <si>
    <t>PZS P4480 (ÚRS)</t>
  </si>
  <si>
    <t>{8418e41e-88a1-4a94-89c8-dbf0d3af6a25}</t>
  </si>
  <si>
    <t>PS 430-11-01.10</t>
  </si>
  <si>
    <t>PZS P4481 (ÚRS)</t>
  </si>
  <si>
    <t>{0974ca61-e562-4671-9c08-b871e0b00b72}</t>
  </si>
  <si>
    <t>PS 430-11-01.12</t>
  </si>
  <si>
    <t>PZS P4482 (ÚRS)</t>
  </si>
  <si>
    <t>{9abf568d-7a2c-4ab2-8889-6a80155116c4}</t>
  </si>
  <si>
    <t>PS 430-11-01.99</t>
  </si>
  <si>
    <t>PZS zab.zař. (ÚOŽI)</t>
  </si>
  <si>
    <t>{a77bdc91-a392-4b06-b7b9-2cf8fe154a3c}</t>
  </si>
  <si>
    <t>D.1.500</t>
  </si>
  <si>
    <t>Sdělovací zařízení</t>
  </si>
  <si>
    <t>{d003bc08-2d15-45d9-9c2a-17978fcff10d}</t>
  </si>
  <si>
    <t>PS 580-11-01</t>
  </si>
  <si>
    <t>TK (ÚOŽI)</t>
  </si>
  <si>
    <t>{4f3ddb26-62ae-411b-95cd-27ec4502f20d}</t>
  </si>
  <si>
    <t>PS 580-11-01.02</t>
  </si>
  <si>
    <t>TK (ÚRS)</t>
  </si>
  <si>
    <t>{76a3eaa9-846b-4375-9497-92eaf9fba9c8}</t>
  </si>
  <si>
    <t>SO 999.90.90</t>
  </si>
  <si>
    <t>Likvidace odpadů včetně dopravy</t>
  </si>
  <si>
    <t>{70ad7099-6035-4fa2-aefe-5494577e12fd}</t>
  </si>
  <si>
    <t>SO 999.98.98</t>
  </si>
  <si>
    <t>Všeobecný objekt</t>
  </si>
  <si>
    <t>{7d6bebeb-b55f-4c35-bf47-4637556dae06}</t>
  </si>
  <si>
    <t>KRYCÍ LIST SOUPISU PRACÍ</t>
  </si>
  <si>
    <t>Objekt:</t>
  </si>
  <si>
    <t>D.1.220 - Pozemní objekty provozních budov dráhy</t>
  </si>
  <si>
    <t>Soupis:</t>
  </si>
  <si>
    <t>SO 226-11-01 - Lázně Bělohrad - Nová Paka, základy RD</t>
  </si>
  <si>
    <t>Úroveň 3:</t>
  </si>
  <si>
    <t>SO 226-11-01.1 - Lázně Bělohrad - Nová Paka, základy RD (km 66,800)</t>
  </si>
  <si>
    <t>TUDU 1401 14 Lázně Bělohrad - Nová Paka</t>
  </si>
  <si>
    <t>PRODIN a. s.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</si>
  <si>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</si>
  <si>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</si>
  <si>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</si>
  <si>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</si>
  <si>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</si>
  <si>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</si>
  <si>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</si>
  <si>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</si>
  <si>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</si>
  <si>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</si>
  <si>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9 - Ostatní konstrukce a práce, bourání</t>
  </si>
  <si>
    <t xml:space="preserve">    998 - Přesun hmot</t>
  </si>
  <si>
    <t>M - Práce a dodávky M</t>
  </si>
  <si>
    <t xml:space="preserve">    21-M - Elektromontáže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</si>
  <si>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</si>
  <si>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</si>
  <si>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</si>
  <si>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</si>
  <si>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</si>
  <si>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</si>
  <si>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</si>
  <si>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</si>
  <si>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</si>
  <si>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</si>
  <si>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</si>
  <si>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</si>
  <si>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</si>
  <si>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</si>
  <si>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</si>
  <si>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</si>
  <si>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</si>
  <si>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</si>
  <si>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</si>
  <si>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121151104</t>
  </si>
  <si>
    <t>Sejmutí ornice plochy do 100 m2 tl vrstvy přes 200 do 250 mm strojně</t>
  </si>
  <si>
    <t>m2</t>
  </si>
  <si>
    <t>CS ÚRS 2026 01</t>
  </si>
  <si>
    <t>4</t>
  </si>
  <si>
    <t>1201563941</t>
  </si>
  <si>
    <t>VV</t>
  </si>
  <si>
    <t xml:space="preserve">"stržení ornice v ploše domu a betonových panelů"   (0,43+0,57+0,58+2,51+2,8+0,66+0,88)*5</t>
  </si>
  <si>
    <t xml:space="preserve">"zpevněná plocha"   2,5*5</t>
  </si>
  <si>
    <t>Součet</t>
  </si>
  <si>
    <t>122251101</t>
  </si>
  <si>
    <t>Odkopávky a prokopávky nezapažené v hornině třídy těžitelnosti I skupiny 3 objem do 20 m3 strojně</t>
  </si>
  <si>
    <t>m3</t>
  </si>
  <si>
    <t>-802604255</t>
  </si>
  <si>
    <t xml:space="preserve">"plocha v řezu 3,507 m2"   3,507*5</t>
  </si>
  <si>
    <t>131251100</t>
  </si>
  <si>
    <t>Hloubení jam nezapažených v hornině třídy těžitelnosti I skupiny 3 objem do 20 m3 strojně</t>
  </si>
  <si>
    <t>-1354143418</t>
  </si>
  <si>
    <t xml:space="preserve">"jáma pod relévovým domkem - bez ornice (plocha v řezu 1,834 m2)"   0,95*2,1*3,1</t>
  </si>
  <si>
    <t xml:space="preserve">"svahování kolem relévového domku (plocha v průřezu 0,67 m2)"   0,67*(3+5+3)</t>
  </si>
  <si>
    <t>132251101</t>
  </si>
  <si>
    <t>Hloubení rýh nezapažených š do 800 mm v hornině třídy těžitelnosti I skupiny 3 objem do 20 m3 strojně</t>
  </si>
  <si>
    <t>-671345651</t>
  </si>
  <si>
    <t xml:space="preserve">"rýha pro vyrovnávací vrstvu betonu"   0,4*0,1*(2*(3,2+2,2))</t>
  </si>
  <si>
    <t>5</t>
  </si>
  <si>
    <t>162751117</t>
  </si>
  <si>
    <t>Vodorovné přemístění přes 9 000 do 10000 m výkopku/sypaniny z horniny třídy těžitelnosti I skupiny 1 až 3</t>
  </si>
  <si>
    <t>1335880558</t>
  </si>
  <si>
    <t xml:space="preserve">"dtto p.č. 122 25 1101 - odkopávky a prokopávky v hornině třídy I skupiny 3 do 20 m3"   17,535</t>
  </si>
  <si>
    <t xml:space="preserve">"dtto p.č. 131 25 1100 - hloubení jam nezapažených do 20 m3"   13,555</t>
  </si>
  <si>
    <t xml:space="preserve">"dtto p.č. 132 25 1101 - hloubení rýh nezapažených š do 800mm do 20 m3"   0,432</t>
  </si>
  <si>
    <t>Mezisoučet - celkem vytěžený výkopek</t>
  </si>
  <si>
    <t xml:space="preserve">"dtto p.č. 171 15 1103 - uložení sypanin z hornin soudržných do násypů"   3,58*-1</t>
  </si>
  <si>
    <t xml:space="preserve">"dtto p.č. 174 15 1102 - zásyp v prostoru s omezeným pohybem"   11,083*-1</t>
  </si>
  <si>
    <t>Mezisoučet - využitý výkopek pro zpětné násypy a zásypy</t>
  </si>
  <si>
    <t>6</t>
  </si>
  <si>
    <t>167151101</t>
  </si>
  <si>
    <t>Nakládání výkopku z hornin třídy těžitelnosti I skupiny 1 až 3 do 100 m3</t>
  </si>
  <si>
    <t>-216369972</t>
  </si>
  <si>
    <t>7</t>
  </si>
  <si>
    <t>171151101</t>
  </si>
  <si>
    <t>Hutnění boků násypů pro jakýkoliv sklon a míru zhutnění svahu</t>
  </si>
  <si>
    <t>-1664756692</t>
  </si>
  <si>
    <t xml:space="preserve">"čelní strana relévového domku"   0,6*5</t>
  </si>
  <si>
    <t>8</t>
  </si>
  <si>
    <t>171151103</t>
  </si>
  <si>
    <t>Uložení sypaniny z hornin soudržných do násypů zhutněných strojně</t>
  </si>
  <si>
    <t>2051230163</t>
  </si>
  <si>
    <t xml:space="preserve">"čelní strana relévového domku (plocha v řezu * délka)"   0,716*5</t>
  </si>
  <si>
    <t>9</t>
  </si>
  <si>
    <t>171201221R</t>
  </si>
  <si>
    <t>Poplatek za uložení na skládce (skládkovné) zeminy a kamení kód odpadu 17 05 04</t>
  </si>
  <si>
    <t>t</t>
  </si>
  <si>
    <t>1114003818</t>
  </si>
  <si>
    <t>"NEOCEŇOVAT POUZE EVIDENČNÍ POLOŽKA"</t>
  </si>
  <si>
    <t xml:space="preserve">"dtto p.č. 162 75 1117 - vodorovné přemístění přes 9 000 do 10000 m výkopku * 1,8 t/m3"   16,859*1,8</t>
  </si>
  <si>
    <t>10</t>
  </si>
  <si>
    <t>171251201</t>
  </si>
  <si>
    <t>Uložení sypaniny na skládky nebo meziskládky</t>
  </si>
  <si>
    <t>1318175385</t>
  </si>
  <si>
    <t>11</t>
  </si>
  <si>
    <t>174151102</t>
  </si>
  <si>
    <t>Zásyp v prostoru s omezeným pohybem stroje sypaninou se zhutněním</t>
  </si>
  <si>
    <t>216344717</t>
  </si>
  <si>
    <t xml:space="preserve">"zásypy uvnitř základů relévového domku"   (2,5*1,5)*0,95</t>
  </si>
  <si>
    <t xml:space="preserve">"zásypy ze tří stran relévového domku"   0,47*(3+5+3)</t>
  </si>
  <si>
    <t xml:space="preserve">"doplnění zásypy z jedné strany relévového domku"   0,47*5</t>
  </si>
  <si>
    <t>181351003</t>
  </si>
  <si>
    <t>Rozprostření ornice tl vrstvy do 200 mm pl do 100 m2 v rovině nebo ve svahu do 1:5 strojně</t>
  </si>
  <si>
    <t>-232273583</t>
  </si>
  <si>
    <t xml:space="preserve">"dtto p.č. 121 15 1104 - sejmutí ornice plochy do 100 m2"   54,65</t>
  </si>
  <si>
    <t>Zakládání</t>
  </si>
  <si>
    <t>13</t>
  </si>
  <si>
    <t>213141111</t>
  </si>
  <si>
    <t>Zřízení vrstvy z geotextilie v rovině nebo ve sklonu do 1:5 š do 3 m</t>
  </si>
  <si>
    <t>1134488446</t>
  </si>
  <si>
    <t xml:space="preserve">"vnitřní prostor tvárnic ZB - vrstva mezi zásypem a vzduchovou mezerou - vodorovně"   2,5*1,5</t>
  </si>
  <si>
    <t xml:space="preserve">"vnitřní prostor tvárnic ZB - vrstva mezi zásypem a vzduchovou mezerou - svisle"   0,1*(2*(2,5+1,5))</t>
  </si>
  <si>
    <t>14</t>
  </si>
  <si>
    <t>M</t>
  </si>
  <si>
    <t>69311080</t>
  </si>
  <si>
    <t>geotextilie netkaná separační, ochranná, filtrační, drenážní PES 200g/m2</t>
  </si>
  <si>
    <t>899100523</t>
  </si>
  <si>
    <t>4,55*1,1845 'Přepočtené koeficientem množství</t>
  </si>
  <si>
    <t>15</t>
  </si>
  <si>
    <t>213221101</t>
  </si>
  <si>
    <t>Ochranná vrstva na základové spáře z betonu prostého bez zvláštních nároků na prostředí tl do 150 mm tř. C 12/15</t>
  </si>
  <si>
    <t>-829818947</t>
  </si>
  <si>
    <t xml:space="preserve">"rýha pro vyrovnávací vrstvu betonu"   0,35*0,1*(2*(3,2+2,2))</t>
  </si>
  <si>
    <t>16</t>
  </si>
  <si>
    <t>270001101</t>
  </si>
  <si>
    <t>Vytvoření prostupů průřezu do 0,02 m2 v monolitických betonových základech tl do 0,5 m osazením trub, dílců nebo tvarovek do bednění</t>
  </si>
  <si>
    <t>kus</t>
  </si>
  <si>
    <t>-350108372</t>
  </si>
  <si>
    <t xml:space="preserve">"5x chránička D160mm skrz tvárnici ZB tl. 300mm"   5</t>
  </si>
  <si>
    <t xml:space="preserve">"1x chránička D110mm skrz tvárnici ZB tl. 300mm"   1</t>
  </si>
  <si>
    <t>Mezisoučet</t>
  </si>
  <si>
    <t>17</t>
  </si>
  <si>
    <t>34571355</t>
  </si>
  <si>
    <t>trubka elektroinstalační ohebná dvouplášťová korugovaná HDPE (chránička) D 93/110mm</t>
  </si>
  <si>
    <t>m</t>
  </si>
  <si>
    <t>-1477994747</t>
  </si>
  <si>
    <t xml:space="preserve">"5x chránička D160mm skrz tvárnici ZB tl. 300mm"   5*0,3</t>
  </si>
  <si>
    <t xml:space="preserve">"zbylá chránička - montáž v kapitole 46-M"   0,61+0,16+0,44</t>
  </si>
  <si>
    <t>2,71*1,05 'Přepočtené koeficientem množství</t>
  </si>
  <si>
    <t>18</t>
  </si>
  <si>
    <t>34571358</t>
  </si>
  <si>
    <t>trubka elektroinstalační ohebná dvouplášťová korugovaná HDPE (chránička) D 136/160mm</t>
  </si>
  <si>
    <t>1592826215</t>
  </si>
  <si>
    <t xml:space="preserve">"1x chránička D110mm skrz tvárnici ZB tl. 300mm"   1*0,3</t>
  </si>
  <si>
    <t xml:space="preserve">"zbylá chránička - montáž v kapitole 46-M"   (0,61+0,49+0,44)+(0,61+0,87+0,44)+(0,61+1,41+0,44)+(0,61+1,57+0,44)+(0,61+1,78+0,44)</t>
  </si>
  <si>
    <t>11,67*1,05 'Přepočtené koeficientem množství</t>
  </si>
  <si>
    <t>19</t>
  </si>
  <si>
    <t>279113144</t>
  </si>
  <si>
    <t>Základová zeď tl přes 250 do 300 mm z tvárnic ztraceného bednění včetně výplně z betonu tř. C 20/25</t>
  </si>
  <si>
    <t>-1076794633</t>
  </si>
  <si>
    <t xml:space="preserve">"4 řady tvárnic ZB"   1*(2*(3+2))</t>
  </si>
  <si>
    <t>20</t>
  </si>
  <si>
    <t>279361821</t>
  </si>
  <si>
    <t>Výztuž základových zdí nosných betonářskou ocelí 10 505</t>
  </si>
  <si>
    <t>-1996076242</t>
  </si>
  <si>
    <t>vyžtužení R10 - 0,617kg/bm - 2x vodorovně + 2x svisle v každé tvárnici ZB = 11,6 bm výztuže / m2 + přesahy</t>
  </si>
  <si>
    <t>(((0,617*11,6)*(1*(2*(3+2))))*1,15)/1000</t>
  </si>
  <si>
    <t>Vodorovné konstrukce</t>
  </si>
  <si>
    <t>417321414</t>
  </si>
  <si>
    <t>Ztužující pásy a věnce ze ŽB tř. C 20/25</t>
  </si>
  <si>
    <t>-543955027</t>
  </si>
  <si>
    <t xml:space="preserve">"vyrovnávací a ztužující vrstva betonu na poslední řadě tvárnic ZB"   (0,05*0,3)*(2*(3+2))</t>
  </si>
  <si>
    <t>22</t>
  </si>
  <si>
    <t>417351115</t>
  </si>
  <si>
    <t>Zřízení bednění ztužujících věnců</t>
  </si>
  <si>
    <t>-2130788128</t>
  </si>
  <si>
    <t xml:space="preserve">"vyrovnávací a ztužující vrstva betonu na poslední řadě tvárnic ZB"   (0,05*2)*(2*(3+2))</t>
  </si>
  <si>
    <t>23</t>
  </si>
  <si>
    <t>417351116</t>
  </si>
  <si>
    <t>Odstranění bednění ztužujících věnců</t>
  </si>
  <si>
    <t>-1164674048</t>
  </si>
  <si>
    <t>Komunikace pozemní</t>
  </si>
  <si>
    <t>24</t>
  </si>
  <si>
    <t>564831011</t>
  </si>
  <si>
    <t>Podklad ze štěrkodrtě ŠD plochy do 100 m2 tl 100 mm</t>
  </si>
  <si>
    <t>1063034649</t>
  </si>
  <si>
    <t xml:space="preserve">"plocha pod betonovými panely"   1*(5+2+5+2)</t>
  </si>
  <si>
    <t>25</t>
  </si>
  <si>
    <t>564871011</t>
  </si>
  <si>
    <t>Podklad ze štěrkodrtě ŠD plochy do 100 m2 tl 250 mm</t>
  </si>
  <si>
    <t>2041092092</t>
  </si>
  <si>
    <t xml:space="preserve">"zpevněná plocha"   5*2,5</t>
  </si>
  <si>
    <t>26</t>
  </si>
  <si>
    <t>596811311</t>
  </si>
  <si>
    <t>Kladení velkoformátové betonové dlažby tl do 100 mm velikosti do 0,5 m2 pl do 300 m2</t>
  </si>
  <si>
    <t>2142578776</t>
  </si>
  <si>
    <t>27</t>
  </si>
  <si>
    <t>59246018</t>
  </si>
  <si>
    <t>dlažba velkoformátová betonová plochy do 0,5m2 tl 80mm tryskaný povrch</t>
  </si>
  <si>
    <t>1173486596</t>
  </si>
  <si>
    <t>14*1,03 'Přepočtené koeficientem množství</t>
  </si>
  <si>
    <t>Ostatní konstrukce a práce, bourání</t>
  </si>
  <si>
    <t>28</t>
  </si>
  <si>
    <t>919726122</t>
  </si>
  <si>
    <t>Geotextilie pro ochranu, separaci a filtraci netkaná měrná hm přes 200 do 300 g/m2</t>
  </si>
  <si>
    <t>936735809</t>
  </si>
  <si>
    <t>998</t>
  </si>
  <si>
    <t>Přesun hmot</t>
  </si>
  <si>
    <t>29</t>
  </si>
  <si>
    <t>998012041</t>
  </si>
  <si>
    <t>Přesun hmot pro budovy monolitické s omezením mechanizace pro budovy v do 6 m</t>
  </si>
  <si>
    <t>-775826087</t>
  </si>
  <si>
    <t>Práce a dodávky M</t>
  </si>
  <si>
    <t>21-M</t>
  </si>
  <si>
    <t>Elektromontáže</t>
  </si>
  <si>
    <t>30</t>
  </si>
  <si>
    <t>210220020</t>
  </si>
  <si>
    <t>Montáž uzemňovacího vedení vodičů FeZn pomocí svorek v zemi páskou do 120 mm2 ve městské zástavbě</t>
  </si>
  <si>
    <t>64</t>
  </si>
  <si>
    <t>-263741098</t>
  </si>
  <si>
    <t xml:space="preserve">"perimetr základů"   2*(2*(3+2))</t>
  </si>
  <si>
    <t>31</t>
  </si>
  <si>
    <t>35442062</t>
  </si>
  <si>
    <t>pás zemnící 30x4mm FeZn</t>
  </si>
  <si>
    <t>kg</t>
  </si>
  <si>
    <t>128</t>
  </si>
  <si>
    <t>2037185517</t>
  </si>
  <si>
    <t>20*0,95 'Přepočtené koeficientem množství</t>
  </si>
  <si>
    <t>32</t>
  </si>
  <si>
    <t>210220022</t>
  </si>
  <si>
    <t>Montáž uzemňovacího vedení vodičů FeZn pomocí svorek v zemi drátem průměru do 10 mm ve městské zástavbě</t>
  </si>
  <si>
    <t>2056104321</t>
  </si>
  <si>
    <t xml:space="preserve">"2x vývod"   2*1,5</t>
  </si>
  <si>
    <t>33</t>
  </si>
  <si>
    <t>35442135</t>
  </si>
  <si>
    <t>drát D 10/13mm FeZn + PVC</t>
  </si>
  <si>
    <t>669386174</t>
  </si>
  <si>
    <t>3*0,695 'Přepočtené koeficientem množství</t>
  </si>
  <si>
    <t>34</t>
  </si>
  <si>
    <t>210220302</t>
  </si>
  <si>
    <t>Montáž svorek hromosvodných se 3 a více šrouby</t>
  </si>
  <si>
    <t>1181791820</t>
  </si>
  <si>
    <t xml:space="preserve">"prvek ZT na výkrese"   4</t>
  </si>
  <si>
    <t xml:space="preserve">"spojení zemnícího pásku 2ks/domek"   2</t>
  </si>
  <si>
    <t xml:space="preserve">"spojení zemnícího pásku a drátu 4ks/domek"   4</t>
  </si>
  <si>
    <t>35</t>
  </si>
  <si>
    <t>35441865</t>
  </si>
  <si>
    <t>svorka FeZn k zemnící tyči - D 28mm</t>
  </si>
  <si>
    <t>982271182</t>
  </si>
  <si>
    <t>36</t>
  </si>
  <si>
    <t>35441986</t>
  </si>
  <si>
    <t>svorka odbočovací a spojovací pro pásek 30x4mm, FeZn</t>
  </si>
  <si>
    <t>-1503404966</t>
  </si>
  <si>
    <t>37</t>
  </si>
  <si>
    <t>35441996</t>
  </si>
  <si>
    <t>svorka odbočovací a spojovací pro spojování kruhových a páskových vodičů, FeZn</t>
  </si>
  <si>
    <t>-1869216714</t>
  </si>
  <si>
    <t>38</t>
  </si>
  <si>
    <t>210220361</t>
  </si>
  <si>
    <t>Montáž tyčí zemnicích délky do 2 m s připojením na svodové nebo uzemňovací vedení</t>
  </si>
  <si>
    <t>528971628</t>
  </si>
  <si>
    <t>39</t>
  </si>
  <si>
    <t>35442090</t>
  </si>
  <si>
    <t>tyč zemnící 2m FeZn</t>
  </si>
  <si>
    <t>274299686</t>
  </si>
  <si>
    <t>46-M</t>
  </si>
  <si>
    <t>Zemní práce při extr.mont.pracích</t>
  </si>
  <si>
    <t>40</t>
  </si>
  <si>
    <t>460791214</t>
  </si>
  <si>
    <t>Montáž trubek ochranných plastových uložených volně do rýhy ohebných přes 90 do 110 mm</t>
  </si>
  <si>
    <t>-814789262</t>
  </si>
  <si>
    <t>0,61+0,16+0,44</t>
  </si>
  <si>
    <t>41</t>
  </si>
  <si>
    <t>460791216</t>
  </si>
  <si>
    <t>Montáž trubek ochranných plastových uložených volně do rýhy ohebných přes 133 do 172 mm</t>
  </si>
  <si>
    <t>-1484896686</t>
  </si>
  <si>
    <t>0,61+0,49+0,44</t>
  </si>
  <si>
    <t>0,61+0,87+0,44</t>
  </si>
  <si>
    <t>0,61+1,41+0,44</t>
  </si>
  <si>
    <t>0,61+1,57+0,44</t>
  </si>
  <si>
    <t>0,61+1,78+0,44</t>
  </si>
  <si>
    <t>SO 226-11-01.2 - Lázně Bělohrad - Nová Paka, základy RD (km 67,050)</t>
  </si>
  <si>
    <t xml:space="preserve">"stržení ornice v ploše domu a betonových panelů"   (0,66+1,41+0,65+1,17+1,14)*5</t>
  </si>
  <si>
    <t xml:space="preserve">"jáma pod relévovým domkem - bez ornice (plocha v řezu 1,134 m2)"   1,134*3</t>
  </si>
  <si>
    <t xml:space="preserve">"svahování kolem relévového domku (plocha v průřezu 0,67 m2)"   0,34*(2*(5+4))</t>
  </si>
  <si>
    <t xml:space="preserve">"dtto p.č. 131 25 1100 - hloubení jam nezapažených do 20 m3"   9,522</t>
  </si>
  <si>
    <t xml:space="preserve">"dtto p.č. 171 15 1103 - uložení sypanin z hornin soudržných do násypů"   8,87*-1</t>
  </si>
  <si>
    <t xml:space="preserve">"dtto p.č. 174 15 1102 - zásyp v prostoru s omezeným pohybem"   9,683*-1</t>
  </si>
  <si>
    <t xml:space="preserve">"vyzískaný materiál pro zásypy a násypy"   18,553-9,954</t>
  </si>
  <si>
    <t>1809259636</t>
  </si>
  <si>
    <t xml:space="preserve">"dokupovaný materiál pro zásypy a násypy"   18,553-9,954</t>
  </si>
  <si>
    <t xml:space="preserve">"čelní strana relévového domku"   1,774*5</t>
  </si>
  <si>
    <t xml:space="preserve">"čelní strana relévového domku (plocha v řezu * délka)"   1,774*5</t>
  </si>
  <si>
    <t>17120R</t>
  </si>
  <si>
    <t xml:space="preserve">Výzisk zeminy a kamení </t>
  </si>
  <si>
    <t>-33762731</t>
  </si>
  <si>
    <t>"NEOCEŇOVAT"</t>
  </si>
  <si>
    <t>"dtto p.č. 162 75 1117 - vodorovné přemístění přes 9 000 do 10000 m výkopku * 1,5 t/m3" 9,522*1,5</t>
  </si>
  <si>
    <t xml:space="preserve">"zásypy svahování relévového domku"   0,34*(2*(5+4))</t>
  </si>
  <si>
    <t xml:space="preserve">"dtto p.č. 121 15 1104 - sejmutí ornice plochy do 100 m2"   25,15</t>
  </si>
  <si>
    <t>CS ÚRS 2025 02</t>
  </si>
  <si>
    <t>SO 226-11-01.3 - Lázně Bělohrad - Nová Paka, základy RD (km 67,4375)</t>
  </si>
  <si>
    <t xml:space="preserve">"stržení ornice v ploše domu a betonových panelů"   5*4</t>
  </si>
  <si>
    <t xml:space="preserve">"jáma pod relévovým domkem - bez ornice"  0,95*2,1*3,1</t>
  </si>
  <si>
    <t xml:space="preserve">"svahování kolem relévového domku (plocha v průřezu 0,67 m2)"   0,67*(2*(4+5))</t>
  </si>
  <si>
    <t xml:space="preserve">"dtto p.č. 131 25 1100 - hloubení jam nezapažených do 20 m3"   18,245</t>
  </si>
  <si>
    <t xml:space="preserve">"dtto p.č. 174 15 1102 - zásyp v prostoru s omezeným pohybem"   12,06*-1</t>
  </si>
  <si>
    <t xml:space="preserve">"dtto p.č. 162 75 1117 - vodorovné přemístění přes 9 000 do 10000 m výkopku * 1,8 t/m3"   6,617*1,8</t>
  </si>
  <si>
    <t xml:space="preserve">"dtto p.č. 121 15 1104 - sejmutí ornice plochy do 100 m2"   20</t>
  </si>
  <si>
    <t>D.1.300 - Objekty trakční a energetické</t>
  </si>
  <si>
    <t>SO 340-11-01 - Lázně Bělohrad - Nová Paka, přípojka NN</t>
  </si>
  <si>
    <t>SO 340-11-01.01 - přípojka NN (ÚOŽI)</t>
  </si>
  <si>
    <t>Lázně Bělohrad - Nová Paka</t>
  </si>
  <si>
    <t>709 94 234</t>
  </si>
  <si>
    <t>Správa Železnic, s.o.</t>
  </si>
  <si>
    <t>Pavel Plašil</t>
  </si>
  <si>
    <t>Michal Kadlec</t>
  </si>
  <si>
    <t>HSV - HSV</t>
  </si>
  <si>
    <t xml:space="preserve">    5 - Zemní práce</t>
  </si>
  <si>
    <t xml:space="preserve">    DEM - Demontáž</t>
  </si>
  <si>
    <t xml:space="preserve">    DOD - Dodávka</t>
  </si>
  <si>
    <t xml:space="preserve">    MONT - Montáž</t>
  </si>
  <si>
    <t>5915005020</t>
  </si>
  <si>
    <t>Hloubení rýh nebo jam ručně na železničním spodku třídy těžitelnosti I skupiny 2</t>
  </si>
  <si>
    <t>ÚOŽI 2026 01</t>
  </si>
  <si>
    <t>1194025459</t>
  </si>
  <si>
    <t>10*0,8*0,4</t>
  </si>
  <si>
    <t>5915007020</t>
  </si>
  <si>
    <t>Zásyp jam nebo rýh sypaninou na železničním spodku se zhutněním</t>
  </si>
  <si>
    <t>1612028400</t>
  </si>
  <si>
    <t>DEM</t>
  </si>
  <si>
    <t>Demontáž</t>
  </si>
  <si>
    <t>7492471010</t>
  </si>
  <si>
    <t>Demontáže kabelových vedení nn</t>
  </si>
  <si>
    <t>512</t>
  </si>
  <si>
    <t>1874794563</t>
  </si>
  <si>
    <t>DOD</t>
  </si>
  <si>
    <t>Dodávka</t>
  </si>
  <si>
    <t>7492501740</t>
  </si>
  <si>
    <t>Kabely, vodiče, šňůry Cu - nn Kabel silový 2 a 3-žílový Cu, plastová izolace CYKY 3O1,5 (3Ax1,5)</t>
  </si>
  <si>
    <t>256</t>
  </si>
  <si>
    <t>833216715</t>
  </si>
  <si>
    <t>"902" 10</t>
  </si>
  <si>
    <t>"903" 10</t>
  </si>
  <si>
    <t>"904" 10</t>
  </si>
  <si>
    <t>"905" 10</t>
  </si>
  <si>
    <t>"906" 10</t>
  </si>
  <si>
    <t>"907" 10</t>
  </si>
  <si>
    <t>"908" 10</t>
  </si>
  <si>
    <t>"909" 10</t>
  </si>
  <si>
    <t>7492502020</t>
  </si>
  <si>
    <t>Kabely, vodiče, šňůry Cu - nn Kabel silový 4 a 5-žílový Cu, plastová izolace CYKY 5J4 (5Cx4)</t>
  </si>
  <si>
    <t>814952333</t>
  </si>
  <si>
    <t>"601" 10</t>
  </si>
  <si>
    <t>"605" 10</t>
  </si>
  <si>
    <t>"609" 10</t>
  </si>
  <si>
    <t>"613" 10</t>
  </si>
  <si>
    <t>7493601300</t>
  </si>
  <si>
    <t>Kabelové a zásuvkové skříně, elektroměrové rozvaděče Prázdné skříně a pilíře Skříň plastová kompaktní pilíř včetně základu, IP44, šířka 600 mm, výška 1000 mm, hloubka do 400 mm, PUR lak</t>
  </si>
  <si>
    <t>-894204635</t>
  </si>
  <si>
    <t>"R-P4479" 1</t>
  </si>
  <si>
    <t>7494003082</t>
  </si>
  <si>
    <t>Modulární přístroje Jističe do 63 A; 6 kA 3-pólové In 20 A, Ue AC 230/400 V / DC 216 V, charakteristika B, 3pól, Icn 6 kA</t>
  </si>
  <si>
    <t>1404354196</t>
  </si>
  <si>
    <t>7492600230</t>
  </si>
  <si>
    <t>Kabely, vodiče, šňůry Al - nn Kabel silový 4 a 5-žílový, plastová izolace 1-AYKY 4x70</t>
  </si>
  <si>
    <t>1352457964</t>
  </si>
  <si>
    <t>"900"50</t>
  </si>
  <si>
    <t>"600"10</t>
  </si>
  <si>
    <t>"603"750</t>
  </si>
  <si>
    <t>"607"290</t>
  </si>
  <si>
    <t>"XXX Km 62,088 - 62,952"885</t>
  </si>
  <si>
    <t>7492600210</t>
  </si>
  <si>
    <t>Kabely, vodiče, šňůry Al - nn Kabel silový 4 a 5-žílový, plastová izolace 1-AYKY 4x35</t>
  </si>
  <si>
    <t>696372656</t>
  </si>
  <si>
    <t>"611" 385</t>
  </si>
  <si>
    <t>7491100130</t>
  </si>
  <si>
    <t>Trubková vedení Ohebné elektroinstalační trubky KOPOFLEX 110 rudá</t>
  </si>
  <si>
    <t>-354022345</t>
  </si>
  <si>
    <t>"KO km 62,088 - P4478"910</t>
  </si>
  <si>
    <t>"SP - P4479"60</t>
  </si>
  <si>
    <t>"P4479 - P4480" 760</t>
  </si>
  <si>
    <t>"P4480 - P4481" 290</t>
  </si>
  <si>
    <t>"P4481 - P4482" 400</t>
  </si>
  <si>
    <t>MONT</t>
  </si>
  <si>
    <t>Montáž</t>
  </si>
  <si>
    <t>7492553010</t>
  </si>
  <si>
    <t>Montáž kabelů 2- a 3-žílových Cu do 16 mm2</t>
  </si>
  <si>
    <t>-889844977</t>
  </si>
  <si>
    <t>7492554016</t>
  </si>
  <si>
    <t>Montáž kabelů 4- a 5-žílových Cu do 95 mm2</t>
  </si>
  <si>
    <t>564671269</t>
  </si>
  <si>
    <t>7492652012</t>
  </si>
  <si>
    <t>Montáž kabelů 4- a 5-žílových Al do 50 mm2</t>
  </si>
  <si>
    <t>-744803008</t>
  </si>
  <si>
    <t>"611" 420</t>
  </si>
  <si>
    <t>7492751024</t>
  </si>
  <si>
    <t>Montáž ukončení kabelů nn v rozvaděči nebo na přístroji izolovaných s označením 2 - 5-ti žílových do 70 mm2</t>
  </si>
  <si>
    <t>1500451541</t>
  </si>
  <si>
    <t>7493651010</t>
  </si>
  <si>
    <t>Montáž skříní pro venkovní vedení přípojkových pojistkových plastových na sloup nebo do zdi pro připojení kabelu do 50 mm2 s 1 sadou nebo 2 sadami jistících prvků do 63 A</t>
  </si>
  <si>
    <t>-1844540429</t>
  </si>
  <si>
    <t>7492652014</t>
  </si>
  <si>
    <t>Montáž kabelů 4- a 5-žílových Al do 150 mm2</t>
  </si>
  <si>
    <t>-2093708812</t>
  </si>
  <si>
    <t>"XXX" 885</t>
  </si>
  <si>
    <t>"900" 50</t>
  </si>
  <si>
    <t>"600" 10</t>
  </si>
  <si>
    <t>"603" 750</t>
  </si>
  <si>
    <t>"607" 280</t>
  </si>
  <si>
    <t>7494552020</t>
  </si>
  <si>
    <t>Montáž vačkových silových spínačů - přepínačů třípólových do 63 A - přepínač 1-0-1</t>
  </si>
  <si>
    <t>-1161682632</t>
  </si>
  <si>
    <t>7499250515</t>
  </si>
  <si>
    <t>Vyhotovení výchozí revizní zprávy pro opravné práce pro objem investičních nákladů přes 100 000 do 500 000 Kč</t>
  </si>
  <si>
    <t>-138669570</t>
  </si>
  <si>
    <t>"Revize P4480"1</t>
  </si>
  <si>
    <t>"Revize P4481"1</t>
  </si>
  <si>
    <t>"Revize P4482"1</t>
  </si>
  <si>
    <t>7492756040</t>
  </si>
  <si>
    <t>Pomocné práce pro montáž kabelů zatažení kabelů do chráničky do 4 kg/m</t>
  </si>
  <si>
    <t>-1716907937</t>
  </si>
  <si>
    <t>7492751022</t>
  </si>
  <si>
    <t>Montáž ukončení kabelů nn v rozvaděči nebo na přístroji izolovaných s označením 2 - 5-ti žílových do 25 mm2</t>
  </si>
  <si>
    <t>-280078803</t>
  </si>
  <si>
    <t>7492751026</t>
  </si>
  <si>
    <t>Montáž ukončení kabelů nn v rozvaděči nebo na přístroji izolovaných s označením 2 - 5-ti žílových do 150 mm2</t>
  </si>
  <si>
    <t>1682403277</t>
  </si>
  <si>
    <t>"Ukončení kabelu 900" 2</t>
  </si>
  <si>
    <t>"Ukončení kabelu 600" 2</t>
  </si>
  <si>
    <t>"Ukončení kabelu 603" 2</t>
  </si>
  <si>
    <t>"Ukončení kabelu 607" 2</t>
  </si>
  <si>
    <t>7590525750</t>
  </si>
  <si>
    <t>Montáž štítku kabelového průběžného</t>
  </si>
  <si>
    <t>-1268528235</t>
  </si>
  <si>
    <t>7593505270</t>
  </si>
  <si>
    <t>Montáž kabelového označníku Ball Marker</t>
  </si>
  <si>
    <t>-143789511</t>
  </si>
  <si>
    <t>7494153010</t>
  </si>
  <si>
    <t>Montáž prázdných plastových kabelových skříní min. IP 44, výšky do 800 mm, hloubky do 320 mm kompaktní pilíř š do 530 mm</t>
  </si>
  <si>
    <t>173561273</t>
  </si>
  <si>
    <t>7598095537</t>
  </si>
  <si>
    <t>Vyhotovení protokolu UTZ pro silnoproudé zařízení</t>
  </si>
  <si>
    <t>-382265229</t>
  </si>
  <si>
    <t>"Průkaz způsobilosti Lázně Bělohrad - Nová Paka PZS P4478, P4479, P4480, P4481, P4482" 1</t>
  </si>
  <si>
    <t>7494453015</t>
  </si>
  <si>
    <t>Montáž pojistkových odpínačů pro válcové pojistky včetně montáže pojistek do 63 A třípólový</t>
  </si>
  <si>
    <t>59340746</t>
  </si>
  <si>
    <t>SO 340-11-01.02 - přípojka NN (ÚRS)</t>
  </si>
  <si>
    <t>141721215</t>
  </si>
  <si>
    <t>Řízený zemní protlak délky do 50 m hl do 6 m se zatažením potrubí průměru vrtu přes 180 do 225 mm v hornině třídy těžitelnosti I a II skupiny 1 až 4</t>
  </si>
  <si>
    <t>1322201271</t>
  </si>
  <si>
    <t>D.1.400 - Zabezpečovací zařízení</t>
  </si>
  <si>
    <t>PS 430-11-01 - Lázně Bělohrad - Nová Paka, PZS</t>
  </si>
  <si>
    <t>PS 430-11-01.01 - PZS P4477 (ÚOŽI)</t>
  </si>
  <si>
    <t xml:space="preserve">    DEM - Demontáže</t>
  </si>
  <si>
    <t>OST - Ostatní</t>
  </si>
  <si>
    <t>899164445</t>
  </si>
  <si>
    <t>5915030010R</t>
  </si>
  <si>
    <t>Bourání drobných staveb železničního spodku</t>
  </si>
  <si>
    <t>-429530209</t>
  </si>
  <si>
    <t>"Bourání zdiva z ŽB" 3</t>
  </si>
  <si>
    <t>"Bourání základů ze ŽB" 3</t>
  </si>
  <si>
    <t>Demontáže</t>
  </si>
  <si>
    <t>7590117010</t>
  </si>
  <si>
    <t>Demontáž objektu rozměru do 6,0 x 3,0 m</t>
  </si>
  <si>
    <t>1139629755</t>
  </si>
  <si>
    <t>7590127025</t>
  </si>
  <si>
    <t>Demontáž skříně ŠM, PSK, SKP, SPP, KS</t>
  </si>
  <si>
    <t>655583860</t>
  </si>
  <si>
    <t>7592817010</t>
  </si>
  <si>
    <t>Demontáž výstražníku</t>
  </si>
  <si>
    <t>2133407944</t>
  </si>
  <si>
    <t>"Demontáž stávajících výstražných skříní A, B"2</t>
  </si>
  <si>
    <t>7593007010</t>
  </si>
  <si>
    <t>Demontáž dobíječe, usměrňovače, napáječe ze stojanové řady</t>
  </si>
  <si>
    <t>-255139375</t>
  </si>
  <si>
    <t>7593317120</t>
  </si>
  <si>
    <t>Demontáž stojanové řady pro 1-3 stojany</t>
  </si>
  <si>
    <t>-760317685</t>
  </si>
  <si>
    <t>7593317230</t>
  </si>
  <si>
    <t>Demontáž stojanu pro baterie 12 V 200 Ah</t>
  </si>
  <si>
    <t>1318359116</t>
  </si>
  <si>
    <t>7593317360</t>
  </si>
  <si>
    <t>Demontáž stojanu P 67 ze stojanové řady</t>
  </si>
  <si>
    <t>-156874885</t>
  </si>
  <si>
    <t>7594207014</t>
  </si>
  <si>
    <t>Demontáž stykového transformátoru DT bez oleje</t>
  </si>
  <si>
    <t>-1025457699</t>
  </si>
  <si>
    <t>"Kolejový obvod 3LK" 2</t>
  </si>
  <si>
    <t>7594207050</t>
  </si>
  <si>
    <t>Demontáž stojánku kabelového KSL, KSLP</t>
  </si>
  <si>
    <t>-675222068</t>
  </si>
  <si>
    <t>"Kabelový stojánek pro ASE" 1+1</t>
  </si>
  <si>
    <t>7596917030</t>
  </si>
  <si>
    <t>Demontáž telefonních objektů VTO 3 - 11</t>
  </si>
  <si>
    <t>-1511387037</t>
  </si>
  <si>
    <t>OST</t>
  </si>
  <si>
    <t>Ostatní</t>
  </si>
  <si>
    <t>7592907020</t>
  </si>
  <si>
    <t>Demontáž bloku baterie niklokadmiové kapacity do 200 Ah</t>
  </si>
  <si>
    <t>1429868232</t>
  </si>
  <si>
    <t>9902100100</t>
  </si>
  <si>
    <t>Doprava materiálu těžkou mechanizací nosnosti přes 3,5 t sypanin (kameniva, písku, suti, dlažebních kostek, atd.) do 10 km</t>
  </si>
  <si>
    <t>-1504805872</t>
  </si>
  <si>
    <t>"vybouraný beton na mezideponii"6"m3"*2,5"t"</t>
  </si>
  <si>
    <t>"vyzískaná zemina na zásyp" 6*1,8</t>
  </si>
  <si>
    <t>9909000500R</t>
  </si>
  <si>
    <t>Poplatek za uložení odpadu betonových prefabrikátů</t>
  </si>
  <si>
    <t>-722756372</t>
  </si>
  <si>
    <t>6*2,5</t>
  </si>
  <si>
    <t>PS 430-11-01.03 - PZS P4478 (ÚOŽI)</t>
  </si>
  <si>
    <t xml:space="preserve">    KAB1 - Montáž</t>
  </si>
  <si>
    <t xml:space="preserve">    KAB2 - Dodávka</t>
  </si>
  <si>
    <t>-1436725773</t>
  </si>
  <si>
    <t>"Hloubení kabelových rýh" (210+900+780)*0,5*0,8</t>
  </si>
  <si>
    <t>"Sejmutí drnu" (210+900+780)*0,5*0,1</t>
  </si>
  <si>
    <t>5915007010</t>
  </si>
  <si>
    <t>Zásyp jam nebo rýh sypaninou na železničním spodku bez zhutnění</t>
  </si>
  <si>
    <t>364096343</t>
  </si>
  <si>
    <t>"Zásyp kabelových rýh"(900+780+210)*0,5*0,8</t>
  </si>
  <si>
    <t>"Zásyp drnu" (210+900+780)*0,5*0,1</t>
  </si>
  <si>
    <t>KAB1</t>
  </si>
  <si>
    <t>7590555132</t>
  </si>
  <si>
    <t>Montáž forma pro kabely TCEKPFLE, TCEKPFLEY, TCEKPFLEZE, TCEKPFLEZY do 3 P 1,0</t>
  </si>
  <si>
    <t>1176833588</t>
  </si>
  <si>
    <t>2+2+2</t>
  </si>
  <si>
    <t>7590525230</t>
  </si>
  <si>
    <t>Montáž kabelu návěstního volně uloženého s jádrem 1 mm Cu TCEKEZE, TCEKFE, TCEKPFLEY, TCEKPFLEZE do 7 P</t>
  </si>
  <si>
    <t>2137415508</t>
  </si>
  <si>
    <t>"kabel k budoucímu počítacímu bodu 1" 50</t>
  </si>
  <si>
    <t>"kabel k budoucímu počítacímu bodu 2" 50</t>
  </si>
  <si>
    <t>"812" 900</t>
  </si>
  <si>
    <t>"405" 780</t>
  </si>
  <si>
    <t>7590525231</t>
  </si>
  <si>
    <t>Montáž kabelu návěstního volně uloženého s jádrem 1 mm Cu TCEKEZE, TCEKFE, TCEKPFLEY, TCEKPFLEZE do 16 P</t>
  </si>
  <si>
    <t>-1484833113</t>
  </si>
  <si>
    <t>"Montáž kabelů pro budoucí výstražník A" 45</t>
  </si>
  <si>
    <t>"Montáž kabelů pro budoucí výstražník B" 65</t>
  </si>
  <si>
    <t>7590555136</t>
  </si>
  <si>
    <t>Montáž forma pro kabely TCEKPFLE, TCEKPFLEY, TCEKPFLEZE, TCEKPFLEZY do 7 P 1,0</t>
  </si>
  <si>
    <t>1576620334</t>
  </si>
  <si>
    <t>"k.č. 812" 2</t>
  </si>
  <si>
    <t>7590555140</t>
  </si>
  <si>
    <t>Montáž forma pro kabely TCEKPFLE, TCEKPFLEY, TCEKPFLEZE, TCEKPFLEZY do 16 P 1,0</t>
  </si>
  <si>
    <t>-1265083310</t>
  </si>
  <si>
    <t>7593505150</t>
  </si>
  <si>
    <t>Pokládka výstražné fólie do výkopu</t>
  </si>
  <si>
    <t>683459076</t>
  </si>
  <si>
    <t>210+900+780</t>
  </si>
  <si>
    <t>7592005070</t>
  </si>
  <si>
    <t>Montáž počítacího bodu počítače náprav PZN 1</t>
  </si>
  <si>
    <t>-1994031834</t>
  </si>
  <si>
    <t>"PB1" 1</t>
  </si>
  <si>
    <t>-632252915</t>
  </si>
  <si>
    <t>KAB2</t>
  </si>
  <si>
    <t>7491401130</t>
  </si>
  <si>
    <t>Kabelové rošty a žlaby Elektroinstalační lišty a kabelové žlaby Zemní kanál KOPOKAN 4 ZD (200x125) šedé tělo/ červené víko 2m</t>
  </si>
  <si>
    <t>-1322777341</t>
  </si>
  <si>
    <t>"PZZ P4478" 105</t>
  </si>
  <si>
    <t>"k.č.812"450</t>
  </si>
  <si>
    <t>7590521614</t>
  </si>
  <si>
    <t>Venkovní vedení kabelová - metalické sítě Plněné, párované s ochr. vodičem, armované Al dráty TCEKPFLEZE 16 P 1,0 D</t>
  </si>
  <si>
    <t>1850948129</t>
  </si>
  <si>
    <t>"kabel k výstražníku A" 45</t>
  </si>
  <si>
    <t>"kabel k výstražníku B" 65</t>
  </si>
  <si>
    <t>7590521604</t>
  </si>
  <si>
    <t>Venkovní vedení kabelová - metalické sítě Plněné, párované s ochr. vodičem, armované Al dráty TCEKPFLEZE 7 P 1,0 D</t>
  </si>
  <si>
    <t>2034674762</t>
  </si>
  <si>
    <t>"k.č. 812"900</t>
  </si>
  <si>
    <t>7590521589</t>
  </si>
  <si>
    <t>Venkovní vedení kabelová - metalické sítě Plněné, párované s ochr. vodičem, armované Al dráty TCEKPFLEZE 3 P 1,0 D</t>
  </si>
  <si>
    <t>-758058847</t>
  </si>
  <si>
    <t>"kabel k počítacímu bodu 1" 50</t>
  </si>
  <si>
    <t>"kabel k počítacímu bodu 2" 50</t>
  </si>
  <si>
    <t>"kabel k počítacímu bodu PB1" 780</t>
  </si>
  <si>
    <t>7593501820</t>
  </si>
  <si>
    <t>Trasy kabelového vedení Lokátory a markery Ball Marker 1408-XR, fialový zabezpečováci</t>
  </si>
  <si>
    <t>-1031004614</t>
  </si>
  <si>
    <t>7592010102</t>
  </si>
  <si>
    <t>Kolové senzory a snímače počítačů náprav Snímač průjezdu kola RSR 180 (5 m kabel)</t>
  </si>
  <si>
    <t>-1295611044</t>
  </si>
  <si>
    <t>7592010131</t>
  </si>
  <si>
    <t>Kolové senzory a snímače počítačů náprav Box pro nastavení a údržbu</t>
  </si>
  <si>
    <t>-1276057238</t>
  </si>
  <si>
    <t>7592010222</t>
  </si>
  <si>
    <t>Kolové senzory a snímače počítačů náprav Kabelový závěr UPMS-11 pro RSR180, 1x EPO 180</t>
  </si>
  <si>
    <t>-2048372472</t>
  </si>
  <si>
    <t>7592010166</t>
  </si>
  <si>
    <t>Kolové senzory a snímače počítačů náprav Upevňovací souprava SK140</t>
  </si>
  <si>
    <t>-1379616452</t>
  </si>
  <si>
    <t>7594300688</t>
  </si>
  <si>
    <t>Počítače náprav Vnitřní prvky PN PNS-03 Hloubkoměr ST00 246</t>
  </si>
  <si>
    <t>-1059104974</t>
  </si>
  <si>
    <t>7590150030</t>
  </si>
  <si>
    <t>Uzemnění, ukolejnění Tyč zemnící se svorkou l=1,5m (HM0354405211015)</t>
  </si>
  <si>
    <t>-1528780971</t>
  </si>
  <si>
    <t>7592010172</t>
  </si>
  <si>
    <t>Kolové senzory a snímače počítačů náprav Připevňovací čep BBK pro upevňovací soupravu SK140</t>
  </si>
  <si>
    <t>pár</t>
  </si>
  <si>
    <t>-497149349</t>
  </si>
  <si>
    <t>7592010152</t>
  </si>
  <si>
    <t>Kolové senzory a snímače počítačů náprav Montážní sada neoprénové ochr.hadice</t>
  </si>
  <si>
    <t>578321852</t>
  </si>
  <si>
    <t>7592010176</t>
  </si>
  <si>
    <t>Kolové senzory a snímače počítačů náprav Matice samojistná FS M10</t>
  </si>
  <si>
    <t>41387489</t>
  </si>
  <si>
    <t>7592010178</t>
  </si>
  <si>
    <t>Kolové senzory a snímače počítačů náprav Matice samojistná FS M12</t>
  </si>
  <si>
    <t>419258203</t>
  </si>
  <si>
    <t>7598095085</t>
  </si>
  <si>
    <t>Přezkoušení a regulace senzoru počítacího bodu</t>
  </si>
  <si>
    <t>-148082039</t>
  </si>
  <si>
    <t>PS 430-11-01.04 - PZS 4478 (ÚRS)</t>
  </si>
  <si>
    <t>460752112</t>
  </si>
  <si>
    <t>Osazení kabelových kanálů do rýhy ze žlabů plastových šířky přes 10 do 20 cm</t>
  </si>
  <si>
    <t>1308865252</t>
  </si>
  <si>
    <t>"km 62,088 - km 62,952"900</t>
  </si>
  <si>
    <t>"kabel k PB1"780</t>
  </si>
  <si>
    <t>45+65+50+50</t>
  </si>
  <si>
    <t xml:space="preserve">PS 430-11-01.05  - PZS P4479 (ÚOŽI)</t>
  </si>
  <si>
    <t>-1208731706</t>
  </si>
  <si>
    <t>"Hloubení kabelových rýh" (730+15)*0,5*0,8</t>
  </si>
  <si>
    <t>"Sejmutí drnu" (730+15)*0,5*0,1</t>
  </si>
  <si>
    <t>-1701282517</t>
  </si>
  <si>
    <t>"Zásyp drnu" (730+15)*0,5*0,1</t>
  </si>
  <si>
    <t>"Zásyp kabelových rýh"(730+15)*0,5*0,8</t>
  </si>
  <si>
    <t>-320169240</t>
  </si>
  <si>
    <t>"kabel 414 k počítacímu bodu NLPB10" 730</t>
  </si>
  <si>
    <t xml:space="preserve">"kabel 304 k  počítacímu bodu NLPB9" 15</t>
  </si>
  <si>
    <t>1999777227</t>
  </si>
  <si>
    <t>2+2</t>
  </si>
  <si>
    <t>949832054</t>
  </si>
  <si>
    <t>"NLPB10" 1</t>
  </si>
  <si>
    <t>1837983670</t>
  </si>
  <si>
    <t>730+15</t>
  </si>
  <si>
    <t>7594305020</t>
  </si>
  <si>
    <t>Montáž součástí počítače náprav bleskojistkové svorkovnice</t>
  </si>
  <si>
    <t>679534680</t>
  </si>
  <si>
    <t>7594305055</t>
  </si>
  <si>
    <t>Montáž součástí počítače náprav bloku pro počítače náprav</t>
  </si>
  <si>
    <t>-1317354353</t>
  </si>
  <si>
    <t>7594305095</t>
  </si>
  <si>
    <t>Montáž součástí počítače náprav drátové formy pro skříň 126TE</t>
  </si>
  <si>
    <t>-655012698</t>
  </si>
  <si>
    <t>7594305025</t>
  </si>
  <si>
    <t>Montáž součástí počítače náprav přepěťové ochrany napájení</t>
  </si>
  <si>
    <t>-2098470492</t>
  </si>
  <si>
    <t>7594305015</t>
  </si>
  <si>
    <t>Montáž součástí počítače náprav neoprénové ochranné hadice se soupravou pro upevnění k pražci</t>
  </si>
  <si>
    <t>-1366273124</t>
  </si>
  <si>
    <t>-1390317799</t>
  </si>
  <si>
    <t>7594305075</t>
  </si>
  <si>
    <t>Montáž součástí počítače náprav skříně pro bloky šíře 126TE BGT 03</t>
  </si>
  <si>
    <t>-1047867307</t>
  </si>
  <si>
    <t>7594305040</t>
  </si>
  <si>
    <t>Montáž součástí počítače náprav upevňovací kolejnicové čelisti SK 140</t>
  </si>
  <si>
    <t>2026973108</t>
  </si>
  <si>
    <t>7594305030</t>
  </si>
  <si>
    <t>Montáž součástí počítače náprav kabelového závěru KSL-F pro RSR</t>
  </si>
  <si>
    <t>827190859</t>
  </si>
  <si>
    <t>7594305010</t>
  </si>
  <si>
    <t>Montáž součástí počítače náprav vyhodnocovací části</t>
  </si>
  <si>
    <t>-1773603877</t>
  </si>
  <si>
    <t>1193380725</t>
  </si>
  <si>
    <t>"kab trasa k NLPB10 " 365</t>
  </si>
  <si>
    <t>"k.č.304"7</t>
  </si>
  <si>
    <t>-1112642413</t>
  </si>
  <si>
    <t>"kabel k počítacímu bodu NLPB9" 15</t>
  </si>
  <si>
    <t>"kabel k počítacímu bodu NLPB10" 730</t>
  </si>
  <si>
    <t>-763942368</t>
  </si>
  <si>
    <t>-1220987320</t>
  </si>
  <si>
    <t>-1206258366</t>
  </si>
  <si>
    <t>7594300104</t>
  </si>
  <si>
    <t>Počítače náprav Vnitřní prvky PN ACS 2000 Montážní skříňka BGT06 šíře 126TE</t>
  </si>
  <si>
    <t>1394315185</t>
  </si>
  <si>
    <t>7594300078</t>
  </si>
  <si>
    <t>Počítače náprav Vnitřní prvky PN ACS 2000 Čítačová jednotka ACB119 GS04</t>
  </si>
  <si>
    <t>-956414287</t>
  </si>
  <si>
    <t>7594300136</t>
  </si>
  <si>
    <t>Počítače náprav Vnitřní prvky PN ACS 2000 Sběrnicová jednotka ABP002-2 21TE GS02</t>
  </si>
  <si>
    <t>-123960617</t>
  </si>
  <si>
    <t>"úsek T2 NP-LB"1</t>
  </si>
  <si>
    <t>"úsek T3 NP-LB"1</t>
  </si>
  <si>
    <t>"úsek T4 NP-LB"1</t>
  </si>
  <si>
    <t>"úsek T5 NP-LB"1</t>
  </si>
  <si>
    <t>"úsek T6 NP-LB"1</t>
  </si>
  <si>
    <t>7594300108</t>
  </si>
  <si>
    <t>Počítače náprav Vnitřní prvky PN ACS 2000 Jednotka jištění SIC006 GS01</t>
  </si>
  <si>
    <t>-1538141385</t>
  </si>
  <si>
    <t>7594300084</t>
  </si>
  <si>
    <t>Počítače náprav Vnitřní prvky PN ACS 2000 Vyhodnocovací jednotka IMC003 GS01</t>
  </si>
  <si>
    <t>-165169254</t>
  </si>
  <si>
    <t>"NLPB1"1</t>
  </si>
  <si>
    <t>"NLPB2"1</t>
  </si>
  <si>
    <t>"NLPB3"1</t>
  </si>
  <si>
    <t>"NLPB4"1</t>
  </si>
  <si>
    <t>"NLPB5"1</t>
  </si>
  <si>
    <t>"NLPB6"1</t>
  </si>
  <si>
    <t>"NLPB7"1</t>
  </si>
  <si>
    <t>"NLPB8"1</t>
  </si>
  <si>
    <t>"NLPB9"1</t>
  </si>
  <si>
    <t>"NLPB10"1</t>
  </si>
  <si>
    <t>7594300268</t>
  </si>
  <si>
    <t>Počítače náprav Vnitřní prvky PN Frauscher Přepěťová ochrana vyhodnocovací jednotky BSI005</t>
  </si>
  <si>
    <t>124582214</t>
  </si>
  <si>
    <t>-1652513199</t>
  </si>
  <si>
    <t>-1621451266</t>
  </si>
  <si>
    <t>-1543862774</t>
  </si>
  <si>
    <t>1371368977</t>
  </si>
  <si>
    <t>-1385188706</t>
  </si>
  <si>
    <t>1095295388</t>
  </si>
  <si>
    <t>-1053178971</t>
  </si>
  <si>
    <t>-291649149</t>
  </si>
  <si>
    <t>-989048519</t>
  </si>
  <si>
    <t>PS 430-11-01.07 - PZS P4480 (ÚOŽI)</t>
  </si>
  <si>
    <t xml:space="preserve">    TECH1 - Technologický domek</t>
  </si>
  <si>
    <t xml:space="preserve">    TECH3 - Vnitřní část zabezpečovacího zařízení</t>
  </si>
  <si>
    <t xml:space="preserve">    TECH4 - Diagnostika</t>
  </si>
  <si>
    <t xml:space="preserve">    TECH5 - Venkovní prvky</t>
  </si>
  <si>
    <t xml:space="preserve">    TECH6 - Demontáže</t>
  </si>
  <si>
    <t xml:space="preserve">    TECH7 - Revize a zkoušky</t>
  </si>
  <si>
    <t>1780227711</t>
  </si>
  <si>
    <t>"Sejmutí drnu"(20+30+30+15)*0,5*0,1</t>
  </si>
  <si>
    <t>"Hloubení kabelových rýh" (20+30+30+15)*0,5*0,8</t>
  </si>
  <si>
    <t>-1839964737</t>
  </si>
  <si>
    <t>"Zásyp kabelových rýh"(20+30+30+15)*0,5*0,8</t>
  </si>
  <si>
    <t>"Zásyp drnu"(20+30+30+15)*0,5*0,1</t>
  </si>
  <si>
    <t>5915030020R</t>
  </si>
  <si>
    <t>95682280</t>
  </si>
  <si>
    <t>"Bourání základových desek ze ŽB" 0,5*1*0,3*2</t>
  </si>
  <si>
    <t>TECH1</t>
  </si>
  <si>
    <t>Technologický domek</t>
  </si>
  <si>
    <t>7590110010</t>
  </si>
  <si>
    <t>Domky, přístřešky Reléový domek - výška 2,85 m - podle zvl. požadavků a předložené dokumentace vč. základní výbavy rozvaděče, osvětlení, dvou zásuvek, ventilátoru a topení 3x2 m</t>
  </si>
  <si>
    <t>1873939854</t>
  </si>
  <si>
    <t>7596200004</t>
  </si>
  <si>
    <t>Indikátory horkoběžnosti Vybavení domku - stůl, židle apod.</t>
  </si>
  <si>
    <t>sada</t>
  </si>
  <si>
    <t>999294084</t>
  </si>
  <si>
    <t>7590190150</t>
  </si>
  <si>
    <t>Ostatní Žebřík trojdílný univerzální 3x7 příček (HM0478850007607)</t>
  </si>
  <si>
    <t>1183279663</t>
  </si>
  <si>
    <t>7590115005</t>
  </si>
  <si>
    <t>Montáž objektu rozměru do 2,5 x 3,6 m</t>
  </si>
  <si>
    <t>-1092389784</t>
  </si>
  <si>
    <t>-719476856</t>
  </si>
  <si>
    <t>TECH3</t>
  </si>
  <si>
    <t>Vnitřní část zabezpečovacího zařízení</t>
  </si>
  <si>
    <t>7593310910</t>
  </si>
  <si>
    <t>Konstrukční díly Řada stojan. pro 2 stojany 19 polí inov. (HM0404215990312)</t>
  </si>
  <si>
    <t>1883742153</t>
  </si>
  <si>
    <t>7592810900</t>
  </si>
  <si>
    <t>Reléový stojan PZS vystrojený na jednokolejné trati s výstražníky 2 - 4 kusy výstražníků - kategorie dle ČSN 34 2650 ed.2: PZS 3(2) S,B(N),I(L)</t>
  </si>
  <si>
    <t>komplet</t>
  </si>
  <si>
    <t>966519444</t>
  </si>
  <si>
    <t>7593310100</t>
  </si>
  <si>
    <t>Konstrukční díly Izolace stojanu úplná (CV723685005M)</t>
  </si>
  <si>
    <t>-984790910</t>
  </si>
  <si>
    <t>7593310860</t>
  </si>
  <si>
    <t>Konstrukční díly Stojan pod baterie (CV621849001)</t>
  </si>
  <si>
    <t>1651033568</t>
  </si>
  <si>
    <t>7592910130</t>
  </si>
  <si>
    <t>Baterie Staniční akumulátory NiCd článek 1,2 V/150 Ah C5 se sintrovanou elektrodou, cena včetně spojovacího materiálu a bateriového nosiče či stojanu</t>
  </si>
  <si>
    <t>1342566070</t>
  </si>
  <si>
    <t>7593320435</t>
  </si>
  <si>
    <t>Prvky Ochrana baterie přepěťová (CV800795088)</t>
  </si>
  <si>
    <t>42997287</t>
  </si>
  <si>
    <t>7593000010</t>
  </si>
  <si>
    <t>Dobíječe, usměrňovače, napáječe Usměrňovač E230 G12/25, na polici/na zeď/na DIN lištu, základní stavová indikace opticky i bezpotenciálově, teplotní kompenzace</t>
  </si>
  <si>
    <t>516257580</t>
  </si>
  <si>
    <t>7590120160</t>
  </si>
  <si>
    <t>Skříně Skříňka ovl. pro PZZ-RE (CV723089004)</t>
  </si>
  <si>
    <t>-356479957</t>
  </si>
  <si>
    <t>7596910020</t>
  </si>
  <si>
    <t>Venkovní telefonní objekty Objekt telef.venk.VTO 4 na stěnu (CV540329004)</t>
  </si>
  <si>
    <t>278314865</t>
  </si>
  <si>
    <t>7590120175</t>
  </si>
  <si>
    <t>Skříně Skříň přístroj.pro přejezdy sp 133/313.1.12 (HM0354399998281)</t>
  </si>
  <si>
    <t>-1185666852</t>
  </si>
  <si>
    <t>7496656010</t>
  </si>
  <si>
    <t>Montáž stojanu pro baterie do 150 Ah</t>
  </si>
  <si>
    <t>-1096582864</t>
  </si>
  <si>
    <t>7590125057</t>
  </si>
  <si>
    <t>Montáž skříně společné přístrojové pro přejezdy</t>
  </si>
  <si>
    <t>54605441</t>
  </si>
  <si>
    <t>7590195015</t>
  </si>
  <si>
    <t>Montáž ovládací skříňky přejezdového zařízení na objekt</t>
  </si>
  <si>
    <t>1546394945</t>
  </si>
  <si>
    <t>7592905020</t>
  </si>
  <si>
    <t>Montáž bloku baterie niklokadmiové kapacity do 200 Ah</t>
  </si>
  <si>
    <t>-1912000570</t>
  </si>
  <si>
    <t>7593005010</t>
  </si>
  <si>
    <t>Montáž dobíječe, usměrňovače, napáječe do stojanové řady</t>
  </si>
  <si>
    <t>-1150924974</t>
  </si>
  <si>
    <t>7593315085</t>
  </si>
  <si>
    <t>Montáž vnitřní části objektu OPD 2,5/3,6</t>
  </si>
  <si>
    <t>507011853</t>
  </si>
  <si>
    <t>7593315100</t>
  </si>
  <si>
    <t>Montáž zabezpečovacího stojanu reléového</t>
  </si>
  <si>
    <t>-988954551</t>
  </si>
  <si>
    <t>7593315122</t>
  </si>
  <si>
    <t>Montáž stojanové řady pro 2 stojany</t>
  </si>
  <si>
    <t>966847241</t>
  </si>
  <si>
    <t>7596915035</t>
  </si>
  <si>
    <t>Montáž telefonního objektu VTO 3 - 11 do společné přístrojové skříně</t>
  </si>
  <si>
    <t>921763679</t>
  </si>
  <si>
    <t>7598015165</t>
  </si>
  <si>
    <t>Funkční přezkoušení venkovního telefonního objektu po připojení na kabelové vedení</t>
  </si>
  <si>
    <t>71833610</t>
  </si>
  <si>
    <t>7598095225</t>
  </si>
  <si>
    <t>Kapacitní zkouška baterie staniční (bez ohledu na počet článků)</t>
  </si>
  <si>
    <t>-1030735229</t>
  </si>
  <si>
    <t>TECH4</t>
  </si>
  <si>
    <t>Diagnostika</t>
  </si>
  <si>
    <t>7592500030</t>
  </si>
  <si>
    <t>Diagnostická zařízení Přenosové B-GSM S</t>
  </si>
  <si>
    <t>-565723932</t>
  </si>
  <si>
    <t>7592500330</t>
  </si>
  <si>
    <t>Diagnostická zařízení Blok diagnostiky pro diagnostiku elektronického PZS s možností přenosu dat do lokálního diagnostického systému</t>
  </si>
  <si>
    <t>-535417275</t>
  </si>
  <si>
    <t>7592500335</t>
  </si>
  <si>
    <t>Diagnostická zařízení Jednotka NMOD2</t>
  </si>
  <si>
    <t>-987748018</t>
  </si>
  <si>
    <t>7592500705</t>
  </si>
  <si>
    <t>Diagnostická zařízení Translátor 600:600 pro systém Remote</t>
  </si>
  <si>
    <t>-824863829</t>
  </si>
  <si>
    <t>7592500352</t>
  </si>
  <si>
    <t>Diagnostická zařízení Modul DMS-INJ pro přidání napětí DC 24 V do konektoru RJ45 za účelem napájení koncového zařízení, které komunikuje po Ethernetu</t>
  </si>
  <si>
    <t>-1535492260</t>
  </si>
  <si>
    <t>7592505030</t>
  </si>
  <si>
    <t>Montáž vybavení diagnostického zařízení PZS</t>
  </si>
  <si>
    <t>hod</t>
  </si>
  <si>
    <t>1028017312</t>
  </si>
  <si>
    <t>7593315320</t>
  </si>
  <si>
    <t>Montáž translátoru</t>
  </si>
  <si>
    <t>2015439384</t>
  </si>
  <si>
    <t>7593315388</t>
  </si>
  <si>
    <t>Montáž panelu diagnostiky PZZ</t>
  </si>
  <si>
    <t>100184143</t>
  </si>
  <si>
    <t>7598095125</t>
  </si>
  <si>
    <t>Přezkoušení a regulace diagnostiky</t>
  </si>
  <si>
    <t>-246709922</t>
  </si>
  <si>
    <t>7598095355</t>
  </si>
  <si>
    <t>Aktivace BDA modulem GSM a vzdáleného přístupu</t>
  </si>
  <si>
    <t>1651651591</t>
  </si>
  <si>
    <t>TECH5</t>
  </si>
  <si>
    <t>Venkovní prvky</t>
  </si>
  <si>
    <t>1635425213</t>
  </si>
  <si>
    <t>"Uzemnění PB" 2+2</t>
  </si>
  <si>
    <t>7592820201</t>
  </si>
  <si>
    <t>Součásti výstražníku Kříž výstr. jednokol. kompl. refl. A32a bez zvýraznění (HM0404229200107) od r. 2020</t>
  </si>
  <si>
    <t>465174866</t>
  </si>
  <si>
    <t>42</t>
  </si>
  <si>
    <t>7491652032</t>
  </si>
  <si>
    <t>Montáž vnějšího uzemnění zemnící desky z pozinkované oceli (FeZn), velikosti 2000x250 (ZD01)</t>
  </si>
  <si>
    <t>519258456</t>
  </si>
  <si>
    <t>43</t>
  </si>
  <si>
    <t>7491600130</t>
  </si>
  <si>
    <t>Uzemnění Vnější Zemnící pásek stožáru TV FeZn 30x4 mm2 v délce 25 m</t>
  </si>
  <si>
    <t>130055154</t>
  </si>
  <si>
    <t>1*0,5 'Přepočtené koeficientem množství</t>
  </si>
  <si>
    <t>44</t>
  </si>
  <si>
    <t>299715133</t>
  </si>
  <si>
    <t>45</t>
  </si>
  <si>
    <t>-379179166</t>
  </si>
  <si>
    <t>46</t>
  </si>
  <si>
    <t>-1775106736</t>
  </si>
  <si>
    <t>47</t>
  </si>
  <si>
    <t>1415566145</t>
  </si>
  <si>
    <t>48</t>
  </si>
  <si>
    <t>-1781286602</t>
  </si>
  <si>
    <t>49</t>
  </si>
  <si>
    <t>-315384765</t>
  </si>
  <si>
    <t>50</t>
  </si>
  <si>
    <t>7491652042</t>
  </si>
  <si>
    <t>Montáž vnějšího uzemnění zemnící tyče z pozinkované oceli (FeZn), délky přes 2,1 do 4,5 m</t>
  </si>
  <si>
    <t>1812308751</t>
  </si>
  <si>
    <t>51</t>
  </si>
  <si>
    <t>7590725140</t>
  </si>
  <si>
    <t>Situování stožáru návěstidla nebo výstražníku přejezdového zařízení</t>
  </si>
  <si>
    <t>-1621180290</t>
  </si>
  <si>
    <t>52</t>
  </si>
  <si>
    <t>-563564707</t>
  </si>
  <si>
    <t>"k.č. 513"20</t>
  </si>
  <si>
    <t>"k. č. 514" 30</t>
  </si>
  <si>
    <t>"k. č. 404" 30</t>
  </si>
  <si>
    <t>"k. č. 412" 15</t>
  </si>
  <si>
    <t>"k. č. 703" 10</t>
  </si>
  <si>
    <t>53</t>
  </si>
  <si>
    <t>-1860973974</t>
  </si>
  <si>
    <t>54</t>
  </si>
  <si>
    <t>1525147362</t>
  </si>
  <si>
    <t>55</t>
  </si>
  <si>
    <t>-1045934387</t>
  </si>
  <si>
    <t>95</t>
  </si>
  <si>
    <t>56</t>
  </si>
  <si>
    <t>-2066265491</t>
  </si>
  <si>
    <t>57</t>
  </si>
  <si>
    <t>-1860688174</t>
  </si>
  <si>
    <t>20+30+30+15</t>
  </si>
  <si>
    <t>58</t>
  </si>
  <si>
    <t>-1511467570</t>
  </si>
  <si>
    <t>59</t>
  </si>
  <si>
    <t>1320781961</t>
  </si>
  <si>
    <t>"k.č. 513" 20</t>
  </si>
  <si>
    <t>"k.č. 514" 30</t>
  </si>
  <si>
    <t>"k.č. 703" 10</t>
  </si>
  <si>
    <t>60</t>
  </si>
  <si>
    <t>-882182072</t>
  </si>
  <si>
    <t>61</t>
  </si>
  <si>
    <t>7592815044</t>
  </si>
  <si>
    <t>Montáž plastového výstražníku AŽD 97 s jednou skříní</t>
  </si>
  <si>
    <t>-938320935</t>
  </si>
  <si>
    <t>62</t>
  </si>
  <si>
    <t>7592810040</t>
  </si>
  <si>
    <t>Výstražníky Výstražník V5 (CV708289006)</t>
  </si>
  <si>
    <t>-948771304</t>
  </si>
  <si>
    <t>63</t>
  </si>
  <si>
    <t>7592820030</t>
  </si>
  <si>
    <t>Součásti výstražníku Stožár výstražníku SVV (CV708275022)</t>
  </si>
  <si>
    <t>-1105590677</t>
  </si>
  <si>
    <t>7592821000</t>
  </si>
  <si>
    <t>Součásti výstražníku Základ pro výstražník SSB 200L - malá betonová patka s jedním mezikusem</t>
  </si>
  <si>
    <t>-1940241917</t>
  </si>
  <si>
    <t>65</t>
  </si>
  <si>
    <t>7592820110</t>
  </si>
  <si>
    <t>Součásti výstražníku Nosič kříže (CV708405063)</t>
  </si>
  <si>
    <t>1925994472</t>
  </si>
  <si>
    <t>66</t>
  </si>
  <si>
    <t>912815804</t>
  </si>
  <si>
    <t>67</t>
  </si>
  <si>
    <t>7592010104</t>
  </si>
  <si>
    <t>Kolové senzory a snímače počítačů náprav Snímač průjezdu kola RSR 180 (10 m kabel)</t>
  </si>
  <si>
    <t>365286687</t>
  </si>
  <si>
    <t>68</t>
  </si>
  <si>
    <t>-155510033</t>
  </si>
  <si>
    <t>69</t>
  </si>
  <si>
    <t>7592010162</t>
  </si>
  <si>
    <t>Kolové senzory a snímače počítačů náprav Stahovací páska hadice RSR</t>
  </si>
  <si>
    <t>1854366823</t>
  </si>
  <si>
    <t>70</t>
  </si>
  <si>
    <t>7592010223</t>
  </si>
  <si>
    <t>Kolové senzory a snímače počítačů náprav Kabelový závěr UPMS-12 pro RSR180, 2x EPO 180</t>
  </si>
  <si>
    <t>-1601101721</t>
  </si>
  <si>
    <t>71</t>
  </si>
  <si>
    <t>7592825110</t>
  </si>
  <si>
    <t>Montáž součástí výstražníku kříže výstražného</t>
  </si>
  <si>
    <t>-376443635</t>
  </si>
  <si>
    <t>72</t>
  </si>
  <si>
    <t>7598095005</t>
  </si>
  <si>
    <t>Změření zemního odporu</t>
  </si>
  <si>
    <t>-1187479830</t>
  </si>
  <si>
    <t>73</t>
  </si>
  <si>
    <t>7491600210</t>
  </si>
  <si>
    <t>Uzemnění Vnější Deska zemnící ZD01</t>
  </si>
  <si>
    <t>27584096</t>
  </si>
  <si>
    <t>TECH6</t>
  </si>
  <si>
    <t>74</t>
  </si>
  <si>
    <t>-1926043678</t>
  </si>
  <si>
    <t>"Stávající betonový základ RD 2x2m" 1+1</t>
  </si>
  <si>
    <t>75</t>
  </si>
  <si>
    <t>1900970676</t>
  </si>
  <si>
    <t>76</t>
  </si>
  <si>
    <t>40920652</t>
  </si>
  <si>
    <t>77</t>
  </si>
  <si>
    <t>7592827110</t>
  </si>
  <si>
    <t>Demontáž součástí výstražníku kříže výstražného</t>
  </si>
  <si>
    <t>-1328362527</t>
  </si>
  <si>
    <t xml:space="preserve">"Demontáž stávajících výstražných křížů na  A, B"2</t>
  </si>
  <si>
    <t>78</t>
  </si>
  <si>
    <t>-1259130563</t>
  </si>
  <si>
    <t>79</t>
  </si>
  <si>
    <t>-1738231041</t>
  </si>
  <si>
    <t>80</t>
  </si>
  <si>
    <t>-508136139</t>
  </si>
  <si>
    <t>81</t>
  </si>
  <si>
    <t>-911821717</t>
  </si>
  <si>
    <t>82</t>
  </si>
  <si>
    <t>-70399941</t>
  </si>
  <si>
    <t>83</t>
  </si>
  <si>
    <t>1732492021</t>
  </si>
  <si>
    <t>TECH7</t>
  </si>
  <si>
    <t>Revize a zkoušky</t>
  </si>
  <si>
    <t>84</t>
  </si>
  <si>
    <t>023122001R</t>
  </si>
  <si>
    <t>Projektové práce Projektová dokumentace - přípravné práce Projekt opravy zabezpečovacích, sdělovacích, elektrických zařízení</t>
  </si>
  <si>
    <t>kpl</t>
  </si>
  <si>
    <t>1024</t>
  </si>
  <si>
    <t>1562993875</t>
  </si>
  <si>
    <t>85</t>
  </si>
  <si>
    <t>7591505010</t>
  </si>
  <si>
    <t>Vypracování a projednání přechodné úpravy provozu na pozemní komunikaci při vypnutí přejezdového zabezpečovacího zařízení</t>
  </si>
  <si>
    <t>408740454</t>
  </si>
  <si>
    <t>86</t>
  </si>
  <si>
    <t>7591505020</t>
  </si>
  <si>
    <t>Pronájem přechodného dopravního značení při vypnutí přejezdového zabezpečovacího zařízení za 1 týden základní sestavy</t>
  </si>
  <si>
    <t>498248955</t>
  </si>
  <si>
    <t>87</t>
  </si>
  <si>
    <t>1530282887</t>
  </si>
  <si>
    <t>88</t>
  </si>
  <si>
    <t>7598095155</t>
  </si>
  <si>
    <t>Regulovaní a aktivování automatického přejezdového zařízení bez závor</t>
  </si>
  <si>
    <t>-625869977</t>
  </si>
  <si>
    <t>89</t>
  </si>
  <si>
    <t>7598095515</t>
  </si>
  <si>
    <t>Komplexní zkouška automatických přejezdových zabezpečovacích zařízení bez závor jednokolejné</t>
  </si>
  <si>
    <t>1880360107</t>
  </si>
  <si>
    <t>90</t>
  </si>
  <si>
    <t>7598095550</t>
  </si>
  <si>
    <t>Vyhotovení protokolu UTZ pro PZZ bez závor jedna kolej</t>
  </si>
  <si>
    <t>-1609042443</t>
  </si>
  <si>
    <t>91</t>
  </si>
  <si>
    <t>7598095445</t>
  </si>
  <si>
    <t>Příprava ke komplexním zkouškám automatických přejezdových zabezpečovacích zařízení bez závor jednokolejné</t>
  </si>
  <si>
    <t>345650830</t>
  </si>
  <si>
    <t>92</t>
  </si>
  <si>
    <t>7591505030</t>
  </si>
  <si>
    <t>Osazení přechodného dopravního značení při vypnutí přejezdového zabezpečovacího zařízení základní sestavy</t>
  </si>
  <si>
    <t>-426050034</t>
  </si>
  <si>
    <t>93</t>
  </si>
  <si>
    <t>7598095635</t>
  </si>
  <si>
    <t>Vyhotovení revizní zprávy PZZ</t>
  </si>
  <si>
    <t>-1033316226</t>
  </si>
  <si>
    <t>94</t>
  </si>
  <si>
    <t>179599826</t>
  </si>
  <si>
    <t>"ŽB na mezideponii" 0,3*2,5</t>
  </si>
  <si>
    <t>-1542739105</t>
  </si>
  <si>
    <t>"NEOCEŇOVAT, POUZE EVIDENČNÍ POLOŽKA"</t>
  </si>
  <si>
    <t>"ŽB" 0,3*2,5</t>
  </si>
  <si>
    <t>PS 430-11-01.09 - PZS P4481 (ÚOŽI)</t>
  </si>
  <si>
    <t>-1920271059</t>
  </si>
  <si>
    <t>"Hloubení kabelových rýh" (50+30+20+20)*0,5*0,8</t>
  </si>
  <si>
    <t>"Sejmutí drnu" (50+30+20+20)*0,5*0,1</t>
  </si>
  <si>
    <t>234256419</t>
  </si>
  <si>
    <t>"Zásyp kabelových rýh" (50+30+20+20)*0,5*0,8</t>
  </si>
  <si>
    <t>"Zásyp drnu" (50+30+20+20)*0,5*0,1</t>
  </si>
  <si>
    <t>1353139298</t>
  </si>
  <si>
    <t>978581308</t>
  </si>
  <si>
    <t>-1987829636</t>
  </si>
  <si>
    <t>-999320388</t>
  </si>
  <si>
    <t>851615601</t>
  </si>
  <si>
    <t>-267689011</t>
  </si>
  <si>
    <t>103008871</t>
  </si>
  <si>
    <t>212651173</t>
  </si>
  <si>
    <t>-1091566565</t>
  </si>
  <si>
    <t>584198293</t>
  </si>
  <si>
    <t>1785604880</t>
  </si>
  <si>
    <t>596629630</t>
  </si>
  <si>
    <t>1563176757</t>
  </si>
  <si>
    <t>838111210</t>
  </si>
  <si>
    <t>1416015165</t>
  </si>
  <si>
    <t>-1915160351</t>
  </si>
  <si>
    <t>371946574</t>
  </si>
  <si>
    <t>-335850512</t>
  </si>
  <si>
    <t>1992341247</t>
  </si>
  <si>
    <t>-302851448</t>
  </si>
  <si>
    <t>1061562296</t>
  </si>
  <si>
    <t>1709604274</t>
  </si>
  <si>
    <t>-1617572065</t>
  </si>
  <si>
    <t>-380394150</t>
  </si>
  <si>
    <t>-1423770463</t>
  </si>
  <si>
    <t>1715444764</t>
  </si>
  <si>
    <t>1800822251</t>
  </si>
  <si>
    <t>1999871490</t>
  </si>
  <si>
    <t>-523003812</t>
  </si>
  <si>
    <t>-154342361</t>
  </si>
  <si>
    <t>-1634506260</t>
  </si>
  <si>
    <t>441812265</t>
  </si>
  <si>
    <t>1925576513</t>
  </si>
  <si>
    <t>1095805281</t>
  </si>
  <si>
    <t>-1418958011</t>
  </si>
  <si>
    <t>-959226208</t>
  </si>
  <si>
    <t>-1327698731</t>
  </si>
  <si>
    <t>623123568</t>
  </si>
  <si>
    <t>1532412358</t>
  </si>
  <si>
    <t>2008388084</t>
  </si>
  <si>
    <t>432350141</t>
  </si>
  <si>
    <t>-59780621</t>
  </si>
  <si>
    <t>-1272083946</t>
  </si>
  <si>
    <t>-1090908852</t>
  </si>
  <si>
    <t>1508068056</t>
  </si>
  <si>
    <t>820235252</t>
  </si>
  <si>
    <t>-569122663</t>
  </si>
  <si>
    <t>1504903201</t>
  </si>
  <si>
    <t>-991088221</t>
  </si>
  <si>
    <t>"k.č. 508"50</t>
  </si>
  <si>
    <t>"k. č. 509" 20</t>
  </si>
  <si>
    <t>"k. č. 410" 20</t>
  </si>
  <si>
    <t>"k. č. 408" 30</t>
  </si>
  <si>
    <t>"k. č. 705" 10</t>
  </si>
  <si>
    <t>270863609</t>
  </si>
  <si>
    <t>-645631858</t>
  </si>
  <si>
    <t>-613040648</t>
  </si>
  <si>
    <t>-463824652</t>
  </si>
  <si>
    <t>400758830</t>
  </si>
  <si>
    <t>-1554328639</t>
  </si>
  <si>
    <t>-944411661</t>
  </si>
  <si>
    <t>-458430358</t>
  </si>
  <si>
    <t>22747743</t>
  </si>
  <si>
    <t>-1822393218</t>
  </si>
  <si>
    <t>1569502676</t>
  </si>
  <si>
    <t>1798950238</t>
  </si>
  <si>
    <t>807453512</t>
  </si>
  <si>
    <t>628495234</t>
  </si>
  <si>
    <t>340240138</t>
  </si>
  <si>
    <t>130</t>
  </si>
  <si>
    <t>-1852186559</t>
  </si>
  <si>
    <t>1849126966</t>
  </si>
  <si>
    <t>50+20+20+30</t>
  </si>
  <si>
    <t>1260228939</t>
  </si>
  <si>
    <t>-1991730213</t>
  </si>
  <si>
    <t>"k.č. 508" 50</t>
  </si>
  <si>
    <t>"k.č. 509" 20</t>
  </si>
  <si>
    <t>"k.č. 705" 10</t>
  </si>
  <si>
    <t>-431740124</t>
  </si>
  <si>
    <t>-469943118</t>
  </si>
  <si>
    <t>-326231373</t>
  </si>
  <si>
    <t>2097585955</t>
  </si>
  <si>
    <t>1478351176</t>
  </si>
  <si>
    <t>763243736</t>
  </si>
  <si>
    <t>-1334513113</t>
  </si>
  <si>
    <t>105592713</t>
  </si>
  <si>
    <t>1317403570</t>
  </si>
  <si>
    <t>528623601</t>
  </si>
  <si>
    <t>1332239968</t>
  </si>
  <si>
    <t>1526375606</t>
  </si>
  <si>
    <t>-1202524733</t>
  </si>
  <si>
    <t>817824874</t>
  </si>
  <si>
    <t>699882452</t>
  </si>
  <si>
    <t>-1008089397</t>
  </si>
  <si>
    <t>-73477913</t>
  </si>
  <si>
    <t>-53400969</t>
  </si>
  <si>
    <t>1194489329</t>
  </si>
  <si>
    <t>835672249</t>
  </si>
  <si>
    <t>206495229</t>
  </si>
  <si>
    <t>432587544</t>
  </si>
  <si>
    <t>860176581</t>
  </si>
  <si>
    <t>526831846</t>
  </si>
  <si>
    <t>-1020521746</t>
  </si>
  <si>
    <t>PS 430-11-01.11 - PZS P4482 (ÚOŽI)</t>
  </si>
  <si>
    <t>-255981494</t>
  </si>
  <si>
    <t>"Hloubení kabelových rýh" (50+30+45+25)*0,5*0,8</t>
  </si>
  <si>
    <t>"Sejmutí drnu" (50+30+45+25)*0,5*0,1</t>
  </si>
  <si>
    <t>-52004072</t>
  </si>
  <si>
    <t>"Zásyp kabelových rýh"(50+30+45+25)*0,5*0,8</t>
  </si>
  <si>
    <t>"Zásyp drnu"(50+30+45+25)*0,5*0,1</t>
  </si>
  <si>
    <t>568639597</t>
  </si>
  <si>
    <t>92512391</t>
  </si>
  <si>
    <t>146711298</t>
  </si>
  <si>
    <t>-1325673402</t>
  </si>
  <si>
    <t>-1333679547</t>
  </si>
  <si>
    <t>-826697870</t>
  </si>
  <si>
    <t>-1834816449</t>
  </si>
  <si>
    <t>713691336</t>
  </si>
  <si>
    <t>-1208388388</t>
  </si>
  <si>
    <t>1845290982</t>
  </si>
  <si>
    <t>-765305686</t>
  </si>
  <si>
    <t>823831533</t>
  </si>
  <si>
    <t>503611439</t>
  </si>
  <si>
    <t>-1813646565</t>
  </si>
  <si>
    <t>1212272649</t>
  </si>
  <si>
    <t>-1887683098</t>
  </si>
  <si>
    <t>-1572850409</t>
  </si>
  <si>
    <t>834261731</t>
  </si>
  <si>
    <t>-410196907</t>
  </si>
  <si>
    <t>-566911179</t>
  </si>
  <si>
    <t>-842231949</t>
  </si>
  <si>
    <t>1387405241</t>
  </si>
  <si>
    <t>-1614247355</t>
  </si>
  <si>
    <t>1889915689</t>
  </si>
  <si>
    <t>1581624034</t>
  </si>
  <si>
    <t>-440231867</t>
  </si>
  <si>
    <t>-251287904</t>
  </si>
  <si>
    <t>1742303875</t>
  </si>
  <si>
    <t>1241815253</t>
  </si>
  <si>
    <t>-1897722669</t>
  </si>
  <si>
    <t>-1346486962</t>
  </si>
  <si>
    <t>593653636</t>
  </si>
  <si>
    <t>1039970759</t>
  </si>
  <si>
    <t>-2053822517</t>
  </si>
  <si>
    <t>708973312</t>
  </si>
  <si>
    <t>-996174258</t>
  </si>
  <si>
    <t>526899072</t>
  </si>
  <si>
    <t>"Uzemnění PB" 2+2+2</t>
  </si>
  <si>
    <t>818966786</t>
  </si>
  <si>
    <t>-215539137</t>
  </si>
  <si>
    <t>620271709</t>
  </si>
  <si>
    <t>-1874614480</t>
  </si>
  <si>
    <t>-349287128</t>
  </si>
  <si>
    <t>1690815187</t>
  </si>
  <si>
    <t>1085987062</t>
  </si>
  <si>
    <t>-861634091</t>
  </si>
  <si>
    <t>48583571</t>
  </si>
  <si>
    <t>-1851521002</t>
  </si>
  <si>
    <t>-1779137185</t>
  </si>
  <si>
    <t>96635560</t>
  </si>
  <si>
    <t>"k.č. 504"50</t>
  </si>
  <si>
    <t>"k. č. 503" 30</t>
  </si>
  <si>
    <t>"k. č. 301" 840</t>
  </si>
  <si>
    <t>"k. č. 308" 45</t>
  </si>
  <si>
    <t>"k. č. 306" 25</t>
  </si>
  <si>
    <t>"k. č. 707" 10</t>
  </si>
  <si>
    <t>1217826328</t>
  </si>
  <si>
    <t>1068253346</t>
  </si>
  <si>
    <t>-769894602</t>
  </si>
  <si>
    <t>-1272818138</t>
  </si>
  <si>
    <t>1562587646</t>
  </si>
  <si>
    <t>-1998471126</t>
  </si>
  <si>
    <t>-109030852</t>
  </si>
  <si>
    <t>-224132854</t>
  </si>
  <si>
    <t>-856519463</t>
  </si>
  <si>
    <t>-1585486902</t>
  </si>
  <si>
    <t>2147385779</t>
  </si>
  <si>
    <t>-781661265</t>
  </si>
  <si>
    <t>161463008</t>
  </si>
  <si>
    <t>-1693513284</t>
  </si>
  <si>
    <t>206579745</t>
  </si>
  <si>
    <t>1831966360</t>
  </si>
  <si>
    <t>2011814923</t>
  </si>
  <si>
    <t>2002308827</t>
  </si>
  <si>
    <t>-925562371</t>
  </si>
  <si>
    <t>"k.č. 504" 50</t>
  </si>
  <si>
    <t>"k.č. 503" 30</t>
  </si>
  <si>
    <t>"k.č. 707" 10</t>
  </si>
  <si>
    <t>236356735</t>
  </si>
  <si>
    <t>834999674</t>
  </si>
  <si>
    <t>-1506934888</t>
  </si>
  <si>
    <t>64868311</t>
  </si>
  <si>
    <t>-2022127581</t>
  </si>
  <si>
    <t>-1624671681</t>
  </si>
  <si>
    <t>-385099493</t>
  </si>
  <si>
    <t>-1560838251</t>
  </si>
  <si>
    <t>214912389</t>
  </si>
  <si>
    <t>1042122076</t>
  </si>
  <si>
    <t>295594561</t>
  </si>
  <si>
    <t>1298241032</t>
  </si>
  <si>
    <t>-2099737442</t>
  </si>
  <si>
    <t>-483350124</t>
  </si>
  <si>
    <t>-2056798358</t>
  </si>
  <si>
    <t>1566096857</t>
  </si>
  <si>
    <t>-1702251196</t>
  </si>
  <si>
    <t>-1720880781</t>
  </si>
  <si>
    <t>1128444912</t>
  </si>
  <si>
    <t>1559947115</t>
  </si>
  <si>
    <t>-1906873588</t>
  </si>
  <si>
    <t>-1818392449</t>
  </si>
  <si>
    <t>-673024542</t>
  </si>
  <si>
    <t>1315622547</t>
  </si>
  <si>
    <t>-432875034</t>
  </si>
  <si>
    <t>"NEOCEŇOVAT, POUZE EVIDNČNÍ POLOŽKA"</t>
  </si>
  <si>
    <t>PS 430-11-01.06 - PZS P4479 (ÚRS)</t>
  </si>
  <si>
    <t>1331356391</t>
  </si>
  <si>
    <t>"kabel 414 k NLPB10"730</t>
  </si>
  <si>
    <t>"kabel 304 k NLPB9"15</t>
  </si>
  <si>
    <t>PS 430-11-01.08 - PZS P4480 (ÚRS)</t>
  </si>
  <si>
    <t>PSV - Práce a dodávky PSV</t>
  </si>
  <si>
    <t xml:space="preserve">    741 - Elektroinstalace - silnoproud</t>
  </si>
  <si>
    <t>59246003</t>
  </si>
  <si>
    <t>dlažba plošná terasová betonová 500x500mm tl 50mm</t>
  </si>
  <si>
    <t>-1767174042</t>
  </si>
  <si>
    <t>PSV</t>
  </si>
  <si>
    <t>Práce a dodávky PSV</t>
  </si>
  <si>
    <t>741</t>
  </si>
  <si>
    <t>Elektroinstalace - silnoproud</t>
  </si>
  <si>
    <t>35811631</t>
  </si>
  <si>
    <t>přívodka nástěnná 32A - 5pól, řazení 3P+N+PE, IP67, šroubové svorky</t>
  </si>
  <si>
    <t>2076018182</t>
  </si>
  <si>
    <t>"SPP RZ" 1</t>
  </si>
  <si>
    <t>35889540</t>
  </si>
  <si>
    <t>svodič přepětí - ochrana 3.stupně odnímatelné provedení, 230 V, signalizace, na DIN lištu</t>
  </si>
  <si>
    <t>-1962938729</t>
  </si>
  <si>
    <t>"Rozvodnice AC" 2</t>
  </si>
  <si>
    <t>741313122</t>
  </si>
  <si>
    <t>Montáž zásuvky průmyslové spojovací provedení IP 67 3P+N+PE 32 A se zapojením vodičů</t>
  </si>
  <si>
    <t>-1066240688</t>
  </si>
  <si>
    <t>741322141</t>
  </si>
  <si>
    <t>Montáž svodiče přepětí nn typ 3 jednopólových na DIN lištu se zapojením vodičů</t>
  </si>
  <si>
    <t>198826105</t>
  </si>
  <si>
    <t>275121111</t>
  </si>
  <si>
    <t>Osazení prefabrikovaných základových patek z dílců železobetonových hmotnosti do 5 t</t>
  </si>
  <si>
    <t>-165608196</t>
  </si>
  <si>
    <t>"Základ výstražníku A+B" 1+1</t>
  </si>
  <si>
    <t>-2099781494</t>
  </si>
  <si>
    <t>965011111</t>
  </si>
  <si>
    <t>Demontáž prefabrikovaných základových patek z ŽB hmotnosti do 5 t</t>
  </si>
  <si>
    <t>-1834795134</t>
  </si>
  <si>
    <t>PS 430-11-01.10 - PZS P4481 (ÚRS)</t>
  </si>
  <si>
    <t>1292926258</t>
  </si>
  <si>
    <t>-1060663198</t>
  </si>
  <si>
    <t>799613318</t>
  </si>
  <si>
    <t>345200717</t>
  </si>
  <si>
    <t>-219109695</t>
  </si>
  <si>
    <t>-1738436602</t>
  </si>
  <si>
    <t>61066803</t>
  </si>
  <si>
    <t>20+50+30+20</t>
  </si>
  <si>
    <t>1345478123</t>
  </si>
  <si>
    <t>PS 430-11-01.12 - PZS P4482 (ÚRS)</t>
  </si>
  <si>
    <t>52821968</t>
  </si>
  <si>
    <t>1441323684</t>
  </si>
  <si>
    <t>-521851055</t>
  </si>
  <si>
    <t>88100926</t>
  </si>
  <si>
    <t>-607341807</t>
  </si>
  <si>
    <t>-653769224</t>
  </si>
  <si>
    <t>-1418552775</t>
  </si>
  <si>
    <t>45+50+30+25</t>
  </si>
  <si>
    <t>-503187147</t>
  </si>
  <si>
    <t>PS 430-11-01.99 - PZS zab.zař. (ÚOŽI)</t>
  </si>
  <si>
    <t>MONT - Montáž</t>
  </si>
  <si>
    <t>DOD - Dodávka</t>
  </si>
  <si>
    <t>531493659</t>
  </si>
  <si>
    <t>"Hloubení kabelových rýh km 68,084 - km 65,362" 0,8*0,5*2722</t>
  </si>
  <si>
    <t>"Hloubení kabelových rýh km 65,362 - km 62,088" 0,8*0,5*3274</t>
  </si>
  <si>
    <t>-857659067</t>
  </si>
  <si>
    <t>5915005010</t>
  </si>
  <si>
    <t>Hloubení rýh nebo jam ručně na železničním spodku třídy těžitelnosti I skupiny 1</t>
  </si>
  <si>
    <t>1194418949</t>
  </si>
  <si>
    <t>"výkop jam pro patice drátovodu" 25*0,35*0,35*0,6</t>
  </si>
  <si>
    <t>"Hloubení kabelových rýh" 1550*0,4*0,3</t>
  </si>
  <si>
    <t>225404257</t>
  </si>
  <si>
    <t>7590525232</t>
  </si>
  <si>
    <t>Montáž kabelu návěstního volně uloženého s jádrem 1 mm Cu TCEKEZE, TCEKFE, TCEKPFLEY, TCEKPFLEZE do 30 P</t>
  </si>
  <si>
    <t>-28936727</t>
  </si>
  <si>
    <t>"k.č. 851" 80*1,05</t>
  </si>
  <si>
    <t>"k.č. 717" 1600*1,05</t>
  </si>
  <si>
    <t>"k.č. 715" 770*1,05</t>
  </si>
  <si>
    <t>"k.č. 713" 420*1,05</t>
  </si>
  <si>
    <t>"k.č. 711" 280*1,05</t>
  </si>
  <si>
    <t>"k.č. 709" 730*1,05</t>
  </si>
  <si>
    <t>7590615110</t>
  </si>
  <si>
    <t>Úprava ovládacího stolu (kontrolní skříně)</t>
  </si>
  <si>
    <t>-564512762</t>
  </si>
  <si>
    <t>"Úprava řídící stanice PZZ-EA Lázně Bělohrad"1</t>
  </si>
  <si>
    <t>7590615120</t>
  </si>
  <si>
    <t>Montáž sekce kontrolní skříně včetně zapojení</t>
  </si>
  <si>
    <t>1477179073</t>
  </si>
  <si>
    <t>"Ovládací deska PZS Nová Paka"1</t>
  </si>
  <si>
    <t>7590555142</t>
  </si>
  <si>
    <t>Montáž forma pro kabely TCEKPFLE, TCEKPFLEY, TCEKPFLEZE, TCEKPFLEZY do 24 P 1,0</t>
  </si>
  <si>
    <t>133385547</t>
  </si>
  <si>
    <t>"k.č. 851" 2</t>
  </si>
  <si>
    <t>"k.č. 717" 2</t>
  </si>
  <si>
    <t>"k.č. 715" 2</t>
  </si>
  <si>
    <t>"k.č. 713" 2</t>
  </si>
  <si>
    <t>"k.č. 711" 2</t>
  </si>
  <si>
    <t>"k.č. 709" 2</t>
  </si>
  <si>
    <t>2116690650</t>
  </si>
  <si>
    <t>7590555146</t>
  </si>
  <si>
    <t>Montáž forma pro kabely TCEKPFLE, TCEKPFLEY, TCEKPFLEZE, TCEKPFLEZY do 48 P 1,0</t>
  </si>
  <si>
    <t>1737517163</t>
  </si>
  <si>
    <t>"k.č. 501a" 2</t>
  </si>
  <si>
    <t>"k.č. 501" 2</t>
  </si>
  <si>
    <t>"k.č. 502" 2</t>
  </si>
  <si>
    <t>"k.č. 507" 2</t>
  </si>
  <si>
    <t>"k.č. 512" 2</t>
  </si>
  <si>
    <t>"k.č. 853" 2</t>
  </si>
  <si>
    <t>7590525233</t>
  </si>
  <si>
    <t>Montáž kabelu návěstního volně uloženého s jádrem 1 mm Cu TCEKEZE, TCEKFE, TCEKPFLEY, TCEKPFLEZE do 61 P</t>
  </si>
  <si>
    <t>849485437</t>
  </si>
  <si>
    <t>"k.č. 501a" 1600*1,05</t>
  </si>
  <si>
    <t>"k.č. 501" 770*1,05</t>
  </si>
  <si>
    <t>"k.č. 502" 420*1,05</t>
  </si>
  <si>
    <t>"k.č. 507" 280*1,05</t>
  </si>
  <si>
    <t>"k.č. 512" 730*1,05</t>
  </si>
  <si>
    <t>"k.č. 853" 80*1,05</t>
  </si>
  <si>
    <t>1138528088</t>
  </si>
  <si>
    <t>5996/2</t>
  </si>
  <si>
    <t>7590615120R</t>
  </si>
  <si>
    <t>Dodávka sekce kontrolní skříně</t>
  </si>
  <si>
    <t>-707434224</t>
  </si>
  <si>
    <t>7491100230</t>
  </si>
  <si>
    <t>Trubková vedení Ohebné elektroinstalační trubky KOPOFLEX 160 rudá</t>
  </si>
  <si>
    <t>-1174535350</t>
  </si>
  <si>
    <t>"km 62,942 - "6</t>
  </si>
  <si>
    <t>"km 63,880 -" 6</t>
  </si>
  <si>
    <t>"km 64,830"6</t>
  </si>
  <si>
    <t>"km 66,101 -" 6</t>
  </si>
  <si>
    <t>"km 66,592 - "12</t>
  </si>
  <si>
    <t>"km 66,792 -" 6</t>
  </si>
  <si>
    <t>"km 67,030 -" 12</t>
  </si>
  <si>
    <t>"km 67,049 -" 12</t>
  </si>
  <si>
    <t>"km 67,413 - "6</t>
  </si>
  <si>
    <t>"km 67,435 -"12</t>
  </si>
  <si>
    <t>"km 68,03 - "6</t>
  </si>
  <si>
    <t>"km 68,167 - "6</t>
  </si>
  <si>
    <t>"km 68,760 - "6</t>
  </si>
  <si>
    <t>"km 69,670 - "6</t>
  </si>
  <si>
    <t>"km 62,716 - "20</t>
  </si>
  <si>
    <t>"km 62,952 - "20</t>
  </si>
  <si>
    <t>"km 66,092 - "20</t>
  </si>
  <si>
    <t>"km 66,788 - "20</t>
  </si>
  <si>
    <t>"km 67,044 - "20</t>
  </si>
  <si>
    <t>"km 67,419 - "20</t>
  </si>
  <si>
    <t>"km 69,200 - "20</t>
  </si>
  <si>
    <t>7593500606</t>
  </si>
  <si>
    <t>Trasy kabelového vedení Kabelové krycí desky a pásy Fólie výstražná červená š. 20cm (HM0673909992020)</t>
  </si>
  <si>
    <t>-796743690</t>
  </si>
  <si>
    <t>5996+248</t>
  </si>
  <si>
    <t>-1179162561</t>
  </si>
  <si>
    <t>"Nábytek pro JOP, stůl pevný"1</t>
  </si>
  <si>
    <t>7590521619</t>
  </si>
  <si>
    <t>Venkovní vedení kabelová - metalické sítě Plněné, párované s ochr. vodičem, armované Al dráty TCEKPFLEZE 24 P 1,0 D</t>
  </si>
  <si>
    <t>-1374818840</t>
  </si>
  <si>
    <t>7590521629</t>
  </si>
  <si>
    <t>Venkovní vedení kabelová - metalické sítě Plněné, párované s ochr. vodičem, armované Al dráty TCEKPFLEZE 48 P 1,0 D</t>
  </si>
  <si>
    <t>-113101300</t>
  </si>
  <si>
    <t>-588468796</t>
  </si>
  <si>
    <t>7593315164R</t>
  </si>
  <si>
    <t>Montáž žlabu pochozího plastového kabelového</t>
  </si>
  <si>
    <t>-2035193401</t>
  </si>
  <si>
    <t>7593500171</t>
  </si>
  <si>
    <t>Trasy kabelového vedení Kabelové žlaby Kanál kabelový pochozí s uzamykatelným víkem kopolymer propylenu s protipožárním aditivem vnitřní rozměry 1000x250x150mm</t>
  </si>
  <si>
    <t>-988696974</t>
  </si>
  <si>
    <t>7593500172</t>
  </si>
  <si>
    <t>Trasy kabelového vedení Kabelové žlaby Klíč víka kanálu kabelového pochozího z kopolymeru propylenu</t>
  </si>
  <si>
    <t>1733857388</t>
  </si>
  <si>
    <t>7593500173</t>
  </si>
  <si>
    <t>Trasy kabelového vedení Kabelové žlaby Kolík z pozinkované oceli 10x300mm</t>
  </si>
  <si>
    <t>-163043593</t>
  </si>
  <si>
    <t>1550*2</t>
  </si>
  <si>
    <t>7593315192R</t>
  </si>
  <si>
    <t>Montáž žlabu pochozího tvarovka plastová</t>
  </si>
  <si>
    <t>522221606</t>
  </si>
  <si>
    <t>7593500176</t>
  </si>
  <si>
    <t>Trasy kabelového vedení Kabelové žlaby Tvarovka 45°/90° levá/pravá kanálu kabelového pochozího s uzamykatelným víkem kopolymer propylenu s protipožárním aditivem vnitřní rozměry 1000x250x150mm</t>
  </si>
  <si>
    <t>-15475906</t>
  </si>
  <si>
    <t>7593405010</t>
  </si>
  <si>
    <t>Montáž sloupku pro drátovodné kladky</t>
  </si>
  <si>
    <t>1316988408</t>
  </si>
  <si>
    <t>7593400010</t>
  </si>
  <si>
    <t>Drátovodné trasy Patice drátovodných kladek 35x35x60CM (HM0592121410000)</t>
  </si>
  <si>
    <t>-407830706</t>
  </si>
  <si>
    <t>5962113005</t>
  </si>
  <si>
    <t>Sloupek ocelový pozinkovaný 60 mm</t>
  </si>
  <si>
    <t>850525480</t>
  </si>
  <si>
    <t>25*1,5</t>
  </si>
  <si>
    <t>5962114020</t>
  </si>
  <si>
    <t>Výstroj sloupku víčko plast 60 mm</t>
  </si>
  <si>
    <t>1683263513</t>
  </si>
  <si>
    <t>7593405060</t>
  </si>
  <si>
    <t>Montáž kladky dvojité na sloupek</t>
  </si>
  <si>
    <t>-1221143606</t>
  </si>
  <si>
    <t>7593405070</t>
  </si>
  <si>
    <t>Montáž kladky do žlabu neobsazeného</t>
  </si>
  <si>
    <t>664628049</t>
  </si>
  <si>
    <t>7593405130</t>
  </si>
  <si>
    <t>Montáž drátovodu dvojitého do žlabu, šíře 20 cm</t>
  </si>
  <si>
    <t>923444863</t>
  </si>
  <si>
    <t>7593405140</t>
  </si>
  <si>
    <t>Montáž drátovodu dvojitého na sloupcích</t>
  </si>
  <si>
    <t>-406055254</t>
  </si>
  <si>
    <t>243-17</t>
  </si>
  <si>
    <t>R3</t>
  </si>
  <si>
    <t>Drát drátovodný pr. 4mm</t>
  </si>
  <si>
    <t>830746667</t>
  </si>
  <si>
    <t>7593405150</t>
  </si>
  <si>
    <t>Montáž napínacího šroubu délky 260 - 500 mm</t>
  </si>
  <si>
    <t>-1714643836</t>
  </si>
  <si>
    <t>7593400040</t>
  </si>
  <si>
    <t>Drátovodné trasy Šroub napínací 260mm (HM0404113070000)</t>
  </si>
  <si>
    <t>-1654346536</t>
  </si>
  <si>
    <t>7593405160</t>
  </si>
  <si>
    <t>Montáž očka pájecího pro drátovod</t>
  </si>
  <si>
    <t>-1649260061</t>
  </si>
  <si>
    <t>7593400060</t>
  </si>
  <si>
    <t>Drátovodné trasy Očko pájecí pro drátovod (HM0404113020000)</t>
  </si>
  <si>
    <t>-1661928610</t>
  </si>
  <si>
    <t>7593405240</t>
  </si>
  <si>
    <t>Montáž žlabu ocelového s poklopem 30 x 30 x 300</t>
  </si>
  <si>
    <t>-1211212449</t>
  </si>
  <si>
    <t>"ocelová trubka pr. 30cm, dl. 9,00m" 3</t>
  </si>
  <si>
    <t>7593400080</t>
  </si>
  <si>
    <t>Drátovodné trasy Žlab ocelový s poklopem 300x300x3000 norma 03233D (HM0404115180000)</t>
  </si>
  <si>
    <t>-857067845</t>
  </si>
  <si>
    <t>5964161000</t>
  </si>
  <si>
    <t>Beton lehce zhutnitelný C 12/15;X0 F5 2 080 2 517</t>
  </si>
  <si>
    <t>1472563365</t>
  </si>
  <si>
    <t>"uložení trubky do betonu"9*0,4*0,15</t>
  </si>
  <si>
    <t>7593405280</t>
  </si>
  <si>
    <t>Montáž žlabu betonového plnostěnný 20 x 20 - T 2 N</t>
  </si>
  <si>
    <t>2065140137</t>
  </si>
  <si>
    <t>7593500025</t>
  </si>
  <si>
    <t>Trasy kabelového vedení Kabelové žlaby Žlab kabelový T 2 N 26x31x100cm (HM0592120230000)</t>
  </si>
  <si>
    <t>573543799</t>
  </si>
  <si>
    <t>7593500045</t>
  </si>
  <si>
    <t>Trasy kabelového vedení Kabelové žlaby Poklop kabel.žlabu T 2 N 6,5x31,4x50cm (HM0592120830000)</t>
  </si>
  <si>
    <t>-80844227</t>
  </si>
  <si>
    <t>8,000*2</t>
  </si>
  <si>
    <t>182622468</t>
  </si>
  <si>
    <t>8*0,3*0,15</t>
  </si>
  <si>
    <t>7593407010</t>
  </si>
  <si>
    <t>Demontáž sloupku pro drátovodné kladky</t>
  </si>
  <si>
    <t>772431301</t>
  </si>
  <si>
    <t>7593407060</t>
  </si>
  <si>
    <t>Demontáž kladky dvojité ze sloupku</t>
  </si>
  <si>
    <t>-1555335617</t>
  </si>
  <si>
    <t>7593407130</t>
  </si>
  <si>
    <t>Demontáž drátovodu dvojitého ze žlabu</t>
  </si>
  <si>
    <t>792768729</t>
  </si>
  <si>
    <t>"u přejezdu P4483" 17</t>
  </si>
  <si>
    <t>7593407140</t>
  </si>
  <si>
    <t>Demontáž drátovodu dvojitého ze sloupků</t>
  </si>
  <si>
    <t>-1896892492</t>
  </si>
  <si>
    <t>7593407150</t>
  </si>
  <si>
    <t>Demontáž napínacího šroubu délky 260 - 500 mm</t>
  </si>
  <si>
    <t>284818393</t>
  </si>
  <si>
    <t>7593407160</t>
  </si>
  <si>
    <t>Demontáž očka pájecího pro drátovod</t>
  </si>
  <si>
    <t>-773502462</t>
  </si>
  <si>
    <t>7593407200</t>
  </si>
  <si>
    <t>Demontáž žlabu ocelového s poklopem 20 x 20 x 100</t>
  </si>
  <si>
    <t>-476375841</t>
  </si>
  <si>
    <t>"ocel trubka dl. 9m, u přejezdu P4483" 9</t>
  </si>
  <si>
    <t>7593407280</t>
  </si>
  <si>
    <t>Demontáž žlabu betonového plnostěnného 20 x 20 - T 2 N</t>
  </si>
  <si>
    <t>859658912</t>
  </si>
  <si>
    <t>"u přejezdu P4483" 8</t>
  </si>
  <si>
    <t>7594307010</t>
  </si>
  <si>
    <t>Demontáž součástí počítače náprav vyhodnocovací části</t>
  </si>
  <si>
    <t>-1092348846</t>
  </si>
  <si>
    <t>"PB1a"1</t>
  </si>
  <si>
    <t>"PB2a"1</t>
  </si>
  <si>
    <t>"PB1b"1</t>
  </si>
  <si>
    <t>"PB3a"1</t>
  </si>
  <si>
    <t>"PB2b"1</t>
  </si>
  <si>
    <t>"PB4a"1</t>
  </si>
  <si>
    <t>"PB3b"1</t>
  </si>
  <si>
    <t>"PB5"1</t>
  </si>
  <si>
    <t>"PB4b"1</t>
  </si>
  <si>
    <t>"PB7"1</t>
  </si>
  <si>
    <t>7594307015</t>
  </si>
  <si>
    <t>Demontáž součástí počítače náprav neoprénové ochranné hadice se soupravou pro upevnění k pražci</t>
  </si>
  <si>
    <t>-1444188091</t>
  </si>
  <si>
    <t>7594307030</t>
  </si>
  <si>
    <t>Demontáž součástí počítače náprav kabelového závěru KSL-F pro RSR</t>
  </si>
  <si>
    <t>283012142</t>
  </si>
  <si>
    <t>7594307040</t>
  </si>
  <si>
    <t>Demontáž součástí počítače náprav upevňovací kolejnicové čelisti SK 140</t>
  </si>
  <si>
    <t>-310185476</t>
  </si>
  <si>
    <t>9901000100</t>
  </si>
  <si>
    <t>Doprava materiálu lehkou mechanizací nosnosti do 3,5 t elektrosoučástek, montážního materiálu, kameniva, písku, dlažebních kostek, suti, atd. do 10 km</t>
  </si>
  <si>
    <t>-1343244398</t>
  </si>
  <si>
    <t>"ocel. trubka pr. 30cm" 1</t>
  </si>
  <si>
    <t>"bet. kabel. žlab" 1</t>
  </si>
  <si>
    <t>"ocel. součásti drátovodu (sloupky, drát, aj.)" 1</t>
  </si>
  <si>
    <t>"betonové patice" 1</t>
  </si>
  <si>
    <t>9901009200</t>
  </si>
  <si>
    <t>Doprava materiálu lehkou mechanizací nosnosti do 3,5 t elektrosoučástek, montážního materiálu, kameniva, písku, dlažebních kostek, suti, atd. příplatek za každých dalších 10 km</t>
  </si>
  <si>
    <t>-1014266559</t>
  </si>
  <si>
    <t>"ocel. trubka pr. 30cm" 1*5</t>
  </si>
  <si>
    <t>"bet. kabel. žlab" 1*5</t>
  </si>
  <si>
    <t>"ocel. součásti drátovodu (sloupky, drát, aj.)" 1*5</t>
  </si>
  <si>
    <t>"betonové patice" 1*5</t>
  </si>
  <si>
    <t>-371644075</t>
  </si>
  <si>
    <t>"zemina z pol. hloubení rýh" 187,838*1,8</t>
  </si>
  <si>
    <t>"beton na stavbu" (0,54+0,36)*2,2</t>
  </si>
  <si>
    <t>9909000100R</t>
  </si>
  <si>
    <t>Poplatek za uložení suti nebo hmot na oficiální skládku</t>
  </si>
  <si>
    <t>-1723757312</t>
  </si>
  <si>
    <t>"NEOCEŇOVAT POZE EVIDENČNÍ POLOŽKA"</t>
  </si>
  <si>
    <t>D.1.500 - Sdělovací zařízení</t>
  </si>
  <si>
    <t>PS 580-11-01 - TK (ÚOŽI)</t>
  </si>
  <si>
    <t>5904020120</t>
  </si>
  <si>
    <t>Vyřezání křovin porost hustý 6 a více kusů stonků na m2 plochy sklon terénu přes 1:2</t>
  </si>
  <si>
    <t>444291126</t>
  </si>
  <si>
    <t>-124466367</t>
  </si>
  <si>
    <t>"Hloubení kabelových rýh" 2407*0,5*0,8</t>
  </si>
  <si>
    <t>1501423866</t>
  </si>
  <si>
    <t>"Zásyp kabelových rýh" 2407*0,5*0,8</t>
  </si>
  <si>
    <t>7590525402</t>
  </si>
  <si>
    <t>Montáž spojky rovné metalické do 10 XN</t>
  </si>
  <si>
    <t>1006568611</t>
  </si>
  <si>
    <t>-1053538148</t>
  </si>
  <si>
    <t>"km. 65,362 - km. 62,955" 2407</t>
  </si>
  <si>
    <t>7596915030</t>
  </si>
  <si>
    <t>Montáž telefonního objektu VTO 3 - 11 plastového ve sloupu</t>
  </si>
  <si>
    <t>1146270824</t>
  </si>
  <si>
    <t>7593505200</t>
  </si>
  <si>
    <t>Uložení HDPE trubky pro optický kabel do kabelového žlabu</t>
  </si>
  <si>
    <t>22235000</t>
  </si>
  <si>
    <t>1550"m"*3</t>
  </si>
  <si>
    <t>7590555074</t>
  </si>
  <si>
    <t>Montáž formy pro kabel TCEKE, TCEKES přes délku 0,5 m 10 XN</t>
  </si>
  <si>
    <t>1223393520</t>
  </si>
  <si>
    <t>16"kabelů"*2</t>
  </si>
  <si>
    <t>7593325020</t>
  </si>
  <si>
    <t>Montáž vložky přepěťové ochrany do 10 párů do kabelového rozvaděče</t>
  </si>
  <si>
    <t>-272732269</t>
  </si>
  <si>
    <t>1707529112</t>
  </si>
  <si>
    <t>7593505250</t>
  </si>
  <si>
    <t>Montáž plastové komory na spojkování optického kabelu</t>
  </si>
  <si>
    <t>387562251</t>
  </si>
  <si>
    <t>"KK1"1</t>
  </si>
  <si>
    <t>"KK2"1</t>
  </si>
  <si>
    <t>"KK3"1</t>
  </si>
  <si>
    <t>"KK4"1</t>
  </si>
  <si>
    <t>"KK5"1</t>
  </si>
  <si>
    <t>"KK6"1</t>
  </si>
  <si>
    <t>"KK7"1</t>
  </si>
  <si>
    <t>"KK8"1</t>
  </si>
  <si>
    <t>"KK9"1</t>
  </si>
  <si>
    <t>"KK10"1</t>
  </si>
  <si>
    <t>"KK11"1</t>
  </si>
  <si>
    <t>"KK12"1</t>
  </si>
  <si>
    <t>7590525178</t>
  </si>
  <si>
    <t>Montáž kabelu úložného volně uloženého s jádrem 0,8 mm TCEKE do 50 XN</t>
  </si>
  <si>
    <t>1952182343</t>
  </si>
  <si>
    <t>"k.č.823" 15</t>
  </si>
  <si>
    <t>"k.č. 821" 80</t>
  </si>
  <si>
    <t>"k.č. 819" 2360</t>
  </si>
  <si>
    <t>"k.č. 829" 10</t>
  </si>
  <si>
    <t>"k.č. 817" 380</t>
  </si>
  <si>
    <t>"k.č. 827" 10</t>
  </si>
  <si>
    <t>"k.č. 815" 260</t>
  </si>
  <si>
    <t>"k.č. 825" 10</t>
  </si>
  <si>
    <t>"k.č. 813" 840</t>
  </si>
  <si>
    <t>"k.č. 811" 15</t>
  </si>
  <si>
    <t>"k.č. 809" 1310</t>
  </si>
  <si>
    <t>"k.č. 807" 15</t>
  </si>
  <si>
    <t>"k.č. 805" 990</t>
  </si>
  <si>
    <t>"k.č. 803" 15</t>
  </si>
  <si>
    <t>"k.č. 801" 965</t>
  </si>
  <si>
    <t>"k.č. 802" 912</t>
  </si>
  <si>
    <t>7598025005</t>
  </si>
  <si>
    <t>Měření dálkových kabelů stejnosměrné kontrolní kabelů čtyřky</t>
  </si>
  <si>
    <t>1711386714</t>
  </si>
  <si>
    <t>7598035190</t>
  </si>
  <si>
    <t>Kontrola průchodnosti trubky pro optický kabel</t>
  </si>
  <si>
    <t>km</t>
  </si>
  <si>
    <t>522452239</t>
  </si>
  <si>
    <t>"traťový úsek" 19,942</t>
  </si>
  <si>
    <t>7593501125</t>
  </si>
  <si>
    <t>Trasy kabelového vedení Chráničky optického kabelu HDPE 6040 průměr 40/33 mm</t>
  </si>
  <si>
    <t>87277004</t>
  </si>
  <si>
    <t>"RD-KK11" 5*3*1,05</t>
  </si>
  <si>
    <t>"KK11-KK12" 80*3*1,05</t>
  </si>
  <si>
    <t>"KK12-KK10" 874*3*1,05</t>
  </si>
  <si>
    <t>"KK10-KK9" 730*3*1,05</t>
  </si>
  <si>
    <t>"odbočka k sítím gsmr 2" 25*1*1,05</t>
  </si>
  <si>
    <t>"KK9-KK8" 595*3*1,05</t>
  </si>
  <si>
    <t>"KK8-KK7" 385*3*1,05</t>
  </si>
  <si>
    <t>"odbočka k sítím gsmr 4" 25*1*1,05</t>
  </si>
  <si>
    <t>"KK7-KK6" 253*3*1,05</t>
  </si>
  <si>
    <t>"KK6-KK5" 217*3*1,05</t>
  </si>
  <si>
    <t>"KK5-KK4"500 *1*1,05</t>
  </si>
  <si>
    <t>"odbočka k sítím gsmr 5" 25*1*1,05</t>
  </si>
  <si>
    <t>"KK4-KK3" 580*3*1,05</t>
  </si>
  <si>
    <t>"odbočka k sítím gsmr 3" 25*1*1,05</t>
  </si>
  <si>
    <t>"KK3-KK2" 1539*3*1,05</t>
  </si>
  <si>
    <t>"KK2-KK1" 873*3*1,05</t>
  </si>
  <si>
    <t>7590520929</t>
  </si>
  <si>
    <t>Venkovní vedení kabelová - metalické sítě Plněné, armované Al dráty, ochranný obal z PE 4x0,8 TCEPKPFLEZE 10 x 4 x 0,8</t>
  </si>
  <si>
    <t>-1043183545</t>
  </si>
  <si>
    <t>7593500600</t>
  </si>
  <si>
    <t>Trasy kabelového vedení Kabelové krycí desky a pásy Fólie výstražná modrá š. 34cm (HM0673909991034)</t>
  </si>
  <si>
    <t>1376012872</t>
  </si>
  <si>
    <t>7593501500</t>
  </si>
  <si>
    <t>Trasy kabelového vedení Vodotěsné kabelové komory PE-kabelová komora DN 1000/625, výška 70 cm</t>
  </si>
  <si>
    <t>491704458</t>
  </si>
  <si>
    <t>7596910010</t>
  </si>
  <si>
    <t>Venkovní telefonní objekty Objekt telef.venk.VTO 3 plastový sloupek (CV540329003)</t>
  </si>
  <si>
    <t>1475179880</t>
  </si>
  <si>
    <t>7593501520</t>
  </si>
  <si>
    <t>Trasy kabelového vedení Vodotěsné kabelové komory Víko plastové prům. 63 pochozí vodotěsné</t>
  </si>
  <si>
    <t>-1509146807</t>
  </si>
  <si>
    <t>7590541474</t>
  </si>
  <si>
    <t>Slaboproudé rozvody, kabely pro přívod a vnitřní instalaci Spojky metalických kabelů a příslušenství Teplem smrštitelná zesílená spojka pro netlakované kabely XAGA 500-75/15-400/EY</t>
  </si>
  <si>
    <t>-956578788</t>
  </si>
  <si>
    <t>7590550214</t>
  </si>
  <si>
    <t>Forma kabelová, drátová a doplňky vnitřní instalace LSA lišty Přepěťové ochrany 8x6, MK, 230V 10kA/10A</t>
  </si>
  <si>
    <t>-1050586058</t>
  </si>
  <si>
    <t>"Přepěťová ochrana pro TK" 40</t>
  </si>
  <si>
    <t>1044676771</t>
  </si>
  <si>
    <t>"km. 65,362 - km. 62,955" 1204 "ks"</t>
  </si>
  <si>
    <t>7491401170</t>
  </si>
  <si>
    <t>Kabelové rošty a žlaby Elektroinstalační lišty a kabelové žlaby Spojka zemního kanálu SPOJKA 4 pro KOPOKAN 4</t>
  </si>
  <si>
    <t>62802348</t>
  </si>
  <si>
    <t>PS 580-11-01.02 - TK (ÚRS)</t>
  </si>
  <si>
    <t>141721214</t>
  </si>
  <si>
    <t>Řízený zemní protlak délky do 50 m hl do 6 m se zatažením potrubí průměru vrtu přes 140 do 180 mm v hornině třídy těžitelnosti I a II skupiny 1 až 4</t>
  </si>
  <si>
    <t>-1134713159</t>
  </si>
  <si>
    <t>"km 62,942"5</t>
  </si>
  <si>
    <t>"km63,880"5</t>
  </si>
  <si>
    <t>"km 64,830"5</t>
  </si>
  <si>
    <t>"km66,101"5</t>
  </si>
  <si>
    <t>"km66,592"10</t>
  </si>
  <si>
    <t>"km66,792"5</t>
  </si>
  <si>
    <t>"km67,030"10</t>
  </si>
  <si>
    <t>"km67,049"10</t>
  </si>
  <si>
    <t>"km67,413"5</t>
  </si>
  <si>
    <t>"km67,435"10</t>
  </si>
  <si>
    <t>"km68,030"5</t>
  </si>
  <si>
    <t>"km68,167"5</t>
  </si>
  <si>
    <t>"km68,760"5</t>
  </si>
  <si>
    <t>"km69,670"5</t>
  </si>
  <si>
    <t>460411121</t>
  </si>
  <si>
    <t>Zásyp jam při elektromontážích strojně včetně zhutnění v hornině tř I skupiny 1 a 2</t>
  </si>
  <si>
    <t>-1176146726</t>
  </si>
  <si>
    <t>"zásyp startovacích jam" 28*3,3</t>
  </si>
  <si>
    <t>460632112</t>
  </si>
  <si>
    <t>Startovací jáma pro protlak výkop včetně zásypu ručně v hornině tř. těžitelnosti I skupiny 2</t>
  </si>
  <si>
    <t>-1748976809</t>
  </si>
  <si>
    <t>"km 62,942"2</t>
  </si>
  <si>
    <t>"km63,880"2</t>
  </si>
  <si>
    <t>"km 64,830"2</t>
  </si>
  <si>
    <t>"km66,101"2</t>
  </si>
  <si>
    <t>"km66,592"2</t>
  </si>
  <si>
    <t>"km66,792"2</t>
  </si>
  <si>
    <t>"km67,030"2</t>
  </si>
  <si>
    <t>"km67,049"2</t>
  </si>
  <si>
    <t>"km67,413"2</t>
  </si>
  <si>
    <t>"km67,435"2</t>
  </si>
  <si>
    <t>"km68,030"2</t>
  </si>
  <si>
    <t>"km68,167"2</t>
  </si>
  <si>
    <t>"km68,760"2</t>
  </si>
  <si>
    <t>"km69,670"2</t>
  </si>
  <si>
    <t>-506074723</t>
  </si>
  <si>
    <t>"km 62,942"6</t>
  </si>
  <si>
    <t>"km63,880"6</t>
  </si>
  <si>
    <t>"km66,101"6</t>
  </si>
  <si>
    <t>"km66,592"12</t>
  </si>
  <si>
    <t>"km66,792"6</t>
  </si>
  <si>
    <t>"km67,030"12</t>
  </si>
  <si>
    <t>"km67,049"12</t>
  </si>
  <si>
    <t>"km67,413"6</t>
  </si>
  <si>
    <t>"km67,435"12</t>
  </si>
  <si>
    <t>"km68,030"6</t>
  </si>
  <si>
    <t>"km68,167"6</t>
  </si>
  <si>
    <t>"km68,760"6</t>
  </si>
  <si>
    <t>"km69,670"6</t>
  </si>
  <si>
    <t>762327180</t>
  </si>
  <si>
    <t>SO 999.90.90 - Likvidace odpadů včetně dopravy</t>
  </si>
  <si>
    <t>171201221</t>
  </si>
  <si>
    <t>453106271</t>
  </si>
  <si>
    <t>"SO 226-11-01.1" 30,346</t>
  </si>
  <si>
    <t>"SO 226-11-01.2; odpočet, výzisk pro zásypy" -14,283</t>
  </si>
  <si>
    <t>"SO 226-11-01.3" 11,911</t>
  </si>
  <si>
    <t>9909000500</t>
  </si>
  <si>
    <t>1736813479</t>
  </si>
  <si>
    <t>"PS 430-11-01.01,beton" 15</t>
  </si>
  <si>
    <t>"PS 430-11-01.07,beton" 0,75</t>
  </si>
  <si>
    <t>"PS 430-11-01.09,beton" 0,75</t>
  </si>
  <si>
    <t>"PS 430-11-01.11,beton" 0,75</t>
  </si>
  <si>
    <t>9909000100</t>
  </si>
  <si>
    <t>1674537582</t>
  </si>
  <si>
    <t>"PS 430-11-01.99,zemina" 338,108</t>
  </si>
  <si>
    <t>-1227912316</t>
  </si>
  <si>
    <t>27,974+338,108</t>
  </si>
  <si>
    <t>9902109200</t>
  </si>
  <si>
    <t>Doprava materiálu těžkou mechanizací nosnosti přes 3,5 t sypanin (kameniva, písku, suti, dlažebních kostek, atd.) příplatek za každých dalších 10 km</t>
  </si>
  <si>
    <t>130345362</t>
  </si>
  <si>
    <t>"celkem do 40km" 366,082*3</t>
  </si>
  <si>
    <t>9902200100</t>
  </si>
  <si>
    <t>Doprava materiálu těžkou mechanizací nosnosti přes 3,5 t objemnějšího kusového materiálu (prefabrikátů, stožárů, výhybek, rozvaděčů, vybouraných hmot atd.) do 10 km</t>
  </si>
  <si>
    <t>1305973701</t>
  </si>
  <si>
    <t>"betony" 17,25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</si>
  <si>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</si>
  <si>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</si>
  <si>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1387826461</t>
  </si>
  <si>
    <t>"betony, celkem do 40km" 17,25*3</t>
  </si>
  <si>
    <t>167151112</t>
  </si>
  <si>
    <t>Nakládání výkopku z hornin třídy těžitelnosti II skupiny 4 a 5 přes 100 m3</t>
  </si>
  <si>
    <t>241972178</t>
  </si>
  <si>
    <t>229,2625</t>
  </si>
  <si>
    <t>9902900200</t>
  </si>
  <si>
    <t>Naložení objemnějšího kusového materiálu, vybouraných hmot</t>
  </si>
  <si>
    <t>347016497</t>
  </si>
  <si>
    <t>17,25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</si>
  <si>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</si>
  <si>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</si>
  <si>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</si>
  <si>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</t>
  </si>
  <si>
    <t>1270515990</t>
  </si>
  <si>
    <t>9903200100R</t>
  </si>
  <si>
    <t>Přeprava mechanizace na místo prováděných prací o hmotnosti přes 12 t přes 50 do 100 km</t>
  </si>
  <si>
    <t>4252728</t>
  </si>
  <si>
    <t>VRN</t>
  </si>
  <si>
    <t>Vedlejší rozpočtové náklady</t>
  </si>
  <si>
    <t>022101001</t>
  </si>
  <si>
    <t>Geodetické práce Geodetické práce před opravou</t>
  </si>
  <si>
    <t>%</t>
  </si>
  <si>
    <t>-1293769690</t>
  </si>
  <si>
    <t>022101011</t>
  </si>
  <si>
    <t>Geodetické práce Geodetické práce v průběhu opravy</t>
  </si>
  <si>
    <t>1047977093</t>
  </si>
  <si>
    <t>022101021</t>
  </si>
  <si>
    <t>Geodetické práce Geodetické práce po ukončení opravy</t>
  </si>
  <si>
    <t>1936502013</t>
  </si>
  <si>
    <t>022121001</t>
  </si>
  <si>
    <t>Geodetické práce Diagnostika technické infrastruktury Vytýčení trasy inženýrských sítí</t>
  </si>
  <si>
    <t>1810046949</t>
  </si>
  <si>
    <t>023131001</t>
  </si>
  <si>
    <t>Projektové práce Dokumentace skutečného provedení - technická část</t>
  </si>
  <si>
    <t>1970608933</t>
  </si>
  <si>
    <t>023131001.1</t>
  </si>
  <si>
    <t>Projektové práce Dokumentace skutečného provedení - dokladová část</t>
  </si>
  <si>
    <t>1964279055</t>
  </si>
  <si>
    <t>024101301</t>
  </si>
  <si>
    <t>Inženýrská činnost posudky (např. statické aj.) a dozory</t>
  </si>
  <si>
    <t>-1144673943</t>
  </si>
  <si>
    <t>024101401</t>
  </si>
  <si>
    <t>Inženýrská činnost koordinační a kompletační činnost</t>
  </si>
  <si>
    <t>-152606953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</si>
  <si>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</si>
  <si>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</si>
  <si>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-134043531</t>
  </si>
  <si>
    <t>VRN1</t>
  </si>
  <si>
    <t>Osvědčení o shodě notifikovanou osobou</t>
  </si>
  <si>
    <t>-1029801357</t>
  </si>
  <si>
    <t>"dle souhrnného rozpočtu; formulář 1b" 1</t>
  </si>
  <si>
    <t>VRN2</t>
  </si>
  <si>
    <t>Osvědčení o bezpečnosti před uvedením do provozu</t>
  </si>
  <si>
    <t>1481951571</t>
  </si>
  <si>
    <t>VRN3</t>
  </si>
  <si>
    <t>Nájmy hrazené zhotovitelem</t>
  </si>
  <si>
    <t>-1426593658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</si>
</sst>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calcChain" Target="calcChain.xml" /><Relationship Id="rId2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png" /><Relationship Id="rId2" Type="http://schemas.openxmlformats.org/officeDocument/2006/relationships/image" Target="../media/image37.png" /><Relationship Id="rId3" Type="http://schemas.openxmlformats.org/officeDocument/2006/relationships/image" Target="../media/image3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image" Target="../media/image4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44.png" /><Relationship Id="rId2" Type="http://schemas.openxmlformats.org/officeDocument/2006/relationships/image" Target="../media/image45.png" /><Relationship Id="rId3" Type="http://schemas.openxmlformats.org/officeDocument/2006/relationships/image" Target="../media/image4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48.png" /><Relationship Id="rId2" Type="http://schemas.openxmlformats.org/officeDocument/2006/relationships/image" Target="../media/image49.png" /><Relationship Id="rId3" Type="http://schemas.openxmlformats.org/officeDocument/2006/relationships/image" Target="../media/image5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image" Target="../media/image5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56.png" /><Relationship Id="rId2" Type="http://schemas.openxmlformats.org/officeDocument/2006/relationships/image" Target="../media/image57.png" /><Relationship Id="rId3" Type="http://schemas.openxmlformats.org/officeDocument/2006/relationships/image" Target="../media/image5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60.png" /><Relationship Id="rId2" Type="http://schemas.openxmlformats.org/officeDocument/2006/relationships/image" Target="../media/image61.png" /><Relationship Id="rId3" Type="http://schemas.openxmlformats.org/officeDocument/2006/relationships/image" Target="../media/image6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image" Target="../media/image6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68.png" /><Relationship Id="rId2" Type="http://schemas.openxmlformats.org/officeDocument/2006/relationships/image" Target="../media/image69.png" /><Relationship Id="rId3" Type="http://schemas.openxmlformats.org/officeDocument/2006/relationships/image" Target="../media/image7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72.png" /><Relationship Id="rId2" Type="http://schemas.openxmlformats.org/officeDocument/2006/relationships/image" Target="../media/image73.png" /><Relationship Id="rId3" Type="http://schemas.openxmlformats.org/officeDocument/2006/relationships/image" Target="../media/image7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image" Target="../media/image7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80.png" /><Relationship Id="rId2" Type="http://schemas.openxmlformats.org/officeDocument/2006/relationships/image" Target="../media/image81.png" /><Relationship Id="rId3" Type="http://schemas.openxmlformats.org/officeDocument/2006/relationships/image" Target="../media/image8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84.png" /><Relationship Id="rId2" Type="http://schemas.openxmlformats.org/officeDocument/2006/relationships/image" Target="../media/image85.png" /><Relationship Id="rId3" Type="http://schemas.openxmlformats.org/officeDocument/2006/relationships/image" Target="../media/image8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png" /><Relationship Id="rId2" Type="http://schemas.openxmlformats.org/officeDocument/2006/relationships/image" Target="../media/image13.png" /><Relationship Id="rId3" Type="http://schemas.openxmlformats.org/officeDocument/2006/relationships/image" Target="../media/image1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image" Target="../media/image1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png" /><Relationship Id="rId2" Type="http://schemas.openxmlformats.org/officeDocument/2006/relationships/image" Target="../media/image21.png" /><Relationship Id="rId3" Type="http://schemas.openxmlformats.org/officeDocument/2006/relationships/image" Target="../media/image2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2" Type="http://schemas.openxmlformats.org/officeDocument/2006/relationships/image" Target="../media/image25.png" /><Relationship Id="rId3" Type="http://schemas.openxmlformats.org/officeDocument/2006/relationships/image" Target="../media/image2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image" Target="../media/image3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png" /><Relationship Id="rId2" Type="http://schemas.openxmlformats.org/officeDocument/2006/relationships/image" Target="../media/image33.png" /><Relationship Id="rId3" Type="http://schemas.openxmlformats.org/officeDocument/2006/relationships/image" Target="../media/image3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116</xdr:row>
      <xdr:rowOff>0</xdr:rowOff>
    </xdr:from>
    <xdr:to>
      <xdr:col>9</xdr:col>
      <xdr:colOff>1215390</xdr:colOff>
      <xdr:row>118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116</xdr:row>
      <xdr:rowOff>0</xdr:rowOff>
    </xdr:from>
    <xdr:to>
      <xdr:col>9</xdr:col>
      <xdr:colOff>1215390</xdr:colOff>
      <xdr:row>118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116</xdr:row>
      <xdr:rowOff>0</xdr:rowOff>
    </xdr:from>
    <xdr:to>
      <xdr:col>9</xdr:col>
      <xdr:colOff>1215390</xdr:colOff>
      <xdr:row>118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109</xdr:row>
      <xdr:rowOff>0</xdr:rowOff>
    </xdr:from>
    <xdr:to>
      <xdr:col>9</xdr:col>
      <xdr:colOff>1215390</xdr:colOff>
      <xdr:row>111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112</xdr:row>
      <xdr:rowOff>0</xdr:rowOff>
    </xdr:from>
    <xdr:to>
      <xdr:col>9</xdr:col>
      <xdr:colOff>1215390</xdr:colOff>
      <xdr:row>114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108</xdr:row>
      <xdr:rowOff>0</xdr:rowOff>
    </xdr:from>
    <xdr:to>
      <xdr:col>9</xdr:col>
      <xdr:colOff>1215390</xdr:colOff>
      <xdr:row>110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116</xdr:row>
      <xdr:rowOff>0</xdr:rowOff>
    </xdr:from>
    <xdr:to>
      <xdr:col>9</xdr:col>
      <xdr:colOff>1215390</xdr:colOff>
      <xdr:row>118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108</xdr:row>
      <xdr:rowOff>0</xdr:rowOff>
    </xdr:from>
    <xdr:to>
      <xdr:col>9</xdr:col>
      <xdr:colOff>1215390</xdr:colOff>
      <xdr:row>110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104</xdr:row>
      <xdr:rowOff>0</xdr:rowOff>
    </xdr:from>
    <xdr:to>
      <xdr:col>9</xdr:col>
      <xdr:colOff>1215390</xdr:colOff>
      <xdr:row>106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104</xdr:row>
      <xdr:rowOff>0</xdr:rowOff>
    </xdr:from>
    <xdr:to>
      <xdr:col>9</xdr:col>
      <xdr:colOff>1215390</xdr:colOff>
      <xdr:row>106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116</xdr:row>
      <xdr:rowOff>0</xdr:rowOff>
    </xdr:from>
    <xdr:to>
      <xdr:col>9</xdr:col>
      <xdr:colOff>1215390</xdr:colOff>
      <xdr:row>118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116</xdr:row>
      <xdr:rowOff>0</xdr:rowOff>
    </xdr:from>
    <xdr:to>
      <xdr:col>9</xdr:col>
      <xdr:colOff>1215390</xdr:colOff>
      <xdr:row>118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108</xdr:row>
      <xdr:rowOff>0</xdr:rowOff>
    </xdr:from>
    <xdr:to>
      <xdr:col>9</xdr:col>
      <xdr:colOff>1215390</xdr:colOff>
      <xdr:row>110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110</xdr:row>
      <xdr:rowOff>0</xdr:rowOff>
    </xdr:from>
    <xdr:to>
      <xdr:col>9</xdr:col>
      <xdr:colOff>1215390</xdr:colOff>
      <xdr:row>112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83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109</xdr:row>
      <xdr:rowOff>0</xdr:rowOff>
    </xdr:from>
    <xdr:to>
      <xdr:col>9</xdr:col>
      <xdr:colOff>1215390</xdr:colOff>
      <xdr:row>111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21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21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30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30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33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34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35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36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37</v>
      </c>
      <c r="E29" s="48"/>
      <c r="F29" s="33" t="s">
        <v>38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39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40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41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42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43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44</v>
      </c>
      <c r="U35" s="55"/>
      <c r="V35" s="55"/>
      <c r="W35" s="55"/>
      <c r="X35" s="57" t="s">
        <v>45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46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47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48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49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48</v>
      </c>
      <c r="AI60" s="43"/>
      <c r="AJ60" s="43"/>
      <c r="AK60" s="43"/>
      <c r="AL60" s="43"/>
      <c r="AM60" s="65" t="s">
        <v>49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50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51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48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49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48</v>
      </c>
      <c r="AI75" s="43"/>
      <c r="AJ75" s="43"/>
      <c r="AK75" s="43"/>
      <c r="AL75" s="43"/>
      <c r="AM75" s="65" t="s">
        <v>49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52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2026_6_29_Z2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Prostá rekonstrukce trati v úseku Lázně Bělohrad - Nová Paka_Z2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 xml:space="preserve"> 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7. 7. 2025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 xml:space="preserve">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53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31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54</v>
      </c>
      <c r="D92" s="95"/>
      <c r="E92" s="95"/>
      <c r="F92" s="95"/>
      <c r="G92" s="95"/>
      <c r="H92" s="96"/>
      <c r="I92" s="97" t="s">
        <v>55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56</v>
      </c>
      <c r="AH92" s="95"/>
      <c r="AI92" s="95"/>
      <c r="AJ92" s="95"/>
      <c r="AK92" s="95"/>
      <c r="AL92" s="95"/>
      <c r="AM92" s="95"/>
      <c r="AN92" s="97" t="s">
        <v>57</v>
      </c>
      <c r="AO92" s="95"/>
      <c r="AP92" s="99"/>
      <c r="AQ92" s="100" t="s">
        <v>58</v>
      </c>
      <c r="AR92" s="45"/>
      <c r="AS92" s="101" t="s">
        <v>59</v>
      </c>
      <c r="AT92" s="102" t="s">
        <v>60</v>
      </c>
      <c r="AU92" s="102" t="s">
        <v>61</v>
      </c>
      <c r="AV92" s="102" t="s">
        <v>62</v>
      </c>
      <c r="AW92" s="102" t="s">
        <v>63</v>
      </c>
      <c r="AX92" s="102" t="s">
        <v>64</v>
      </c>
      <c r="AY92" s="102" t="s">
        <v>65</v>
      </c>
      <c r="AZ92" s="102" t="s">
        <v>66</v>
      </c>
      <c r="BA92" s="102" t="s">
        <v>67</v>
      </c>
      <c r="BB92" s="102" t="s">
        <v>68</v>
      </c>
      <c r="BC92" s="102" t="s">
        <v>69</v>
      </c>
      <c r="BD92" s="103" t="s">
        <v>70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71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ROUND(AG95+AG100+AG104+AG118+AG121+AG122,2)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ROUND(AS95+AS100+AS104+AS118+AS121+AS122,2)</f>
        <v>0</v>
      </c>
      <c r="AT94" s="115">
        <f>ROUND(SUM(AV94:AW94),2)</f>
        <v>0</v>
      </c>
      <c r="AU94" s="116">
        <f>ROUND(AU95+AU100+AU104+AU118+AU121+AU122,5)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ROUND(AZ95+AZ100+AZ104+AZ118+AZ121+AZ122,2)</f>
        <v>0</v>
      </c>
      <c r="BA94" s="115">
        <f>ROUND(BA95+BA100+BA104+BA118+BA121+BA122,2)</f>
        <v>0</v>
      </c>
      <c r="BB94" s="115">
        <f>ROUND(BB95+BB100+BB104+BB118+BB121+BB122,2)</f>
        <v>0</v>
      </c>
      <c r="BC94" s="115">
        <f>ROUND(BC95+BC100+BC104+BC118+BC121+BC122,2)</f>
        <v>0</v>
      </c>
      <c r="BD94" s="117">
        <f>ROUND(BD95+BD100+BD104+BD118+BD121+BD122,2)</f>
        <v>0</v>
      </c>
      <c r="BE94" s="6"/>
      <c r="BS94" s="118" t="s">
        <v>72</v>
      </c>
      <c r="BT94" s="118" t="s">
        <v>73</v>
      </c>
      <c r="BU94" s="119" t="s">
        <v>74</v>
      </c>
      <c r="BV94" s="118" t="s">
        <v>75</v>
      </c>
      <c r="BW94" s="118" t="s">
        <v>5</v>
      </c>
      <c r="BX94" s="118" t="s">
        <v>76</v>
      </c>
      <c r="CL94" s="118" t="s">
        <v>1</v>
      </c>
    </row>
    <row r="95" s="7" customFormat="1" ht="16.5" customHeight="1">
      <c r="A95" s="7"/>
      <c r="B95" s="120"/>
      <c r="C95" s="121"/>
      <c r="D95" s="122" t="s">
        <v>77</v>
      </c>
      <c r="E95" s="122"/>
      <c r="F95" s="122"/>
      <c r="G95" s="122"/>
      <c r="H95" s="122"/>
      <c r="I95" s="123"/>
      <c r="J95" s="122" t="s">
        <v>78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ROUND(AG96,2)</f>
        <v>0</v>
      </c>
      <c r="AH95" s="123"/>
      <c r="AI95" s="123"/>
      <c r="AJ95" s="123"/>
      <c r="AK95" s="123"/>
      <c r="AL95" s="123"/>
      <c r="AM95" s="123"/>
      <c r="AN95" s="125">
        <f>SUM(AG95,AT95)</f>
        <v>0</v>
      </c>
      <c r="AO95" s="123"/>
      <c r="AP95" s="123"/>
      <c r="AQ95" s="126" t="s">
        <v>79</v>
      </c>
      <c r="AR95" s="127"/>
      <c r="AS95" s="128">
        <f>ROUND(AS96,2)</f>
        <v>0</v>
      </c>
      <c r="AT95" s="129">
        <f>ROUND(SUM(AV95:AW95),2)</f>
        <v>0</v>
      </c>
      <c r="AU95" s="130">
        <f>ROUND(AU96,5)</f>
        <v>0</v>
      </c>
      <c r="AV95" s="129">
        <f>ROUND(AZ95*L29,2)</f>
        <v>0</v>
      </c>
      <c r="AW95" s="129">
        <f>ROUND(BA95*L30,2)</f>
        <v>0</v>
      </c>
      <c r="AX95" s="129">
        <f>ROUND(BB95*L29,2)</f>
        <v>0</v>
      </c>
      <c r="AY95" s="129">
        <f>ROUND(BC95*L30,2)</f>
        <v>0</v>
      </c>
      <c r="AZ95" s="129">
        <f>ROUND(AZ96,2)</f>
        <v>0</v>
      </c>
      <c r="BA95" s="129">
        <f>ROUND(BA96,2)</f>
        <v>0</v>
      </c>
      <c r="BB95" s="129">
        <f>ROUND(BB96,2)</f>
        <v>0</v>
      </c>
      <c r="BC95" s="129">
        <f>ROUND(BC96,2)</f>
        <v>0</v>
      </c>
      <c r="BD95" s="131">
        <f>ROUND(BD96,2)</f>
        <v>0</v>
      </c>
      <c r="BE95" s="7"/>
      <c r="BS95" s="132" t="s">
        <v>72</v>
      </c>
      <c r="BT95" s="132" t="s">
        <v>80</v>
      </c>
      <c r="BU95" s="132" t="s">
        <v>74</v>
      </c>
      <c r="BV95" s="132" t="s">
        <v>75</v>
      </c>
      <c r="BW95" s="132" t="s">
        <v>81</v>
      </c>
      <c r="BX95" s="132" t="s">
        <v>5</v>
      </c>
      <c r="CL95" s="132" t="s">
        <v>1</v>
      </c>
      <c r="CM95" s="132" t="s">
        <v>82</v>
      </c>
    </row>
    <row r="96" s="4" customFormat="1" ht="23.25" customHeight="1">
      <c r="A96" s="4"/>
      <c r="B96" s="71"/>
      <c r="C96" s="133"/>
      <c r="D96" s="133"/>
      <c r="E96" s="134" t="s">
        <v>83</v>
      </c>
      <c r="F96" s="134"/>
      <c r="G96" s="134"/>
      <c r="H96" s="134"/>
      <c r="I96" s="134"/>
      <c r="J96" s="133"/>
      <c r="K96" s="134" t="s">
        <v>84</v>
      </c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5">
        <f>ROUND(SUM(AG97:AG99),2)</f>
        <v>0</v>
      </c>
      <c r="AH96" s="133"/>
      <c r="AI96" s="133"/>
      <c r="AJ96" s="133"/>
      <c r="AK96" s="133"/>
      <c r="AL96" s="133"/>
      <c r="AM96" s="133"/>
      <c r="AN96" s="136">
        <f>SUM(AG96,AT96)</f>
        <v>0</v>
      </c>
      <c r="AO96" s="133"/>
      <c r="AP96" s="133"/>
      <c r="AQ96" s="137" t="s">
        <v>85</v>
      </c>
      <c r="AR96" s="73"/>
      <c r="AS96" s="138">
        <f>ROUND(SUM(AS97:AS99),2)</f>
        <v>0</v>
      </c>
      <c r="AT96" s="139">
        <f>ROUND(SUM(AV96:AW96),2)</f>
        <v>0</v>
      </c>
      <c r="AU96" s="140">
        <f>ROUND(SUM(AU97:AU99),5)</f>
        <v>0</v>
      </c>
      <c r="AV96" s="139">
        <f>ROUND(AZ96*L29,2)</f>
        <v>0</v>
      </c>
      <c r="AW96" s="139">
        <f>ROUND(BA96*L30,2)</f>
        <v>0</v>
      </c>
      <c r="AX96" s="139">
        <f>ROUND(BB96*L29,2)</f>
        <v>0</v>
      </c>
      <c r="AY96" s="139">
        <f>ROUND(BC96*L30,2)</f>
        <v>0</v>
      </c>
      <c r="AZ96" s="139">
        <f>ROUND(SUM(AZ97:AZ99),2)</f>
        <v>0</v>
      </c>
      <c r="BA96" s="139">
        <f>ROUND(SUM(BA97:BA99),2)</f>
        <v>0</v>
      </c>
      <c r="BB96" s="139">
        <f>ROUND(SUM(BB97:BB99),2)</f>
        <v>0</v>
      </c>
      <c r="BC96" s="139">
        <f>ROUND(SUM(BC97:BC99),2)</f>
        <v>0</v>
      </c>
      <c r="BD96" s="141">
        <f>ROUND(SUM(BD97:BD99),2)</f>
        <v>0</v>
      </c>
      <c r="BE96" s="4"/>
      <c r="BS96" s="142" t="s">
        <v>72</v>
      </c>
      <c r="BT96" s="142" t="s">
        <v>82</v>
      </c>
      <c r="BU96" s="142" t="s">
        <v>74</v>
      </c>
      <c r="BV96" s="142" t="s">
        <v>75</v>
      </c>
      <c r="BW96" s="142" t="s">
        <v>86</v>
      </c>
      <c r="BX96" s="142" t="s">
        <v>81</v>
      </c>
      <c r="CL96" s="142" t="s">
        <v>1</v>
      </c>
    </row>
    <row r="97" s="4" customFormat="1" ht="23.25" customHeight="1">
      <c r="A97" s="143" t="s">
        <v>87</v>
      </c>
      <c r="B97" s="71"/>
      <c r="C97" s="133"/>
      <c r="D97" s="133"/>
      <c r="E97" s="133"/>
      <c r="F97" s="134" t="s">
        <v>88</v>
      </c>
      <c r="G97" s="134"/>
      <c r="H97" s="134"/>
      <c r="I97" s="134"/>
      <c r="J97" s="134"/>
      <c r="K97" s="133"/>
      <c r="L97" s="134" t="s">
        <v>89</v>
      </c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6">
        <f>'SO 226-11-01.1 - Lázně Bě...'!J34</f>
        <v>0</v>
      </c>
      <c r="AH97" s="133"/>
      <c r="AI97" s="133"/>
      <c r="AJ97" s="133"/>
      <c r="AK97" s="133"/>
      <c r="AL97" s="133"/>
      <c r="AM97" s="133"/>
      <c r="AN97" s="136">
        <f>SUM(AG97,AT97)</f>
        <v>0</v>
      </c>
      <c r="AO97" s="133"/>
      <c r="AP97" s="133"/>
      <c r="AQ97" s="137" t="s">
        <v>85</v>
      </c>
      <c r="AR97" s="73"/>
      <c r="AS97" s="138">
        <v>0</v>
      </c>
      <c r="AT97" s="139">
        <f>ROUND(SUM(AV97:AW97),2)</f>
        <v>0</v>
      </c>
      <c r="AU97" s="140">
        <f>'SO 226-11-01.1 - Lázně Bě...'!P134</f>
        <v>0</v>
      </c>
      <c r="AV97" s="139">
        <f>'SO 226-11-01.1 - Lázně Bě...'!J37</f>
        <v>0</v>
      </c>
      <c r="AW97" s="139">
        <f>'SO 226-11-01.1 - Lázně Bě...'!J38</f>
        <v>0</v>
      </c>
      <c r="AX97" s="139">
        <f>'SO 226-11-01.1 - Lázně Bě...'!J39</f>
        <v>0</v>
      </c>
      <c r="AY97" s="139">
        <f>'SO 226-11-01.1 - Lázně Bě...'!J40</f>
        <v>0</v>
      </c>
      <c r="AZ97" s="139">
        <f>'SO 226-11-01.1 - Lázně Bě...'!F37</f>
        <v>0</v>
      </c>
      <c r="BA97" s="139">
        <f>'SO 226-11-01.1 - Lázně Bě...'!F38</f>
        <v>0</v>
      </c>
      <c r="BB97" s="139">
        <f>'SO 226-11-01.1 - Lázně Bě...'!F39</f>
        <v>0</v>
      </c>
      <c r="BC97" s="139">
        <f>'SO 226-11-01.1 - Lázně Bě...'!F40</f>
        <v>0</v>
      </c>
      <c r="BD97" s="141">
        <f>'SO 226-11-01.1 - Lázně Bě...'!F41</f>
        <v>0</v>
      </c>
      <c r="BE97" s="4"/>
      <c r="BT97" s="142" t="s">
        <v>90</v>
      </c>
      <c r="BV97" s="142" t="s">
        <v>75</v>
      </c>
      <c r="BW97" s="142" t="s">
        <v>91</v>
      </c>
      <c r="BX97" s="142" t="s">
        <v>86</v>
      </c>
      <c r="CL97" s="142" t="s">
        <v>1</v>
      </c>
    </row>
    <row r="98" s="4" customFormat="1" ht="23.25" customHeight="1">
      <c r="A98" s="143" t="s">
        <v>87</v>
      </c>
      <c r="B98" s="71"/>
      <c r="C98" s="133"/>
      <c r="D98" s="133"/>
      <c r="E98" s="133"/>
      <c r="F98" s="134" t="s">
        <v>92</v>
      </c>
      <c r="G98" s="134"/>
      <c r="H98" s="134"/>
      <c r="I98" s="134"/>
      <c r="J98" s="134"/>
      <c r="K98" s="133"/>
      <c r="L98" s="134" t="s">
        <v>93</v>
      </c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6">
        <f>'SO 226-11-01.2 - Lázně Bě...'!J34</f>
        <v>0</v>
      </c>
      <c r="AH98" s="133"/>
      <c r="AI98" s="133"/>
      <c r="AJ98" s="133"/>
      <c r="AK98" s="133"/>
      <c r="AL98" s="133"/>
      <c r="AM98" s="133"/>
      <c r="AN98" s="136">
        <f>SUM(AG98,AT98)</f>
        <v>0</v>
      </c>
      <c r="AO98" s="133"/>
      <c r="AP98" s="133"/>
      <c r="AQ98" s="137" t="s">
        <v>85</v>
      </c>
      <c r="AR98" s="73"/>
      <c r="AS98" s="138">
        <v>0</v>
      </c>
      <c r="AT98" s="139">
        <f>ROUND(SUM(AV98:AW98),2)</f>
        <v>0</v>
      </c>
      <c r="AU98" s="140">
        <f>'SO 226-11-01.2 - Lázně Bě...'!P134</f>
        <v>0</v>
      </c>
      <c r="AV98" s="139">
        <f>'SO 226-11-01.2 - Lázně Bě...'!J37</f>
        <v>0</v>
      </c>
      <c r="AW98" s="139">
        <f>'SO 226-11-01.2 - Lázně Bě...'!J38</f>
        <v>0</v>
      </c>
      <c r="AX98" s="139">
        <f>'SO 226-11-01.2 - Lázně Bě...'!J39</f>
        <v>0</v>
      </c>
      <c r="AY98" s="139">
        <f>'SO 226-11-01.2 - Lázně Bě...'!J40</f>
        <v>0</v>
      </c>
      <c r="AZ98" s="139">
        <f>'SO 226-11-01.2 - Lázně Bě...'!F37</f>
        <v>0</v>
      </c>
      <c r="BA98" s="139">
        <f>'SO 226-11-01.2 - Lázně Bě...'!F38</f>
        <v>0</v>
      </c>
      <c r="BB98" s="139">
        <f>'SO 226-11-01.2 - Lázně Bě...'!F39</f>
        <v>0</v>
      </c>
      <c r="BC98" s="139">
        <f>'SO 226-11-01.2 - Lázně Bě...'!F40</f>
        <v>0</v>
      </c>
      <c r="BD98" s="141">
        <f>'SO 226-11-01.2 - Lázně Bě...'!F41</f>
        <v>0</v>
      </c>
      <c r="BE98" s="4"/>
      <c r="BT98" s="142" t="s">
        <v>90</v>
      </c>
      <c r="BV98" s="142" t="s">
        <v>75</v>
      </c>
      <c r="BW98" s="142" t="s">
        <v>94</v>
      </c>
      <c r="BX98" s="142" t="s">
        <v>86</v>
      </c>
      <c r="CL98" s="142" t="s">
        <v>1</v>
      </c>
    </row>
    <row r="99" s="4" customFormat="1" ht="23.25" customHeight="1">
      <c r="A99" s="143" t="s">
        <v>87</v>
      </c>
      <c r="B99" s="71"/>
      <c r="C99" s="133"/>
      <c r="D99" s="133"/>
      <c r="E99" s="133"/>
      <c r="F99" s="134" t="s">
        <v>95</v>
      </c>
      <c r="G99" s="134"/>
      <c r="H99" s="134"/>
      <c r="I99" s="134"/>
      <c r="J99" s="134"/>
      <c r="K99" s="133"/>
      <c r="L99" s="134" t="s">
        <v>96</v>
      </c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6">
        <f>'SO 226-11-01.3 - Lázně Bě...'!J34</f>
        <v>0</v>
      </c>
      <c r="AH99" s="133"/>
      <c r="AI99" s="133"/>
      <c r="AJ99" s="133"/>
      <c r="AK99" s="133"/>
      <c r="AL99" s="133"/>
      <c r="AM99" s="133"/>
      <c r="AN99" s="136">
        <f>SUM(AG99,AT99)</f>
        <v>0</v>
      </c>
      <c r="AO99" s="133"/>
      <c r="AP99" s="133"/>
      <c r="AQ99" s="137" t="s">
        <v>85</v>
      </c>
      <c r="AR99" s="73"/>
      <c r="AS99" s="138">
        <v>0</v>
      </c>
      <c r="AT99" s="139">
        <f>ROUND(SUM(AV99:AW99),2)</f>
        <v>0</v>
      </c>
      <c r="AU99" s="140">
        <f>'SO 226-11-01.3 - Lázně Bě...'!P134</f>
        <v>0</v>
      </c>
      <c r="AV99" s="139">
        <f>'SO 226-11-01.3 - Lázně Bě...'!J37</f>
        <v>0</v>
      </c>
      <c r="AW99" s="139">
        <f>'SO 226-11-01.3 - Lázně Bě...'!J38</f>
        <v>0</v>
      </c>
      <c r="AX99" s="139">
        <f>'SO 226-11-01.3 - Lázně Bě...'!J39</f>
        <v>0</v>
      </c>
      <c r="AY99" s="139">
        <f>'SO 226-11-01.3 - Lázně Bě...'!J40</f>
        <v>0</v>
      </c>
      <c r="AZ99" s="139">
        <f>'SO 226-11-01.3 - Lázně Bě...'!F37</f>
        <v>0</v>
      </c>
      <c r="BA99" s="139">
        <f>'SO 226-11-01.3 - Lázně Bě...'!F38</f>
        <v>0</v>
      </c>
      <c r="BB99" s="139">
        <f>'SO 226-11-01.3 - Lázně Bě...'!F39</f>
        <v>0</v>
      </c>
      <c r="BC99" s="139">
        <f>'SO 226-11-01.3 - Lázně Bě...'!F40</f>
        <v>0</v>
      </c>
      <c r="BD99" s="141">
        <f>'SO 226-11-01.3 - Lázně Bě...'!F41</f>
        <v>0</v>
      </c>
      <c r="BE99" s="4"/>
      <c r="BT99" s="142" t="s">
        <v>90</v>
      </c>
      <c r="BV99" s="142" t="s">
        <v>75</v>
      </c>
      <c r="BW99" s="142" t="s">
        <v>97</v>
      </c>
      <c r="BX99" s="142" t="s">
        <v>86</v>
      </c>
      <c r="CL99" s="142" t="s">
        <v>1</v>
      </c>
    </row>
    <row r="100" s="7" customFormat="1" ht="16.5" customHeight="1">
      <c r="A100" s="7"/>
      <c r="B100" s="120"/>
      <c r="C100" s="121"/>
      <c r="D100" s="122" t="s">
        <v>98</v>
      </c>
      <c r="E100" s="122"/>
      <c r="F100" s="122"/>
      <c r="G100" s="122"/>
      <c r="H100" s="122"/>
      <c r="I100" s="123"/>
      <c r="J100" s="122" t="s">
        <v>99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ROUND(AG101,2)</f>
        <v>0</v>
      </c>
      <c r="AH100" s="123"/>
      <c r="AI100" s="123"/>
      <c r="AJ100" s="123"/>
      <c r="AK100" s="123"/>
      <c r="AL100" s="123"/>
      <c r="AM100" s="123"/>
      <c r="AN100" s="125">
        <f>SUM(AG100,AT100)</f>
        <v>0</v>
      </c>
      <c r="AO100" s="123"/>
      <c r="AP100" s="123"/>
      <c r="AQ100" s="126" t="s">
        <v>79</v>
      </c>
      <c r="AR100" s="127"/>
      <c r="AS100" s="128">
        <f>ROUND(AS101,2)</f>
        <v>0</v>
      </c>
      <c r="AT100" s="129">
        <f>ROUND(SUM(AV100:AW100),2)</f>
        <v>0</v>
      </c>
      <c r="AU100" s="130">
        <f>ROUND(AU101,5)</f>
        <v>0</v>
      </c>
      <c r="AV100" s="129">
        <f>ROUND(AZ100*L29,2)</f>
        <v>0</v>
      </c>
      <c r="AW100" s="129">
        <f>ROUND(BA100*L30,2)</f>
        <v>0</v>
      </c>
      <c r="AX100" s="129">
        <f>ROUND(BB100*L29,2)</f>
        <v>0</v>
      </c>
      <c r="AY100" s="129">
        <f>ROUND(BC100*L30,2)</f>
        <v>0</v>
      </c>
      <c r="AZ100" s="129">
        <f>ROUND(AZ101,2)</f>
        <v>0</v>
      </c>
      <c r="BA100" s="129">
        <f>ROUND(BA101,2)</f>
        <v>0</v>
      </c>
      <c r="BB100" s="129">
        <f>ROUND(BB101,2)</f>
        <v>0</v>
      </c>
      <c r="BC100" s="129">
        <f>ROUND(BC101,2)</f>
        <v>0</v>
      </c>
      <c r="BD100" s="131">
        <f>ROUND(BD101,2)</f>
        <v>0</v>
      </c>
      <c r="BE100" s="7"/>
      <c r="BS100" s="132" t="s">
        <v>72</v>
      </c>
      <c r="BT100" s="132" t="s">
        <v>80</v>
      </c>
      <c r="BU100" s="132" t="s">
        <v>74</v>
      </c>
      <c r="BV100" s="132" t="s">
        <v>75</v>
      </c>
      <c r="BW100" s="132" t="s">
        <v>100</v>
      </c>
      <c r="BX100" s="132" t="s">
        <v>5</v>
      </c>
      <c r="CL100" s="132" t="s">
        <v>1</v>
      </c>
      <c r="CM100" s="132" t="s">
        <v>82</v>
      </c>
    </row>
    <row r="101" s="4" customFormat="1" ht="23.25" customHeight="1">
      <c r="A101" s="4"/>
      <c r="B101" s="71"/>
      <c r="C101" s="133"/>
      <c r="D101" s="133"/>
      <c r="E101" s="134" t="s">
        <v>101</v>
      </c>
      <c r="F101" s="134"/>
      <c r="G101" s="134"/>
      <c r="H101" s="134"/>
      <c r="I101" s="134"/>
      <c r="J101" s="133"/>
      <c r="K101" s="134" t="s">
        <v>102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ROUND(SUM(AG102:AG103),2)</f>
        <v>0</v>
      </c>
      <c r="AH101" s="133"/>
      <c r="AI101" s="133"/>
      <c r="AJ101" s="133"/>
      <c r="AK101" s="133"/>
      <c r="AL101" s="133"/>
      <c r="AM101" s="133"/>
      <c r="AN101" s="136">
        <f>SUM(AG101,AT101)</f>
        <v>0</v>
      </c>
      <c r="AO101" s="133"/>
      <c r="AP101" s="133"/>
      <c r="AQ101" s="137" t="s">
        <v>85</v>
      </c>
      <c r="AR101" s="73"/>
      <c r="AS101" s="138">
        <f>ROUND(SUM(AS102:AS103),2)</f>
        <v>0</v>
      </c>
      <c r="AT101" s="139">
        <f>ROUND(SUM(AV101:AW101),2)</f>
        <v>0</v>
      </c>
      <c r="AU101" s="140">
        <f>ROUND(SUM(AU102:AU103),5)</f>
        <v>0</v>
      </c>
      <c r="AV101" s="139">
        <f>ROUND(AZ101*L29,2)</f>
        <v>0</v>
      </c>
      <c r="AW101" s="139">
        <f>ROUND(BA101*L30,2)</f>
        <v>0</v>
      </c>
      <c r="AX101" s="139">
        <f>ROUND(BB101*L29,2)</f>
        <v>0</v>
      </c>
      <c r="AY101" s="139">
        <f>ROUND(BC101*L30,2)</f>
        <v>0</v>
      </c>
      <c r="AZ101" s="139">
        <f>ROUND(SUM(AZ102:AZ103),2)</f>
        <v>0</v>
      </c>
      <c r="BA101" s="139">
        <f>ROUND(SUM(BA102:BA103),2)</f>
        <v>0</v>
      </c>
      <c r="BB101" s="139">
        <f>ROUND(SUM(BB102:BB103),2)</f>
        <v>0</v>
      </c>
      <c r="BC101" s="139">
        <f>ROUND(SUM(BC102:BC103),2)</f>
        <v>0</v>
      </c>
      <c r="BD101" s="141">
        <f>ROUND(SUM(BD102:BD103),2)</f>
        <v>0</v>
      </c>
      <c r="BE101" s="4"/>
      <c r="BS101" s="142" t="s">
        <v>72</v>
      </c>
      <c r="BT101" s="142" t="s">
        <v>82</v>
      </c>
      <c r="BU101" s="142" t="s">
        <v>74</v>
      </c>
      <c r="BV101" s="142" t="s">
        <v>75</v>
      </c>
      <c r="BW101" s="142" t="s">
        <v>103</v>
      </c>
      <c r="BX101" s="142" t="s">
        <v>100</v>
      </c>
      <c r="CL101" s="142" t="s">
        <v>1</v>
      </c>
    </row>
    <row r="102" s="4" customFormat="1" ht="23.25" customHeight="1">
      <c r="A102" s="143" t="s">
        <v>87</v>
      </c>
      <c r="B102" s="71"/>
      <c r="C102" s="133"/>
      <c r="D102" s="133"/>
      <c r="E102" s="133"/>
      <c r="F102" s="134" t="s">
        <v>104</v>
      </c>
      <c r="G102" s="134"/>
      <c r="H102" s="134"/>
      <c r="I102" s="134"/>
      <c r="J102" s="134"/>
      <c r="K102" s="133"/>
      <c r="L102" s="134" t="s">
        <v>105</v>
      </c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6">
        <f>'SO 340-11-01.01 - přípojk...'!J34</f>
        <v>0</v>
      </c>
      <c r="AH102" s="133"/>
      <c r="AI102" s="133"/>
      <c r="AJ102" s="133"/>
      <c r="AK102" s="133"/>
      <c r="AL102" s="133"/>
      <c r="AM102" s="133"/>
      <c r="AN102" s="136">
        <f>SUM(AG102,AT102)</f>
        <v>0</v>
      </c>
      <c r="AO102" s="133"/>
      <c r="AP102" s="133"/>
      <c r="AQ102" s="137" t="s">
        <v>85</v>
      </c>
      <c r="AR102" s="73"/>
      <c r="AS102" s="138">
        <v>0</v>
      </c>
      <c r="AT102" s="139">
        <f>ROUND(SUM(AV102:AW102),2)</f>
        <v>0</v>
      </c>
      <c r="AU102" s="140">
        <f>'SO 340-11-01.01 - přípojk...'!P129</f>
        <v>0</v>
      </c>
      <c r="AV102" s="139">
        <f>'SO 340-11-01.01 - přípojk...'!J37</f>
        <v>0</v>
      </c>
      <c r="AW102" s="139">
        <f>'SO 340-11-01.01 - přípojk...'!J38</f>
        <v>0</v>
      </c>
      <c r="AX102" s="139">
        <f>'SO 340-11-01.01 - přípojk...'!J39</f>
        <v>0</v>
      </c>
      <c r="AY102" s="139">
        <f>'SO 340-11-01.01 - přípojk...'!J40</f>
        <v>0</v>
      </c>
      <c r="AZ102" s="139">
        <f>'SO 340-11-01.01 - přípojk...'!F37</f>
        <v>0</v>
      </c>
      <c r="BA102" s="139">
        <f>'SO 340-11-01.01 - přípojk...'!F38</f>
        <v>0</v>
      </c>
      <c r="BB102" s="139">
        <f>'SO 340-11-01.01 - přípojk...'!F39</f>
        <v>0</v>
      </c>
      <c r="BC102" s="139">
        <f>'SO 340-11-01.01 - přípojk...'!F40</f>
        <v>0</v>
      </c>
      <c r="BD102" s="141">
        <f>'SO 340-11-01.01 - přípojk...'!F41</f>
        <v>0</v>
      </c>
      <c r="BE102" s="4"/>
      <c r="BT102" s="142" t="s">
        <v>90</v>
      </c>
      <c r="BV102" s="142" t="s">
        <v>75</v>
      </c>
      <c r="BW102" s="142" t="s">
        <v>106</v>
      </c>
      <c r="BX102" s="142" t="s">
        <v>103</v>
      </c>
      <c r="CL102" s="142" t="s">
        <v>1</v>
      </c>
    </row>
    <row r="103" s="4" customFormat="1" ht="23.25" customHeight="1">
      <c r="A103" s="143" t="s">
        <v>87</v>
      </c>
      <c r="B103" s="71"/>
      <c r="C103" s="133"/>
      <c r="D103" s="133"/>
      <c r="E103" s="133"/>
      <c r="F103" s="134" t="s">
        <v>107</v>
      </c>
      <c r="G103" s="134"/>
      <c r="H103" s="134"/>
      <c r="I103" s="134"/>
      <c r="J103" s="134"/>
      <c r="K103" s="133"/>
      <c r="L103" s="134" t="s">
        <v>108</v>
      </c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6">
        <f>'SO 340-11-01.02 - přípojk...'!J34</f>
        <v>0</v>
      </c>
      <c r="AH103" s="133"/>
      <c r="AI103" s="133"/>
      <c r="AJ103" s="133"/>
      <c r="AK103" s="133"/>
      <c r="AL103" s="133"/>
      <c r="AM103" s="133"/>
      <c r="AN103" s="136">
        <f>SUM(AG103,AT103)</f>
        <v>0</v>
      </c>
      <c r="AO103" s="133"/>
      <c r="AP103" s="133"/>
      <c r="AQ103" s="137" t="s">
        <v>85</v>
      </c>
      <c r="AR103" s="73"/>
      <c r="AS103" s="138">
        <v>0</v>
      </c>
      <c r="AT103" s="139">
        <f>ROUND(SUM(AV103:AW103),2)</f>
        <v>0</v>
      </c>
      <c r="AU103" s="140">
        <f>'SO 340-11-01.02 - přípojk...'!P126</f>
        <v>0</v>
      </c>
      <c r="AV103" s="139">
        <f>'SO 340-11-01.02 - přípojk...'!J37</f>
        <v>0</v>
      </c>
      <c r="AW103" s="139">
        <f>'SO 340-11-01.02 - přípojk...'!J38</f>
        <v>0</v>
      </c>
      <c r="AX103" s="139">
        <f>'SO 340-11-01.02 - přípojk...'!J39</f>
        <v>0</v>
      </c>
      <c r="AY103" s="139">
        <f>'SO 340-11-01.02 - přípojk...'!J40</f>
        <v>0</v>
      </c>
      <c r="AZ103" s="139">
        <f>'SO 340-11-01.02 - přípojk...'!F37</f>
        <v>0</v>
      </c>
      <c r="BA103" s="139">
        <f>'SO 340-11-01.02 - přípojk...'!F38</f>
        <v>0</v>
      </c>
      <c r="BB103" s="139">
        <f>'SO 340-11-01.02 - přípojk...'!F39</f>
        <v>0</v>
      </c>
      <c r="BC103" s="139">
        <f>'SO 340-11-01.02 - přípojk...'!F40</f>
        <v>0</v>
      </c>
      <c r="BD103" s="141">
        <f>'SO 340-11-01.02 - přípojk...'!F41</f>
        <v>0</v>
      </c>
      <c r="BE103" s="4"/>
      <c r="BT103" s="142" t="s">
        <v>90</v>
      </c>
      <c r="BV103" s="142" t="s">
        <v>75</v>
      </c>
      <c r="BW103" s="142" t="s">
        <v>109</v>
      </c>
      <c r="BX103" s="142" t="s">
        <v>103</v>
      </c>
      <c r="CL103" s="142" t="s">
        <v>1</v>
      </c>
    </row>
    <row r="104" s="7" customFormat="1" ht="16.5" customHeight="1">
      <c r="A104" s="7"/>
      <c r="B104" s="120"/>
      <c r="C104" s="121"/>
      <c r="D104" s="122" t="s">
        <v>110</v>
      </c>
      <c r="E104" s="122"/>
      <c r="F104" s="122"/>
      <c r="G104" s="122"/>
      <c r="H104" s="122"/>
      <c r="I104" s="123"/>
      <c r="J104" s="122" t="s">
        <v>111</v>
      </c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4">
        <f>ROUND(AG105,2)</f>
        <v>0</v>
      </c>
      <c r="AH104" s="123"/>
      <c r="AI104" s="123"/>
      <c r="AJ104" s="123"/>
      <c r="AK104" s="123"/>
      <c r="AL104" s="123"/>
      <c r="AM104" s="123"/>
      <c r="AN104" s="125">
        <f>SUM(AG104,AT104)</f>
        <v>0</v>
      </c>
      <c r="AO104" s="123"/>
      <c r="AP104" s="123"/>
      <c r="AQ104" s="126" t="s">
        <v>79</v>
      </c>
      <c r="AR104" s="127"/>
      <c r="AS104" s="128">
        <f>ROUND(AS105,2)</f>
        <v>0</v>
      </c>
      <c r="AT104" s="129">
        <f>ROUND(SUM(AV104:AW104),2)</f>
        <v>0</v>
      </c>
      <c r="AU104" s="130">
        <f>ROUND(AU105,5)</f>
        <v>0</v>
      </c>
      <c r="AV104" s="129">
        <f>ROUND(AZ104*L29,2)</f>
        <v>0</v>
      </c>
      <c r="AW104" s="129">
        <f>ROUND(BA104*L30,2)</f>
        <v>0</v>
      </c>
      <c r="AX104" s="129">
        <f>ROUND(BB104*L29,2)</f>
        <v>0</v>
      </c>
      <c r="AY104" s="129">
        <f>ROUND(BC104*L30,2)</f>
        <v>0</v>
      </c>
      <c r="AZ104" s="129">
        <f>ROUND(AZ105,2)</f>
        <v>0</v>
      </c>
      <c r="BA104" s="129">
        <f>ROUND(BA105,2)</f>
        <v>0</v>
      </c>
      <c r="BB104" s="129">
        <f>ROUND(BB105,2)</f>
        <v>0</v>
      </c>
      <c r="BC104" s="129">
        <f>ROUND(BC105,2)</f>
        <v>0</v>
      </c>
      <c r="BD104" s="131">
        <f>ROUND(BD105,2)</f>
        <v>0</v>
      </c>
      <c r="BE104" s="7"/>
      <c r="BS104" s="132" t="s">
        <v>72</v>
      </c>
      <c r="BT104" s="132" t="s">
        <v>80</v>
      </c>
      <c r="BU104" s="132" t="s">
        <v>74</v>
      </c>
      <c r="BV104" s="132" t="s">
        <v>75</v>
      </c>
      <c r="BW104" s="132" t="s">
        <v>112</v>
      </c>
      <c r="BX104" s="132" t="s">
        <v>5</v>
      </c>
      <c r="CL104" s="132" t="s">
        <v>1</v>
      </c>
      <c r="CM104" s="132" t="s">
        <v>82</v>
      </c>
    </row>
    <row r="105" s="4" customFormat="1" ht="23.25" customHeight="1">
      <c r="A105" s="4"/>
      <c r="B105" s="71"/>
      <c r="C105" s="133"/>
      <c r="D105" s="133"/>
      <c r="E105" s="134" t="s">
        <v>113</v>
      </c>
      <c r="F105" s="134"/>
      <c r="G105" s="134"/>
      <c r="H105" s="134"/>
      <c r="I105" s="134"/>
      <c r="J105" s="133"/>
      <c r="K105" s="134" t="s">
        <v>114</v>
      </c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5">
        <f>ROUND(SUM(AG106:AG117),2)</f>
        <v>0</v>
      </c>
      <c r="AH105" s="133"/>
      <c r="AI105" s="133"/>
      <c r="AJ105" s="133"/>
      <c r="AK105" s="133"/>
      <c r="AL105" s="133"/>
      <c r="AM105" s="133"/>
      <c r="AN105" s="136">
        <f>SUM(AG105,AT105)</f>
        <v>0</v>
      </c>
      <c r="AO105" s="133"/>
      <c r="AP105" s="133"/>
      <c r="AQ105" s="137" t="s">
        <v>85</v>
      </c>
      <c r="AR105" s="73"/>
      <c r="AS105" s="138">
        <f>ROUND(SUM(AS106:AS117),2)</f>
        <v>0</v>
      </c>
      <c r="AT105" s="139">
        <f>ROUND(SUM(AV105:AW105),2)</f>
        <v>0</v>
      </c>
      <c r="AU105" s="140">
        <f>ROUND(SUM(AU106:AU117),5)</f>
        <v>0</v>
      </c>
      <c r="AV105" s="139">
        <f>ROUND(AZ105*L29,2)</f>
        <v>0</v>
      </c>
      <c r="AW105" s="139">
        <f>ROUND(BA105*L30,2)</f>
        <v>0</v>
      </c>
      <c r="AX105" s="139">
        <f>ROUND(BB105*L29,2)</f>
        <v>0</v>
      </c>
      <c r="AY105" s="139">
        <f>ROUND(BC105*L30,2)</f>
        <v>0</v>
      </c>
      <c r="AZ105" s="139">
        <f>ROUND(SUM(AZ106:AZ117),2)</f>
        <v>0</v>
      </c>
      <c r="BA105" s="139">
        <f>ROUND(SUM(BA106:BA117),2)</f>
        <v>0</v>
      </c>
      <c r="BB105" s="139">
        <f>ROUND(SUM(BB106:BB117),2)</f>
        <v>0</v>
      </c>
      <c r="BC105" s="139">
        <f>ROUND(SUM(BC106:BC117),2)</f>
        <v>0</v>
      </c>
      <c r="BD105" s="141">
        <f>ROUND(SUM(BD106:BD117),2)</f>
        <v>0</v>
      </c>
      <c r="BE105" s="4"/>
      <c r="BS105" s="142" t="s">
        <v>72</v>
      </c>
      <c r="BT105" s="142" t="s">
        <v>82</v>
      </c>
      <c r="BU105" s="142" t="s">
        <v>74</v>
      </c>
      <c r="BV105" s="142" t="s">
        <v>75</v>
      </c>
      <c r="BW105" s="142" t="s">
        <v>115</v>
      </c>
      <c r="BX105" s="142" t="s">
        <v>112</v>
      </c>
      <c r="CL105" s="142" t="s">
        <v>1</v>
      </c>
    </row>
    <row r="106" s="4" customFormat="1" ht="23.25" customHeight="1">
      <c r="A106" s="143" t="s">
        <v>87</v>
      </c>
      <c r="B106" s="71"/>
      <c r="C106" s="133"/>
      <c r="D106" s="133"/>
      <c r="E106" s="133"/>
      <c r="F106" s="134" t="s">
        <v>116</v>
      </c>
      <c r="G106" s="134"/>
      <c r="H106" s="134"/>
      <c r="I106" s="134"/>
      <c r="J106" s="134"/>
      <c r="K106" s="133"/>
      <c r="L106" s="134" t="s">
        <v>117</v>
      </c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6">
        <f>'PS 430-11-01.01 - PZS P44...'!J34</f>
        <v>0</v>
      </c>
      <c r="AH106" s="133"/>
      <c r="AI106" s="133"/>
      <c r="AJ106" s="133"/>
      <c r="AK106" s="133"/>
      <c r="AL106" s="133"/>
      <c r="AM106" s="133"/>
      <c r="AN106" s="136">
        <f>SUM(AG106,AT106)</f>
        <v>0</v>
      </c>
      <c r="AO106" s="133"/>
      <c r="AP106" s="133"/>
      <c r="AQ106" s="137" t="s">
        <v>85</v>
      </c>
      <c r="AR106" s="73"/>
      <c r="AS106" s="138">
        <v>0</v>
      </c>
      <c r="AT106" s="139">
        <f>ROUND(SUM(AV106:AW106),2)</f>
        <v>0</v>
      </c>
      <c r="AU106" s="140">
        <f>'PS 430-11-01.01 - PZS P44...'!P128</f>
        <v>0</v>
      </c>
      <c r="AV106" s="139">
        <f>'PS 430-11-01.01 - PZS P44...'!J37</f>
        <v>0</v>
      </c>
      <c r="AW106" s="139">
        <f>'PS 430-11-01.01 - PZS P44...'!J38</f>
        <v>0</v>
      </c>
      <c r="AX106" s="139">
        <f>'PS 430-11-01.01 - PZS P44...'!J39</f>
        <v>0</v>
      </c>
      <c r="AY106" s="139">
        <f>'PS 430-11-01.01 - PZS P44...'!J40</f>
        <v>0</v>
      </c>
      <c r="AZ106" s="139">
        <f>'PS 430-11-01.01 - PZS P44...'!F37</f>
        <v>0</v>
      </c>
      <c r="BA106" s="139">
        <f>'PS 430-11-01.01 - PZS P44...'!F38</f>
        <v>0</v>
      </c>
      <c r="BB106" s="139">
        <f>'PS 430-11-01.01 - PZS P44...'!F39</f>
        <v>0</v>
      </c>
      <c r="BC106" s="139">
        <f>'PS 430-11-01.01 - PZS P44...'!F40</f>
        <v>0</v>
      </c>
      <c r="BD106" s="141">
        <f>'PS 430-11-01.01 - PZS P44...'!F41</f>
        <v>0</v>
      </c>
      <c r="BE106" s="4"/>
      <c r="BT106" s="142" t="s">
        <v>90</v>
      </c>
      <c r="BV106" s="142" t="s">
        <v>75</v>
      </c>
      <c r="BW106" s="142" t="s">
        <v>118</v>
      </c>
      <c r="BX106" s="142" t="s">
        <v>115</v>
      </c>
      <c r="CL106" s="142" t="s">
        <v>1</v>
      </c>
    </row>
    <row r="107" s="4" customFormat="1" ht="23.25" customHeight="1">
      <c r="A107" s="143" t="s">
        <v>87</v>
      </c>
      <c r="B107" s="71"/>
      <c r="C107" s="133"/>
      <c r="D107" s="133"/>
      <c r="E107" s="133"/>
      <c r="F107" s="134" t="s">
        <v>119</v>
      </c>
      <c r="G107" s="134"/>
      <c r="H107" s="134"/>
      <c r="I107" s="134"/>
      <c r="J107" s="134"/>
      <c r="K107" s="133"/>
      <c r="L107" s="134" t="s">
        <v>120</v>
      </c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6">
        <f>'PS 430-11-01.03 - PZS P44...'!J34</f>
        <v>0</v>
      </c>
      <c r="AH107" s="133"/>
      <c r="AI107" s="133"/>
      <c r="AJ107" s="133"/>
      <c r="AK107" s="133"/>
      <c r="AL107" s="133"/>
      <c r="AM107" s="133"/>
      <c r="AN107" s="136">
        <f>SUM(AG107,AT107)</f>
        <v>0</v>
      </c>
      <c r="AO107" s="133"/>
      <c r="AP107" s="133"/>
      <c r="AQ107" s="137" t="s">
        <v>85</v>
      </c>
      <c r="AR107" s="73"/>
      <c r="AS107" s="138">
        <v>0</v>
      </c>
      <c r="AT107" s="139">
        <f>ROUND(SUM(AV107:AW107),2)</f>
        <v>0</v>
      </c>
      <c r="AU107" s="140">
        <f>'PS 430-11-01.03 - PZS P44...'!P129</f>
        <v>0</v>
      </c>
      <c r="AV107" s="139">
        <f>'PS 430-11-01.03 - PZS P44...'!J37</f>
        <v>0</v>
      </c>
      <c r="AW107" s="139">
        <f>'PS 430-11-01.03 - PZS P44...'!J38</f>
        <v>0</v>
      </c>
      <c r="AX107" s="139">
        <f>'PS 430-11-01.03 - PZS P44...'!J39</f>
        <v>0</v>
      </c>
      <c r="AY107" s="139">
        <f>'PS 430-11-01.03 - PZS P44...'!J40</f>
        <v>0</v>
      </c>
      <c r="AZ107" s="139">
        <f>'PS 430-11-01.03 - PZS P44...'!F37</f>
        <v>0</v>
      </c>
      <c r="BA107" s="139">
        <f>'PS 430-11-01.03 - PZS P44...'!F38</f>
        <v>0</v>
      </c>
      <c r="BB107" s="139">
        <f>'PS 430-11-01.03 - PZS P44...'!F39</f>
        <v>0</v>
      </c>
      <c r="BC107" s="139">
        <f>'PS 430-11-01.03 - PZS P44...'!F40</f>
        <v>0</v>
      </c>
      <c r="BD107" s="141">
        <f>'PS 430-11-01.03 - PZS P44...'!F41</f>
        <v>0</v>
      </c>
      <c r="BE107" s="4"/>
      <c r="BT107" s="142" t="s">
        <v>90</v>
      </c>
      <c r="BV107" s="142" t="s">
        <v>75</v>
      </c>
      <c r="BW107" s="142" t="s">
        <v>121</v>
      </c>
      <c r="BX107" s="142" t="s">
        <v>115</v>
      </c>
      <c r="CL107" s="142" t="s">
        <v>1</v>
      </c>
    </row>
    <row r="108" s="4" customFormat="1" ht="23.25" customHeight="1">
      <c r="A108" s="143" t="s">
        <v>87</v>
      </c>
      <c r="B108" s="71"/>
      <c r="C108" s="133"/>
      <c r="D108" s="133"/>
      <c r="E108" s="133"/>
      <c r="F108" s="134" t="s">
        <v>122</v>
      </c>
      <c r="G108" s="134"/>
      <c r="H108" s="134"/>
      <c r="I108" s="134"/>
      <c r="J108" s="134"/>
      <c r="K108" s="133"/>
      <c r="L108" s="134" t="s">
        <v>123</v>
      </c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6">
        <f>'PS 430-11-01.04 - PZS 447...'!J34</f>
        <v>0</v>
      </c>
      <c r="AH108" s="133"/>
      <c r="AI108" s="133"/>
      <c r="AJ108" s="133"/>
      <c r="AK108" s="133"/>
      <c r="AL108" s="133"/>
      <c r="AM108" s="133"/>
      <c r="AN108" s="136">
        <f>SUM(AG108,AT108)</f>
        <v>0</v>
      </c>
      <c r="AO108" s="133"/>
      <c r="AP108" s="133"/>
      <c r="AQ108" s="137" t="s">
        <v>85</v>
      </c>
      <c r="AR108" s="73"/>
      <c r="AS108" s="138">
        <v>0</v>
      </c>
      <c r="AT108" s="139">
        <f>ROUND(SUM(AV108:AW108),2)</f>
        <v>0</v>
      </c>
      <c r="AU108" s="140">
        <f>'PS 430-11-01.04 - PZS 447...'!P127</f>
        <v>0</v>
      </c>
      <c r="AV108" s="139">
        <f>'PS 430-11-01.04 - PZS 447...'!J37</f>
        <v>0</v>
      </c>
      <c r="AW108" s="139">
        <f>'PS 430-11-01.04 - PZS 447...'!J38</f>
        <v>0</v>
      </c>
      <c r="AX108" s="139">
        <f>'PS 430-11-01.04 - PZS 447...'!J39</f>
        <v>0</v>
      </c>
      <c r="AY108" s="139">
        <f>'PS 430-11-01.04 - PZS 447...'!J40</f>
        <v>0</v>
      </c>
      <c r="AZ108" s="139">
        <f>'PS 430-11-01.04 - PZS 447...'!F37</f>
        <v>0</v>
      </c>
      <c r="BA108" s="139">
        <f>'PS 430-11-01.04 - PZS 447...'!F38</f>
        <v>0</v>
      </c>
      <c r="BB108" s="139">
        <f>'PS 430-11-01.04 - PZS 447...'!F39</f>
        <v>0</v>
      </c>
      <c r="BC108" s="139">
        <f>'PS 430-11-01.04 - PZS 447...'!F40</f>
        <v>0</v>
      </c>
      <c r="BD108" s="141">
        <f>'PS 430-11-01.04 - PZS 447...'!F41</f>
        <v>0</v>
      </c>
      <c r="BE108" s="4"/>
      <c r="BT108" s="142" t="s">
        <v>90</v>
      </c>
      <c r="BV108" s="142" t="s">
        <v>75</v>
      </c>
      <c r="BW108" s="142" t="s">
        <v>124</v>
      </c>
      <c r="BX108" s="142" t="s">
        <v>115</v>
      </c>
      <c r="CL108" s="142" t="s">
        <v>1</v>
      </c>
    </row>
    <row r="109" s="4" customFormat="1" ht="23.25" customHeight="1">
      <c r="A109" s="143" t="s">
        <v>87</v>
      </c>
      <c r="B109" s="71"/>
      <c r="C109" s="133"/>
      <c r="D109" s="133"/>
      <c r="E109" s="133"/>
      <c r="F109" s="134" t="s">
        <v>125</v>
      </c>
      <c r="G109" s="134"/>
      <c r="H109" s="134"/>
      <c r="I109" s="134"/>
      <c r="J109" s="134"/>
      <c r="K109" s="133"/>
      <c r="L109" s="134" t="s">
        <v>126</v>
      </c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6">
        <f>'PS 430-11-01.05  - PZS P4...'!J34</f>
        <v>0</v>
      </c>
      <c r="AH109" s="133"/>
      <c r="AI109" s="133"/>
      <c r="AJ109" s="133"/>
      <c r="AK109" s="133"/>
      <c r="AL109" s="133"/>
      <c r="AM109" s="133"/>
      <c r="AN109" s="136">
        <f>SUM(AG109,AT109)</f>
        <v>0</v>
      </c>
      <c r="AO109" s="133"/>
      <c r="AP109" s="133"/>
      <c r="AQ109" s="137" t="s">
        <v>85</v>
      </c>
      <c r="AR109" s="73"/>
      <c r="AS109" s="138">
        <v>0</v>
      </c>
      <c r="AT109" s="139">
        <f>ROUND(SUM(AV109:AW109),2)</f>
        <v>0</v>
      </c>
      <c r="AU109" s="140">
        <f>'PS 430-11-01.05  - PZS P4...'!P129</f>
        <v>0</v>
      </c>
      <c r="AV109" s="139">
        <f>'PS 430-11-01.05  - PZS P4...'!J37</f>
        <v>0</v>
      </c>
      <c r="AW109" s="139">
        <f>'PS 430-11-01.05  - PZS P4...'!J38</f>
        <v>0</v>
      </c>
      <c r="AX109" s="139">
        <f>'PS 430-11-01.05  - PZS P4...'!J39</f>
        <v>0</v>
      </c>
      <c r="AY109" s="139">
        <f>'PS 430-11-01.05  - PZS P4...'!J40</f>
        <v>0</v>
      </c>
      <c r="AZ109" s="139">
        <f>'PS 430-11-01.05  - PZS P4...'!F37</f>
        <v>0</v>
      </c>
      <c r="BA109" s="139">
        <f>'PS 430-11-01.05  - PZS P4...'!F38</f>
        <v>0</v>
      </c>
      <c r="BB109" s="139">
        <f>'PS 430-11-01.05  - PZS P4...'!F39</f>
        <v>0</v>
      </c>
      <c r="BC109" s="139">
        <f>'PS 430-11-01.05  - PZS P4...'!F40</f>
        <v>0</v>
      </c>
      <c r="BD109" s="141">
        <f>'PS 430-11-01.05  - PZS P4...'!F41</f>
        <v>0</v>
      </c>
      <c r="BE109" s="4"/>
      <c r="BT109" s="142" t="s">
        <v>90</v>
      </c>
      <c r="BV109" s="142" t="s">
        <v>75</v>
      </c>
      <c r="BW109" s="142" t="s">
        <v>127</v>
      </c>
      <c r="BX109" s="142" t="s">
        <v>115</v>
      </c>
      <c r="CL109" s="142" t="s">
        <v>1</v>
      </c>
    </row>
    <row r="110" s="4" customFormat="1" ht="23.25" customHeight="1">
      <c r="A110" s="143" t="s">
        <v>87</v>
      </c>
      <c r="B110" s="71"/>
      <c r="C110" s="133"/>
      <c r="D110" s="133"/>
      <c r="E110" s="133"/>
      <c r="F110" s="134" t="s">
        <v>128</v>
      </c>
      <c r="G110" s="134"/>
      <c r="H110" s="134"/>
      <c r="I110" s="134"/>
      <c r="J110" s="134"/>
      <c r="K110" s="133"/>
      <c r="L110" s="134" t="s">
        <v>129</v>
      </c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6">
        <f>'PS 430-11-01.07 - PZS P44...'!J34</f>
        <v>0</v>
      </c>
      <c r="AH110" s="133"/>
      <c r="AI110" s="133"/>
      <c r="AJ110" s="133"/>
      <c r="AK110" s="133"/>
      <c r="AL110" s="133"/>
      <c r="AM110" s="133"/>
      <c r="AN110" s="136">
        <f>SUM(AG110,AT110)</f>
        <v>0</v>
      </c>
      <c r="AO110" s="133"/>
      <c r="AP110" s="133"/>
      <c r="AQ110" s="137" t="s">
        <v>85</v>
      </c>
      <c r="AR110" s="73"/>
      <c r="AS110" s="138">
        <v>0</v>
      </c>
      <c r="AT110" s="139">
        <f>ROUND(SUM(AV110:AW110),2)</f>
        <v>0</v>
      </c>
      <c r="AU110" s="140">
        <f>'PS 430-11-01.07 - PZS P44...'!P134</f>
        <v>0</v>
      </c>
      <c r="AV110" s="139">
        <f>'PS 430-11-01.07 - PZS P44...'!J37</f>
        <v>0</v>
      </c>
      <c r="AW110" s="139">
        <f>'PS 430-11-01.07 - PZS P44...'!J38</f>
        <v>0</v>
      </c>
      <c r="AX110" s="139">
        <f>'PS 430-11-01.07 - PZS P44...'!J39</f>
        <v>0</v>
      </c>
      <c r="AY110" s="139">
        <f>'PS 430-11-01.07 - PZS P44...'!J40</f>
        <v>0</v>
      </c>
      <c r="AZ110" s="139">
        <f>'PS 430-11-01.07 - PZS P44...'!F37</f>
        <v>0</v>
      </c>
      <c r="BA110" s="139">
        <f>'PS 430-11-01.07 - PZS P44...'!F38</f>
        <v>0</v>
      </c>
      <c r="BB110" s="139">
        <f>'PS 430-11-01.07 - PZS P44...'!F39</f>
        <v>0</v>
      </c>
      <c r="BC110" s="139">
        <f>'PS 430-11-01.07 - PZS P44...'!F40</f>
        <v>0</v>
      </c>
      <c r="BD110" s="141">
        <f>'PS 430-11-01.07 - PZS P44...'!F41</f>
        <v>0</v>
      </c>
      <c r="BE110" s="4"/>
      <c r="BT110" s="142" t="s">
        <v>90</v>
      </c>
      <c r="BV110" s="142" t="s">
        <v>75</v>
      </c>
      <c r="BW110" s="142" t="s">
        <v>130</v>
      </c>
      <c r="BX110" s="142" t="s">
        <v>115</v>
      </c>
      <c r="CL110" s="142" t="s">
        <v>1</v>
      </c>
    </row>
    <row r="111" s="4" customFormat="1" ht="23.25" customHeight="1">
      <c r="A111" s="143" t="s">
        <v>87</v>
      </c>
      <c r="B111" s="71"/>
      <c r="C111" s="133"/>
      <c r="D111" s="133"/>
      <c r="E111" s="133"/>
      <c r="F111" s="134" t="s">
        <v>131</v>
      </c>
      <c r="G111" s="134"/>
      <c r="H111" s="134"/>
      <c r="I111" s="134"/>
      <c r="J111" s="134"/>
      <c r="K111" s="133"/>
      <c r="L111" s="134" t="s">
        <v>132</v>
      </c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6">
        <f>'PS 430-11-01.09 - PZS P44...'!J34</f>
        <v>0</v>
      </c>
      <c r="AH111" s="133"/>
      <c r="AI111" s="133"/>
      <c r="AJ111" s="133"/>
      <c r="AK111" s="133"/>
      <c r="AL111" s="133"/>
      <c r="AM111" s="133"/>
      <c r="AN111" s="136">
        <f>SUM(AG111,AT111)</f>
        <v>0</v>
      </c>
      <c r="AO111" s="133"/>
      <c r="AP111" s="133"/>
      <c r="AQ111" s="137" t="s">
        <v>85</v>
      </c>
      <c r="AR111" s="73"/>
      <c r="AS111" s="138">
        <v>0</v>
      </c>
      <c r="AT111" s="139">
        <f>ROUND(SUM(AV111:AW111),2)</f>
        <v>0</v>
      </c>
      <c r="AU111" s="140">
        <f>'PS 430-11-01.09 - PZS P44...'!P134</f>
        <v>0</v>
      </c>
      <c r="AV111" s="139">
        <f>'PS 430-11-01.09 - PZS P44...'!J37</f>
        <v>0</v>
      </c>
      <c r="AW111" s="139">
        <f>'PS 430-11-01.09 - PZS P44...'!J38</f>
        <v>0</v>
      </c>
      <c r="AX111" s="139">
        <f>'PS 430-11-01.09 - PZS P44...'!J39</f>
        <v>0</v>
      </c>
      <c r="AY111" s="139">
        <f>'PS 430-11-01.09 - PZS P44...'!J40</f>
        <v>0</v>
      </c>
      <c r="AZ111" s="139">
        <f>'PS 430-11-01.09 - PZS P44...'!F37</f>
        <v>0</v>
      </c>
      <c r="BA111" s="139">
        <f>'PS 430-11-01.09 - PZS P44...'!F38</f>
        <v>0</v>
      </c>
      <c r="BB111" s="139">
        <f>'PS 430-11-01.09 - PZS P44...'!F39</f>
        <v>0</v>
      </c>
      <c r="BC111" s="139">
        <f>'PS 430-11-01.09 - PZS P44...'!F40</f>
        <v>0</v>
      </c>
      <c r="BD111" s="141">
        <f>'PS 430-11-01.09 - PZS P44...'!F41</f>
        <v>0</v>
      </c>
      <c r="BE111" s="4"/>
      <c r="BT111" s="142" t="s">
        <v>90</v>
      </c>
      <c r="BV111" s="142" t="s">
        <v>75</v>
      </c>
      <c r="BW111" s="142" t="s">
        <v>133</v>
      </c>
      <c r="BX111" s="142" t="s">
        <v>115</v>
      </c>
      <c r="CL111" s="142" t="s">
        <v>1</v>
      </c>
    </row>
    <row r="112" s="4" customFormat="1" ht="23.25" customHeight="1">
      <c r="A112" s="143" t="s">
        <v>87</v>
      </c>
      <c r="B112" s="71"/>
      <c r="C112" s="133"/>
      <c r="D112" s="133"/>
      <c r="E112" s="133"/>
      <c r="F112" s="134" t="s">
        <v>134</v>
      </c>
      <c r="G112" s="134"/>
      <c r="H112" s="134"/>
      <c r="I112" s="134"/>
      <c r="J112" s="134"/>
      <c r="K112" s="133"/>
      <c r="L112" s="134" t="s">
        <v>135</v>
      </c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6">
        <f>'PS 430-11-01.11 - PZS P44...'!J34</f>
        <v>0</v>
      </c>
      <c r="AH112" s="133"/>
      <c r="AI112" s="133"/>
      <c r="AJ112" s="133"/>
      <c r="AK112" s="133"/>
      <c r="AL112" s="133"/>
      <c r="AM112" s="133"/>
      <c r="AN112" s="136">
        <f>SUM(AG112,AT112)</f>
        <v>0</v>
      </c>
      <c r="AO112" s="133"/>
      <c r="AP112" s="133"/>
      <c r="AQ112" s="137" t="s">
        <v>85</v>
      </c>
      <c r="AR112" s="73"/>
      <c r="AS112" s="138">
        <v>0</v>
      </c>
      <c r="AT112" s="139">
        <f>ROUND(SUM(AV112:AW112),2)</f>
        <v>0</v>
      </c>
      <c r="AU112" s="140">
        <f>'PS 430-11-01.11 - PZS P44...'!P134</f>
        <v>0</v>
      </c>
      <c r="AV112" s="139">
        <f>'PS 430-11-01.11 - PZS P44...'!J37</f>
        <v>0</v>
      </c>
      <c r="AW112" s="139">
        <f>'PS 430-11-01.11 - PZS P44...'!J38</f>
        <v>0</v>
      </c>
      <c r="AX112" s="139">
        <f>'PS 430-11-01.11 - PZS P44...'!J39</f>
        <v>0</v>
      </c>
      <c r="AY112" s="139">
        <f>'PS 430-11-01.11 - PZS P44...'!J40</f>
        <v>0</v>
      </c>
      <c r="AZ112" s="139">
        <f>'PS 430-11-01.11 - PZS P44...'!F37</f>
        <v>0</v>
      </c>
      <c r="BA112" s="139">
        <f>'PS 430-11-01.11 - PZS P44...'!F38</f>
        <v>0</v>
      </c>
      <c r="BB112" s="139">
        <f>'PS 430-11-01.11 - PZS P44...'!F39</f>
        <v>0</v>
      </c>
      <c r="BC112" s="139">
        <f>'PS 430-11-01.11 - PZS P44...'!F40</f>
        <v>0</v>
      </c>
      <c r="BD112" s="141">
        <f>'PS 430-11-01.11 - PZS P44...'!F41</f>
        <v>0</v>
      </c>
      <c r="BE112" s="4"/>
      <c r="BT112" s="142" t="s">
        <v>90</v>
      </c>
      <c r="BV112" s="142" t="s">
        <v>75</v>
      </c>
      <c r="BW112" s="142" t="s">
        <v>136</v>
      </c>
      <c r="BX112" s="142" t="s">
        <v>115</v>
      </c>
      <c r="CL112" s="142" t="s">
        <v>1</v>
      </c>
    </row>
    <row r="113" s="4" customFormat="1" ht="23.25" customHeight="1">
      <c r="A113" s="143" t="s">
        <v>87</v>
      </c>
      <c r="B113" s="71"/>
      <c r="C113" s="133"/>
      <c r="D113" s="133"/>
      <c r="E113" s="133"/>
      <c r="F113" s="134" t="s">
        <v>137</v>
      </c>
      <c r="G113" s="134"/>
      <c r="H113" s="134"/>
      <c r="I113" s="134"/>
      <c r="J113" s="134"/>
      <c r="K113" s="133"/>
      <c r="L113" s="134" t="s">
        <v>138</v>
      </c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6">
        <f>'PS 430-11-01.06 - PZS P44...'!J34</f>
        <v>0</v>
      </c>
      <c r="AH113" s="133"/>
      <c r="AI113" s="133"/>
      <c r="AJ113" s="133"/>
      <c r="AK113" s="133"/>
      <c r="AL113" s="133"/>
      <c r="AM113" s="133"/>
      <c r="AN113" s="136">
        <f>SUM(AG113,AT113)</f>
        <v>0</v>
      </c>
      <c r="AO113" s="133"/>
      <c r="AP113" s="133"/>
      <c r="AQ113" s="137" t="s">
        <v>85</v>
      </c>
      <c r="AR113" s="73"/>
      <c r="AS113" s="138">
        <v>0</v>
      </c>
      <c r="AT113" s="139">
        <f>ROUND(SUM(AV113:AW113),2)</f>
        <v>0</v>
      </c>
      <c r="AU113" s="140">
        <f>'PS 430-11-01.06 - PZS P44...'!P127</f>
        <v>0</v>
      </c>
      <c r="AV113" s="139">
        <f>'PS 430-11-01.06 - PZS P44...'!J37</f>
        <v>0</v>
      </c>
      <c r="AW113" s="139">
        <f>'PS 430-11-01.06 - PZS P44...'!J38</f>
        <v>0</v>
      </c>
      <c r="AX113" s="139">
        <f>'PS 430-11-01.06 - PZS P44...'!J39</f>
        <v>0</v>
      </c>
      <c r="AY113" s="139">
        <f>'PS 430-11-01.06 - PZS P44...'!J40</f>
        <v>0</v>
      </c>
      <c r="AZ113" s="139">
        <f>'PS 430-11-01.06 - PZS P44...'!F37</f>
        <v>0</v>
      </c>
      <c r="BA113" s="139">
        <f>'PS 430-11-01.06 - PZS P44...'!F38</f>
        <v>0</v>
      </c>
      <c r="BB113" s="139">
        <f>'PS 430-11-01.06 - PZS P44...'!F39</f>
        <v>0</v>
      </c>
      <c r="BC113" s="139">
        <f>'PS 430-11-01.06 - PZS P44...'!F40</f>
        <v>0</v>
      </c>
      <c r="BD113" s="141">
        <f>'PS 430-11-01.06 - PZS P44...'!F41</f>
        <v>0</v>
      </c>
      <c r="BE113" s="4"/>
      <c r="BT113" s="142" t="s">
        <v>90</v>
      </c>
      <c r="BV113" s="142" t="s">
        <v>75</v>
      </c>
      <c r="BW113" s="142" t="s">
        <v>139</v>
      </c>
      <c r="BX113" s="142" t="s">
        <v>115</v>
      </c>
      <c r="CL113" s="142" t="s">
        <v>1</v>
      </c>
    </row>
    <row r="114" s="4" customFormat="1" ht="23.25" customHeight="1">
      <c r="A114" s="143" t="s">
        <v>87</v>
      </c>
      <c r="B114" s="71"/>
      <c r="C114" s="133"/>
      <c r="D114" s="133"/>
      <c r="E114" s="133"/>
      <c r="F114" s="134" t="s">
        <v>140</v>
      </c>
      <c r="G114" s="134"/>
      <c r="H114" s="134"/>
      <c r="I114" s="134"/>
      <c r="J114" s="134"/>
      <c r="K114" s="133"/>
      <c r="L114" s="134" t="s">
        <v>141</v>
      </c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6">
        <f>'PS 430-11-01.08 - PZS P44...'!J34</f>
        <v>0</v>
      </c>
      <c r="AH114" s="133"/>
      <c r="AI114" s="133"/>
      <c r="AJ114" s="133"/>
      <c r="AK114" s="133"/>
      <c r="AL114" s="133"/>
      <c r="AM114" s="133"/>
      <c r="AN114" s="136">
        <f>SUM(AG114,AT114)</f>
        <v>0</v>
      </c>
      <c r="AO114" s="133"/>
      <c r="AP114" s="133"/>
      <c r="AQ114" s="137" t="s">
        <v>85</v>
      </c>
      <c r="AR114" s="73"/>
      <c r="AS114" s="138">
        <v>0</v>
      </c>
      <c r="AT114" s="139">
        <f>ROUND(SUM(AV114:AW114),2)</f>
        <v>0</v>
      </c>
      <c r="AU114" s="140">
        <f>'PS 430-11-01.08 - PZS P44...'!P129</f>
        <v>0</v>
      </c>
      <c r="AV114" s="139">
        <f>'PS 430-11-01.08 - PZS P44...'!J37</f>
        <v>0</v>
      </c>
      <c r="AW114" s="139">
        <f>'PS 430-11-01.08 - PZS P44...'!J38</f>
        <v>0</v>
      </c>
      <c r="AX114" s="139">
        <f>'PS 430-11-01.08 - PZS P44...'!J39</f>
        <v>0</v>
      </c>
      <c r="AY114" s="139">
        <f>'PS 430-11-01.08 - PZS P44...'!J40</f>
        <v>0</v>
      </c>
      <c r="AZ114" s="139">
        <f>'PS 430-11-01.08 - PZS P44...'!F37</f>
        <v>0</v>
      </c>
      <c r="BA114" s="139">
        <f>'PS 430-11-01.08 - PZS P44...'!F38</f>
        <v>0</v>
      </c>
      <c r="BB114" s="139">
        <f>'PS 430-11-01.08 - PZS P44...'!F39</f>
        <v>0</v>
      </c>
      <c r="BC114" s="139">
        <f>'PS 430-11-01.08 - PZS P44...'!F40</f>
        <v>0</v>
      </c>
      <c r="BD114" s="141">
        <f>'PS 430-11-01.08 - PZS P44...'!F41</f>
        <v>0</v>
      </c>
      <c r="BE114" s="4"/>
      <c r="BT114" s="142" t="s">
        <v>90</v>
      </c>
      <c r="BV114" s="142" t="s">
        <v>75</v>
      </c>
      <c r="BW114" s="142" t="s">
        <v>142</v>
      </c>
      <c r="BX114" s="142" t="s">
        <v>115</v>
      </c>
      <c r="CL114" s="142" t="s">
        <v>1</v>
      </c>
    </row>
    <row r="115" s="4" customFormat="1" ht="23.25" customHeight="1">
      <c r="A115" s="143" t="s">
        <v>87</v>
      </c>
      <c r="B115" s="71"/>
      <c r="C115" s="133"/>
      <c r="D115" s="133"/>
      <c r="E115" s="133"/>
      <c r="F115" s="134" t="s">
        <v>143</v>
      </c>
      <c r="G115" s="134"/>
      <c r="H115" s="134"/>
      <c r="I115" s="134"/>
      <c r="J115" s="134"/>
      <c r="K115" s="133"/>
      <c r="L115" s="134" t="s">
        <v>144</v>
      </c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6">
        <f>'PS 430-11-01.10 - PZS P44...'!J34</f>
        <v>0</v>
      </c>
      <c r="AH115" s="133"/>
      <c r="AI115" s="133"/>
      <c r="AJ115" s="133"/>
      <c r="AK115" s="133"/>
      <c r="AL115" s="133"/>
      <c r="AM115" s="133"/>
      <c r="AN115" s="136">
        <f>SUM(AG115,AT115)</f>
        <v>0</v>
      </c>
      <c r="AO115" s="133"/>
      <c r="AP115" s="133"/>
      <c r="AQ115" s="137" t="s">
        <v>85</v>
      </c>
      <c r="AR115" s="73"/>
      <c r="AS115" s="138">
        <v>0</v>
      </c>
      <c r="AT115" s="139">
        <f>ROUND(SUM(AV115:AW115),2)</f>
        <v>0</v>
      </c>
      <c r="AU115" s="140">
        <f>'PS 430-11-01.10 - PZS P44...'!P129</f>
        <v>0</v>
      </c>
      <c r="AV115" s="139">
        <f>'PS 430-11-01.10 - PZS P44...'!J37</f>
        <v>0</v>
      </c>
      <c r="AW115" s="139">
        <f>'PS 430-11-01.10 - PZS P44...'!J38</f>
        <v>0</v>
      </c>
      <c r="AX115" s="139">
        <f>'PS 430-11-01.10 - PZS P44...'!J39</f>
        <v>0</v>
      </c>
      <c r="AY115" s="139">
        <f>'PS 430-11-01.10 - PZS P44...'!J40</f>
        <v>0</v>
      </c>
      <c r="AZ115" s="139">
        <f>'PS 430-11-01.10 - PZS P44...'!F37</f>
        <v>0</v>
      </c>
      <c r="BA115" s="139">
        <f>'PS 430-11-01.10 - PZS P44...'!F38</f>
        <v>0</v>
      </c>
      <c r="BB115" s="139">
        <f>'PS 430-11-01.10 - PZS P44...'!F39</f>
        <v>0</v>
      </c>
      <c r="BC115" s="139">
        <f>'PS 430-11-01.10 - PZS P44...'!F40</f>
        <v>0</v>
      </c>
      <c r="BD115" s="141">
        <f>'PS 430-11-01.10 - PZS P44...'!F41</f>
        <v>0</v>
      </c>
      <c r="BE115" s="4"/>
      <c r="BT115" s="142" t="s">
        <v>90</v>
      </c>
      <c r="BV115" s="142" t="s">
        <v>75</v>
      </c>
      <c r="BW115" s="142" t="s">
        <v>145</v>
      </c>
      <c r="BX115" s="142" t="s">
        <v>115</v>
      </c>
      <c r="CL115" s="142" t="s">
        <v>1</v>
      </c>
    </row>
    <row r="116" s="4" customFormat="1" ht="23.25" customHeight="1">
      <c r="A116" s="143" t="s">
        <v>87</v>
      </c>
      <c r="B116" s="71"/>
      <c r="C116" s="133"/>
      <c r="D116" s="133"/>
      <c r="E116" s="133"/>
      <c r="F116" s="134" t="s">
        <v>146</v>
      </c>
      <c r="G116" s="134"/>
      <c r="H116" s="134"/>
      <c r="I116" s="134"/>
      <c r="J116" s="134"/>
      <c r="K116" s="133"/>
      <c r="L116" s="134" t="s">
        <v>147</v>
      </c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6">
        <f>'PS 430-11-01.12 - PZS P44...'!J34</f>
        <v>0</v>
      </c>
      <c r="AH116" s="133"/>
      <c r="AI116" s="133"/>
      <c r="AJ116" s="133"/>
      <c r="AK116" s="133"/>
      <c r="AL116" s="133"/>
      <c r="AM116" s="133"/>
      <c r="AN116" s="136">
        <f>SUM(AG116,AT116)</f>
        <v>0</v>
      </c>
      <c r="AO116" s="133"/>
      <c r="AP116" s="133"/>
      <c r="AQ116" s="137" t="s">
        <v>85</v>
      </c>
      <c r="AR116" s="73"/>
      <c r="AS116" s="138">
        <v>0</v>
      </c>
      <c r="AT116" s="139">
        <f>ROUND(SUM(AV116:AW116),2)</f>
        <v>0</v>
      </c>
      <c r="AU116" s="140">
        <f>'PS 430-11-01.12 - PZS P44...'!P129</f>
        <v>0</v>
      </c>
      <c r="AV116" s="139">
        <f>'PS 430-11-01.12 - PZS P44...'!J37</f>
        <v>0</v>
      </c>
      <c r="AW116" s="139">
        <f>'PS 430-11-01.12 - PZS P44...'!J38</f>
        <v>0</v>
      </c>
      <c r="AX116" s="139">
        <f>'PS 430-11-01.12 - PZS P44...'!J39</f>
        <v>0</v>
      </c>
      <c r="AY116" s="139">
        <f>'PS 430-11-01.12 - PZS P44...'!J40</f>
        <v>0</v>
      </c>
      <c r="AZ116" s="139">
        <f>'PS 430-11-01.12 - PZS P44...'!F37</f>
        <v>0</v>
      </c>
      <c r="BA116" s="139">
        <f>'PS 430-11-01.12 - PZS P44...'!F38</f>
        <v>0</v>
      </c>
      <c r="BB116" s="139">
        <f>'PS 430-11-01.12 - PZS P44...'!F39</f>
        <v>0</v>
      </c>
      <c r="BC116" s="139">
        <f>'PS 430-11-01.12 - PZS P44...'!F40</f>
        <v>0</v>
      </c>
      <c r="BD116" s="141">
        <f>'PS 430-11-01.12 - PZS P44...'!F41</f>
        <v>0</v>
      </c>
      <c r="BE116" s="4"/>
      <c r="BT116" s="142" t="s">
        <v>90</v>
      </c>
      <c r="BV116" s="142" t="s">
        <v>75</v>
      </c>
      <c r="BW116" s="142" t="s">
        <v>148</v>
      </c>
      <c r="BX116" s="142" t="s">
        <v>115</v>
      </c>
      <c r="CL116" s="142" t="s">
        <v>1</v>
      </c>
    </row>
    <row r="117" s="4" customFormat="1" ht="23.25" customHeight="1">
      <c r="A117" s="143" t="s">
        <v>87</v>
      </c>
      <c r="B117" s="71"/>
      <c r="C117" s="133"/>
      <c r="D117" s="133"/>
      <c r="E117" s="133"/>
      <c r="F117" s="134" t="s">
        <v>149</v>
      </c>
      <c r="G117" s="134"/>
      <c r="H117" s="134"/>
      <c r="I117" s="134"/>
      <c r="J117" s="134"/>
      <c r="K117" s="133"/>
      <c r="L117" s="134" t="s">
        <v>150</v>
      </c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6">
        <f>'PS 430-11-01.99 - PZS zab...'!J34</f>
        <v>0</v>
      </c>
      <c r="AH117" s="133"/>
      <c r="AI117" s="133"/>
      <c r="AJ117" s="133"/>
      <c r="AK117" s="133"/>
      <c r="AL117" s="133"/>
      <c r="AM117" s="133"/>
      <c r="AN117" s="136">
        <f>SUM(AG117,AT117)</f>
        <v>0</v>
      </c>
      <c r="AO117" s="133"/>
      <c r="AP117" s="133"/>
      <c r="AQ117" s="137" t="s">
        <v>85</v>
      </c>
      <c r="AR117" s="73"/>
      <c r="AS117" s="138">
        <v>0</v>
      </c>
      <c r="AT117" s="139">
        <f>ROUND(SUM(AV117:AW117),2)</f>
        <v>0</v>
      </c>
      <c r="AU117" s="140">
        <f>'PS 430-11-01.99 - PZS zab...'!P130</f>
        <v>0</v>
      </c>
      <c r="AV117" s="139">
        <f>'PS 430-11-01.99 - PZS zab...'!J37</f>
        <v>0</v>
      </c>
      <c r="AW117" s="139">
        <f>'PS 430-11-01.99 - PZS zab...'!J38</f>
        <v>0</v>
      </c>
      <c r="AX117" s="139">
        <f>'PS 430-11-01.99 - PZS zab...'!J39</f>
        <v>0</v>
      </c>
      <c r="AY117" s="139">
        <f>'PS 430-11-01.99 - PZS zab...'!J40</f>
        <v>0</v>
      </c>
      <c r="AZ117" s="139">
        <f>'PS 430-11-01.99 - PZS zab...'!F37</f>
        <v>0</v>
      </c>
      <c r="BA117" s="139">
        <f>'PS 430-11-01.99 - PZS zab...'!F38</f>
        <v>0</v>
      </c>
      <c r="BB117" s="139">
        <f>'PS 430-11-01.99 - PZS zab...'!F39</f>
        <v>0</v>
      </c>
      <c r="BC117" s="139">
        <f>'PS 430-11-01.99 - PZS zab...'!F40</f>
        <v>0</v>
      </c>
      <c r="BD117" s="141">
        <f>'PS 430-11-01.99 - PZS zab...'!F41</f>
        <v>0</v>
      </c>
      <c r="BE117" s="4"/>
      <c r="BT117" s="142" t="s">
        <v>90</v>
      </c>
      <c r="BV117" s="142" t="s">
        <v>75</v>
      </c>
      <c r="BW117" s="142" t="s">
        <v>151</v>
      </c>
      <c r="BX117" s="142" t="s">
        <v>115</v>
      </c>
      <c r="CL117" s="142" t="s">
        <v>1</v>
      </c>
    </row>
    <row r="118" s="7" customFormat="1" ht="16.5" customHeight="1">
      <c r="A118" s="7"/>
      <c r="B118" s="120"/>
      <c r="C118" s="121"/>
      <c r="D118" s="122" t="s">
        <v>152</v>
      </c>
      <c r="E118" s="122"/>
      <c r="F118" s="122"/>
      <c r="G118" s="122"/>
      <c r="H118" s="122"/>
      <c r="I118" s="123"/>
      <c r="J118" s="122" t="s">
        <v>153</v>
      </c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4">
        <f>ROUND(SUM(AG119:AG120),2)</f>
        <v>0</v>
      </c>
      <c r="AH118" s="123"/>
      <c r="AI118" s="123"/>
      <c r="AJ118" s="123"/>
      <c r="AK118" s="123"/>
      <c r="AL118" s="123"/>
      <c r="AM118" s="123"/>
      <c r="AN118" s="125">
        <f>SUM(AG118,AT118)</f>
        <v>0</v>
      </c>
      <c r="AO118" s="123"/>
      <c r="AP118" s="123"/>
      <c r="AQ118" s="126" t="s">
        <v>79</v>
      </c>
      <c r="AR118" s="127"/>
      <c r="AS118" s="128">
        <f>ROUND(SUM(AS119:AS120),2)</f>
        <v>0</v>
      </c>
      <c r="AT118" s="129">
        <f>ROUND(SUM(AV118:AW118),2)</f>
        <v>0</v>
      </c>
      <c r="AU118" s="130">
        <f>ROUND(SUM(AU119:AU120),5)</f>
        <v>0</v>
      </c>
      <c r="AV118" s="129">
        <f>ROUND(AZ118*L29,2)</f>
        <v>0</v>
      </c>
      <c r="AW118" s="129">
        <f>ROUND(BA118*L30,2)</f>
        <v>0</v>
      </c>
      <c r="AX118" s="129">
        <f>ROUND(BB118*L29,2)</f>
        <v>0</v>
      </c>
      <c r="AY118" s="129">
        <f>ROUND(BC118*L30,2)</f>
        <v>0</v>
      </c>
      <c r="AZ118" s="129">
        <f>ROUND(SUM(AZ119:AZ120),2)</f>
        <v>0</v>
      </c>
      <c r="BA118" s="129">
        <f>ROUND(SUM(BA119:BA120),2)</f>
        <v>0</v>
      </c>
      <c r="BB118" s="129">
        <f>ROUND(SUM(BB119:BB120),2)</f>
        <v>0</v>
      </c>
      <c r="BC118" s="129">
        <f>ROUND(SUM(BC119:BC120),2)</f>
        <v>0</v>
      </c>
      <c r="BD118" s="131">
        <f>ROUND(SUM(BD119:BD120),2)</f>
        <v>0</v>
      </c>
      <c r="BE118" s="7"/>
      <c r="BS118" s="132" t="s">
        <v>72</v>
      </c>
      <c r="BT118" s="132" t="s">
        <v>80</v>
      </c>
      <c r="BU118" s="132" t="s">
        <v>74</v>
      </c>
      <c r="BV118" s="132" t="s">
        <v>75</v>
      </c>
      <c r="BW118" s="132" t="s">
        <v>154</v>
      </c>
      <c r="BX118" s="132" t="s">
        <v>5</v>
      </c>
      <c r="CL118" s="132" t="s">
        <v>1</v>
      </c>
      <c r="CM118" s="132" t="s">
        <v>82</v>
      </c>
    </row>
    <row r="119" s="4" customFormat="1" ht="23.25" customHeight="1">
      <c r="A119" s="143" t="s">
        <v>87</v>
      </c>
      <c r="B119" s="71"/>
      <c r="C119" s="133"/>
      <c r="D119" s="133"/>
      <c r="E119" s="134" t="s">
        <v>155</v>
      </c>
      <c r="F119" s="134"/>
      <c r="G119" s="134"/>
      <c r="H119" s="134"/>
      <c r="I119" s="134"/>
      <c r="J119" s="133"/>
      <c r="K119" s="134" t="s">
        <v>156</v>
      </c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6">
        <f>'PS 580-11-01 - TK (ÚOŽI)'!J32</f>
        <v>0</v>
      </c>
      <c r="AH119" s="133"/>
      <c r="AI119" s="133"/>
      <c r="AJ119" s="133"/>
      <c r="AK119" s="133"/>
      <c r="AL119" s="133"/>
      <c r="AM119" s="133"/>
      <c r="AN119" s="136">
        <f>SUM(AG119,AT119)</f>
        <v>0</v>
      </c>
      <c r="AO119" s="133"/>
      <c r="AP119" s="133"/>
      <c r="AQ119" s="137" t="s">
        <v>85</v>
      </c>
      <c r="AR119" s="73"/>
      <c r="AS119" s="138">
        <v>0</v>
      </c>
      <c r="AT119" s="139">
        <f>ROUND(SUM(AV119:AW119),2)</f>
        <v>0</v>
      </c>
      <c r="AU119" s="140">
        <f>'PS 580-11-01 - TK (ÚOŽI)'!P124</f>
        <v>0</v>
      </c>
      <c r="AV119" s="139">
        <f>'PS 580-11-01 - TK (ÚOŽI)'!J35</f>
        <v>0</v>
      </c>
      <c r="AW119" s="139">
        <f>'PS 580-11-01 - TK (ÚOŽI)'!J36</f>
        <v>0</v>
      </c>
      <c r="AX119" s="139">
        <f>'PS 580-11-01 - TK (ÚOŽI)'!J37</f>
        <v>0</v>
      </c>
      <c r="AY119" s="139">
        <f>'PS 580-11-01 - TK (ÚOŽI)'!J38</f>
        <v>0</v>
      </c>
      <c r="AZ119" s="139">
        <f>'PS 580-11-01 - TK (ÚOŽI)'!F35</f>
        <v>0</v>
      </c>
      <c r="BA119" s="139">
        <f>'PS 580-11-01 - TK (ÚOŽI)'!F36</f>
        <v>0</v>
      </c>
      <c r="BB119" s="139">
        <f>'PS 580-11-01 - TK (ÚOŽI)'!F37</f>
        <v>0</v>
      </c>
      <c r="BC119" s="139">
        <f>'PS 580-11-01 - TK (ÚOŽI)'!F38</f>
        <v>0</v>
      </c>
      <c r="BD119" s="141">
        <f>'PS 580-11-01 - TK (ÚOŽI)'!F39</f>
        <v>0</v>
      </c>
      <c r="BE119" s="4"/>
      <c r="BT119" s="142" t="s">
        <v>82</v>
      </c>
      <c r="BV119" s="142" t="s">
        <v>75</v>
      </c>
      <c r="BW119" s="142" t="s">
        <v>157</v>
      </c>
      <c r="BX119" s="142" t="s">
        <v>154</v>
      </c>
      <c r="CL119" s="142" t="s">
        <v>1</v>
      </c>
    </row>
    <row r="120" s="4" customFormat="1" ht="23.25" customHeight="1">
      <c r="A120" s="143" t="s">
        <v>87</v>
      </c>
      <c r="B120" s="71"/>
      <c r="C120" s="133"/>
      <c r="D120" s="133"/>
      <c r="E120" s="134" t="s">
        <v>158</v>
      </c>
      <c r="F120" s="134"/>
      <c r="G120" s="134"/>
      <c r="H120" s="134"/>
      <c r="I120" s="134"/>
      <c r="J120" s="133"/>
      <c r="K120" s="134" t="s">
        <v>159</v>
      </c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6">
        <f>'PS 580-11-01.02 - TK (ÚRS)'!J32</f>
        <v>0</v>
      </c>
      <c r="AH120" s="133"/>
      <c r="AI120" s="133"/>
      <c r="AJ120" s="133"/>
      <c r="AK120" s="133"/>
      <c r="AL120" s="133"/>
      <c r="AM120" s="133"/>
      <c r="AN120" s="136">
        <f>SUM(AG120,AT120)</f>
        <v>0</v>
      </c>
      <c r="AO120" s="133"/>
      <c r="AP120" s="133"/>
      <c r="AQ120" s="137" t="s">
        <v>85</v>
      </c>
      <c r="AR120" s="73"/>
      <c r="AS120" s="138">
        <v>0</v>
      </c>
      <c r="AT120" s="139">
        <f>ROUND(SUM(AV120:AW120),2)</f>
        <v>0</v>
      </c>
      <c r="AU120" s="140">
        <f>'PS 580-11-01.02 - TK (ÚRS)'!P124</f>
        <v>0</v>
      </c>
      <c r="AV120" s="139">
        <f>'PS 580-11-01.02 - TK (ÚRS)'!J35</f>
        <v>0</v>
      </c>
      <c r="AW120" s="139">
        <f>'PS 580-11-01.02 - TK (ÚRS)'!J36</f>
        <v>0</v>
      </c>
      <c r="AX120" s="139">
        <f>'PS 580-11-01.02 - TK (ÚRS)'!J37</f>
        <v>0</v>
      </c>
      <c r="AY120" s="139">
        <f>'PS 580-11-01.02 - TK (ÚRS)'!J38</f>
        <v>0</v>
      </c>
      <c r="AZ120" s="139">
        <f>'PS 580-11-01.02 - TK (ÚRS)'!F35</f>
        <v>0</v>
      </c>
      <c r="BA120" s="139">
        <f>'PS 580-11-01.02 - TK (ÚRS)'!F36</f>
        <v>0</v>
      </c>
      <c r="BB120" s="139">
        <f>'PS 580-11-01.02 - TK (ÚRS)'!F37</f>
        <v>0</v>
      </c>
      <c r="BC120" s="139">
        <f>'PS 580-11-01.02 - TK (ÚRS)'!F38</f>
        <v>0</v>
      </c>
      <c r="BD120" s="141">
        <f>'PS 580-11-01.02 - TK (ÚRS)'!F39</f>
        <v>0</v>
      </c>
      <c r="BE120" s="4"/>
      <c r="BT120" s="142" t="s">
        <v>82</v>
      </c>
      <c r="BV120" s="142" t="s">
        <v>75</v>
      </c>
      <c r="BW120" s="142" t="s">
        <v>160</v>
      </c>
      <c r="BX120" s="142" t="s">
        <v>154</v>
      </c>
      <c r="CL120" s="142" t="s">
        <v>1</v>
      </c>
    </row>
    <row r="121" s="7" customFormat="1" ht="37.5" customHeight="1">
      <c r="A121" s="143" t="s">
        <v>87</v>
      </c>
      <c r="B121" s="120"/>
      <c r="C121" s="121"/>
      <c r="D121" s="122" t="s">
        <v>161</v>
      </c>
      <c r="E121" s="122"/>
      <c r="F121" s="122"/>
      <c r="G121" s="122"/>
      <c r="H121" s="122"/>
      <c r="I121" s="123"/>
      <c r="J121" s="122" t="s">
        <v>162</v>
      </c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5">
        <f>'SO 999.90.90 - Likvidace ...'!J30</f>
        <v>0</v>
      </c>
      <c r="AH121" s="123"/>
      <c r="AI121" s="123"/>
      <c r="AJ121" s="123"/>
      <c r="AK121" s="123"/>
      <c r="AL121" s="123"/>
      <c r="AM121" s="123"/>
      <c r="AN121" s="125">
        <f>SUM(AG121,AT121)</f>
        <v>0</v>
      </c>
      <c r="AO121" s="123"/>
      <c r="AP121" s="123"/>
      <c r="AQ121" s="126" t="s">
        <v>79</v>
      </c>
      <c r="AR121" s="127"/>
      <c r="AS121" s="128">
        <v>0</v>
      </c>
      <c r="AT121" s="129">
        <f>ROUND(SUM(AV121:AW121),2)</f>
        <v>0</v>
      </c>
      <c r="AU121" s="130">
        <f>'SO 999.90.90 - Likvidace ...'!P118</f>
        <v>0</v>
      </c>
      <c r="AV121" s="129">
        <f>'SO 999.90.90 - Likvidace ...'!J33</f>
        <v>0</v>
      </c>
      <c r="AW121" s="129">
        <f>'SO 999.90.90 - Likvidace ...'!J34</f>
        <v>0</v>
      </c>
      <c r="AX121" s="129">
        <f>'SO 999.90.90 - Likvidace ...'!J35</f>
        <v>0</v>
      </c>
      <c r="AY121" s="129">
        <f>'SO 999.90.90 - Likvidace ...'!J36</f>
        <v>0</v>
      </c>
      <c r="AZ121" s="129">
        <f>'SO 999.90.90 - Likvidace ...'!F33</f>
        <v>0</v>
      </c>
      <c r="BA121" s="129">
        <f>'SO 999.90.90 - Likvidace ...'!F34</f>
        <v>0</v>
      </c>
      <c r="BB121" s="129">
        <f>'SO 999.90.90 - Likvidace ...'!F35</f>
        <v>0</v>
      </c>
      <c r="BC121" s="129">
        <f>'SO 999.90.90 - Likvidace ...'!F36</f>
        <v>0</v>
      </c>
      <c r="BD121" s="131">
        <f>'SO 999.90.90 - Likvidace ...'!F37</f>
        <v>0</v>
      </c>
      <c r="BE121" s="7"/>
      <c r="BT121" s="132" t="s">
        <v>80</v>
      </c>
      <c r="BV121" s="132" t="s">
        <v>75</v>
      </c>
      <c r="BW121" s="132" t="s">
        <v>163</v>
      </c>
      <c r="BX121" s="132" t="s">
        <v>5</v>
      </c>
      <c r="CL121" s="132" t="s">
        <v>1</v>
      </c>
      <c r="CM121" s="132" t="s">
        <v>82</v>
      </c>
    </row>
    <row r="122" s="7" customFormat="1" ht="37.5" customHeight="1">
      <c r="A122" s="143" t="s">
        <v>87</v>
      </c>
      <c r="B122" s="120"/>
      <c r="C122" s="121"/>
      <c r="D122" s="122" t="s">
        <v>164</v>
      </c>
      <c r="E122" s="122"/>
      <c r="F122" s="122"/>
      <c r="G122" s="122"/>
      <c r="H122" s="122"/>
      <c r="I122" s="123"/>
      <c r="J122" s="122" t="s">
        <v>165</v>
      </c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5">
        <f>'SO 999.98.98 - Všeobecný ...'!J30</f>
        <v>0</v>
      </c>
      <c r="AH122" s="123"/>
      <c r="AI122" s="123"/>
      <c r="AJ122" s="123"/>
      <c r="AK122" s="123"/>
      <c r="AL122" s="123"/>
      <c r="AM122" s="123"/>
      <c r="AN122" s="125">
        <f>SUM(AG122,AT122)</f>
        <v>0</v>
      </c>
      <c r="AO122" s="123"/>
      <c r="AP122" s="123"/>
      <c r="AQ122" s="126" t="s">
        <v>79</v>
      </c>
      <c r="AR122" s="127"/>
      <c r="AS122" s="144">
        <v>0</v>
      </c>
      <c r="AT122" s="145">
        <f>ROUND(SUM(AV122:AW122),2)</f>
        <v>0</v>
      </c>
      <c r="AU122" s="146">
        <f>'SO 999.98.98 - Všeobecný ...'!P118</f>
        <v>0</v>
      </c>
      <c r="AV122" s="145">
        <f>'SO 999.98.98 - Všeobecný ...'!J33</f>
        <v>0</v>
      </c>
      <c r="AW122" s="145">
        <f>'SO 999.98.98 - Všeobecný ...'!J34</f>
        <v>0</v>
      </c>
      <c r="AX122" s="145">
        <f>'SO 999.98.98 - Všeobecný ...'!J35</f>
        <v>0</v>
      </c>
      <c r="AY122" s="145">
        <f>'SO 999.98.98 - Všeobecný ...'!J36</f>
        <v>0</v>
      </c>
      <c r="AZ122" s="145">
        <f>'SO 999.98.98 - Všeobecný ...'!F33</f>
        <v>0</v>
      </c>
      <c r="BA122" s="145">
        <f>'SO 999.98.98 - Všeobecný ...'!F34</f>
        <v>0</v>
      </c>
      <c r="BB122" s="145">
        <f>'SO 999.98.98 - Všeobecný ...'!F35</f>
        <v>0</v>
      </c>
      <c r="BC122" s="145">
        <f>'SO 999.98.98 - Všeobecný ...'!F36</f>
        <v>0</v>
      </c>
      <c r="BD122" s="147">
        <f>'SO 999.98.98 - Všeobecný ...'!F37</f>
        <v>0</v>
      </c>
      <c r="BE122" s="7"/>
      <c r="BT122" s="132" t="s">
        <v>80</v>
      </c>
      <c r="BV122" s="132" t="s">
        <v>75</v>
      </c>
      <c r="BW122" s="132" t="s">
        <v>166</v>
      </c>
      <c r="BX122" s="132" t="s">
        <v>5</v>
      </c>
      <c r="CL122" s="132" t="s">
        <v>1</v>
      </c>
      <c r="CM122" s="132" t="s">
        <v>82</v>
      </c>
    </row>
    <row r="123" s="2" customFormat="1" ht="30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5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</row>
    <row r="124" s="2" customFormat="1" ht="6.96" customHeight="1">
      <c r="A124" s="39"/>
      <c r="B124" s="67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45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</row>
  </sheetData>
  <sheetProtection sheet="1" formatColumns="0" formatRows="0" objects="1" scenarios="1" spinCount="100000" saltValue="Xv71mMuxLSbndsde0lOZ4oSDr5N3kwhQmBig83FqtoW6i9q2oyd9zvxiCUuCyvz8lShoX4ovGFw+QsPNg2A5Rw==" hashValue="LumWBoI2d2RcfChMnU8OMGObXX4O2rjYlLgvhMn8uYh4qF0koHcV6jacV6ZfEDEB48QKb1ZgJrlbhr8rm3NwkA==" algorithmName="SHA-512" password="CC35"/>
  <mergeCells count="150">
    <mergeCell ref="D104:H104"/>
    <mergeCell ref="J104:AF104"/>
    <mergeCell ref="E105:I105"/>
    <mergeCell ref="K105:AF105"/>
    <mergeCell ref="F106:J106"/>
    <mergeCell ref="L106:AF106"/>
    <mergeCell ref="L107:AF107"/>
    <mergeCell ref="F107:J107"/>
    <mergeCell ref="F108:J108"/>
    <mergeCell ref="L108:AF108"/>
    <mergeCell ref="L109:AF109"/>
    <mergeCell ref="F109:J109"/>
    <mergeCell ref="F110:J110"/>
    <mergeCell ref="L110:AF110"/>
    <mergeCell ref="F111:J111"/>
    <mergeCell ref="L111:AF111"/>
    <mergeCell ref="L112:AF112"/>
    <mergeCell ref="F112:J112"/>
    <mergeCell ref="L113:AF113"/>
    <mergeCell ref="F113:J113"/>
    <mergeCell ref="F114:J114"/>
    <mergeCell ref="L114:AF114"/>
    <mergeCell ref="L115:AF115"/>
    <mergeCell ref="F115:J115"/>
    <mergeCell ref="L116:AF116"/>
    <mergeCell ref="F116:J116"/>
    <mergeCell ref="F117:J117"/>
    <mergeCell ref="L117:AF117"/>
    <mergeCell ref="D118:H118"/>
    <mergeCell ref="J118:AF118"/>
    <mergeCell ref="E119:I119"/>
    <mergeCell ref="K119:AF119"/>
    <mergeCell ref="E120:I120"/>
    <mergeCell ref="K120:AF120"/>
    <mergeCell ref="D121:H121"/>
    <mergeCell ref="J121:AF121"/>
    <mergeCell ref="D122:H122"/>
    <mergeCell ref="J122:AF122"/>
    <mergeCell ref="AG101:AM101"/>
    <mergeCell ref="AN101:AP101"/>
    <mergeCell ref="AG102:AM102"/>
    <mergeCell ref="AN102:AP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L85:AJ85"/>
    <mergeCell ref="C92:G92"/>
    <mergeCell ref="I92:AF92"/>
    <mergeCell ref="D95:H95"/>
    <mergeCell ref="J95:AF95"/>
    <mergeCell ref="E96:I96"/>
    <mergeCell ref="K96:AF96"/>
    <mergeCell ref="L97:AF97"/>
    <mergeCell ref="F97:J97"/>
    <mergeCell ref="L98:AF98"/>
    <mergeCell ref="F98:J98"/>
    <mergeCell ref="L99:AF99"/>
    <mergeCell ref="F99:J99"/>
    <mergeCell ref="D100:H100"/>
    <mergeCell ref="J100:AF100"/>
    <mergeCell ref="K101:AF101"/>
    <mergeCell ref="E101:I101"/>
    <mergeCell ref="F102:J102"/>
    <mergeCell ref="L102:AF102"/>
    <mergeCell ref="F103:J103"/>
    <mergeCell ref="L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N98:AP98"/>
    <mergeCell ref="AN99:AP99"/>
    <mergeCell ref="AG99:AM99"/>
    <mergeCell ref="AN100:AP100"/>
    <mergeCell ref="AG100:AM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97" location="'SO 226-11-01.1 - Lázně Bě...'!C2" display="/"/>
    <hyperlink ref="A98" location="'SO 226-11-01.2 - Lázně Bě...'!C2" display="/"/>
    <hyperlink ref="A99" location="'SO 226-11-01.3 - Lázně Bě...'!C2" display="/"/>
    <hyperlink ref="A102" location="'SO 340-11-01.01 - přípojk...'!C2" display="/"/>
    <hyperlink ref="A103" location="'SO 340-11-01.02 - přípojk...'!C2" display="/"/>
    <hyperlink ref="A106" location="'PS 430-11-01.01 - PZS P44...'!C2" display="/"/>
    <hyperlink ref="A107" location="'PS 430-11-01.03 - PZS P44...'!C2" display="/"/>
    <hyperlink ref="A108" location="'PS 430-11-01.04 - PZS 447...'!C2" display="/"/>
    <hyperlink ref="A109" location="'PS 430-11-01.05  - PZS P4...'!C2" display="/"/>
    <hyperlink ref="A110" location="'PS 430-11-01.07 - PZS P44...'!C2" display="/"/>
    <hyperlink ref="A111" location="'PS 430-11-01.09 - PZS P44...'!C2" display="/"/>
    <hyperlink ref="A112" location="'PS 430-11-01.11 - PZS P44...'!C2" display="/"/>
    <hyperlink ref="A113" location="'PS 430-11-01.06 - PZS P44...'!C2" display="/"/>
    <hyperlink ref="A114" location="'PS 430-11-01.08 - PZS P44...'!C2" display="/"/>
    <hyperlink ref="A115" location="'PS 430-11-01.10 - PZS P44...'!C2" display="/"/>
    <hyperlink ref="A116" location="'PS 430-11-01.12 - PZS P44...'!C2" display="/"/>
    <hyperlink ref="A117" location="'PS 430-11-01.99 - PZS zab...'!C2" display="/"/>
    <hyperlink ref="A119" location="'PS 580-11-01 - TK (ÚOŽI)'!C2" display="/"/>
    <hyperlink ref="A120" location="'PS 580-11-01.02 - TK (ÚRS)'!C2" display="/"/>
    <hyperlink ref="A121" location="'SO 999.90.90 - Likvidace ...'!C2" display="/"/>
    <hyperlink ref="A122" location="'SO 999.98.98 - Všeobecný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785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ROUND((SUM(BE129:BE225)),  2)</f>
        <v>0</v>
      </c>
      <c r="G37" s="39"/>
      <c r="H37" s="39"/>
      <c r="I37" s="166">
        <v>0.20999999999999999</v>
      </c>
      <c r="J37" s="165">
        <f>ROUND(((SUM(BE129:BE225))*I37),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ROUND((SUM(BF129:BF225)),  2)</f>
        <v>0</v>
      </c>
      <c r="G38" s="39"/>
      <c r="H38" s="39"/>
      <c r="I38" s="166">
        <v>0.12</v>
      </c>
      <c r="J38" s="165">
        <f>ROUND(((SUM(BF129:BF225))*I38),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ROUND((SUM(BG129:BG225)),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ROUND((SUM(BH129:BH225)),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ROUND((SUM(BI129:BI225)),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 xml:space="preserve">PS 430-11-01.05  - PZS P4479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J131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677</v>
      </c>
      <c r="E103" s="199"/>
      <c r="F103" s="199"/>
      <c r="G103" s="199"/>
      <c r="H103" s="199"/>
      <c r="I103" s="199"/>
      <c r="J103" s="200">
        <f>J140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678</v>
      </c>
      <c r="E104" s="199"/>
      <c r="F104" s="199"/>
      <c r="G104" s="199"/>
      <c r="H104" s="199"/>
      <c r="I104" s="199"/>
      <c r="J104" s="200">
        <f>J162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1"/>
      <c r="C105" s="192"/>
      <c r="D105" s="193" t="s">
        <v>621</v>
      </c>
      <c r="E105" s="194"/>
      <c r="F105" s="194"/>
      <c r="G105" s="194"/>
      <c r="H105" s="194"/>
      <c r="I105" s="194"/>
      <c r="J105" s="195">
        <f>J224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191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Prostá rekonstrukce trati v úseku Lázně Bělohrad - Nová Paka_Z2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617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170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6" t="s">
        <v>618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172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 xml:space="preserve">PS 430-11-01.05  - PZS P4479 (ÚOŽI)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Lázně Bělohrad - Nová Paka</v>
      </c>
      <c r="G123" s="41"/>
      <c r="H123" s="41"/>
      <c r="I123" s="33" t="s">
        <v>22</v>
      </c>
      <c r="J123" s="80" t="str">
        <f>IF(J16="","",J16)</f>
        <v>7. 7. 2025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E19</f>
        <v>Správa Železnic, s.o.</v>
      </c>
      <c r="G125" s="41"/>
      <c r="H125" s="41"/>
      <c r="I125" s="33" t="s">
        <v>29</v>
      </c>
      <c r="J125" s="37" t="str">
        <f>E25</f>
        <v>Pavel Plašil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IF(E22="","",E22)</f>
        <v>Vyplň údaj</v>
      </c>
      <c r="G126" s="41"/>
      <c r="H126" s="41"/>
      <c r="I126" s="33" t="s">
        <v>31</v>
      </c>
      <c r="J126" s="37" t="str">
        <f>E28</f>
        <v>Michal Kadlec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192</v>
      </c>
      <c r="D128" s="205" t="s">
        <v>58</v>
      </c>
      <c r="E128" s="205" t="s">
        <v>54</v>
      </c>
      <c r="F128" s="205" t="s">
        <v>55</v>
      </c>
      <c r="G128" s="205" t="s">
        <v>193</v>
      </c>
      <c r="H128" s="205" t="s">
        <v>194</v>
      </c>
      <c r="I128" s="205" t="s">
        <v>195</v>
      </c>
      <c r="J128" s="205" t="s">
        <v>178</v>
      </c>
      <c r="K128" s="206" t="s">
        <v>196</v>
      </c>
      <c r="L128" s="207"/>
      <c r="M128" s="101" t="s">
        <v>1</v>
      </c>
      <c r="N128" s="102" t="s">
        <v>37</v>
      </c>
      <c r="O128" s="102" t="s">
        <v>197</v>
      </c>
      <c r="P128" s="102" t="s">
        <v>198</v>
      </c>
      <c r="Q128" s="102" t="s">
        <v>199</v>
      </c>
      <c r="R128" s="102" t="s">
        <v>200</v>
      </c>
      <c r="S128" s="102" t="s">
        <v>201</v>
      </c>
      <c r="T128" s="103" t="s">
        <v>202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203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P130+P224</f>
        <v>0</v>
      </c>
      <c r="Q129" s="105"/>
      <c r="R129" s="210">
        <f>R130+R224</f>
        <v>0</v>
      </c>
      <c r="S129" s="105"/>
      <c r="T129" s="211">
        <f>T130+T224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72</v>
      </c>
      <c r="AU129" s="18" t="s">
        <v>180</v>
      </c>
      <c r="BK129" s="212">
        <f>BK130+BK224</f>
        <v>0</v>
      </c>
    </row>
    <row r="130" s="12" customFormat="1" ht="25.92" customHeight="1">
      <c r="A130" s="12"/>
      <c r="B130" s="213"/>
      <c r="C130" s="214"/>
      <c r="D130" s="215" t="s">
        <v>72</v>
      </c>
      <c r="E130" s="216" t="s">
        <v>204</v>
      </c>
      <c r="F130" s="216" t="s">
        <v>204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P131+P140+P162</f>
        <v>0</v>
      </c>
      <c r="Q130" s="221"/>
      <c r="R130" s="222">
        <f>R131+R140+R162</f>
        <v>0</v>
      </c>
      <c r="S130" s="221"/>
      <c r="T130" s="223">
        <f>T131+T140+T162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73</v>
      </c>
      <c r="AY130" s="224" t="s">
        <v>206</v>
      </c>
      <c r="BK130" s="226">
        <f>BK131+BK140+BK162</f>
        <v>0</v>
      </c>
    </row>
    <row r="131" s="12" customFormat="1" ht="22.8" customHeight="1">
      <c r="A131" s="12"/>
      <c r="B131" s="213"/>
      <c r="C131" s="214"/>
      <c r="D131" s="215" t="s">
        <v>72</v>
      </c>
      <c r="E131" s="227" t="s">
        <v>80</v>
      </c>
      <c r="F131" s="227" t="s">
        <v>207</v>
      </c>
      <c r="G131" s="214"/>
      <c r="H131" s="214"/>
      <c r="I131" s="217"/>
      <c r="J131" s="228">
        <f>BK131</f>
        <v>0</v>
      </c>
      <c r="K131" s="214"/>
      <c r="L131" s="219"/>
      <c r="M131" s="220"/>
      <c r="N131" s="221"/>
      <c r="O131" s="221"/>
      <c r="P131" s="222">
        <f>SUM(P132:P139)</f>
        <v>0</v>
      </c>
      <c r="Q131" s="221"/>
      <c r="R131" s="222">
        <f>SUM(R132:R139)</f>
        <v>0</v>
      </c>
      <c r="S131" s="221"/>
      <c r="T131" s="223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4" t="s">
        <v>80</v>
      </c>
      <c r="AT131" s="225" t="s">
        <v>72</v>
      </c>
      <c r="AU131" s="225" t="s">
        <v>80</v>
      </c>
      <c r="AY131" s="224" t="s">
        <v>206</v>
      </c>
      <c r="BK131" s="226">
        <f>SUM(BK132:BK139)</f>
        <v>0</v>
      </c>
    </row>
    <row r="132" s="2" customFormat="1" ht="24.15" customHeight="1">
      <c r="A132" s="39"/>
      <c r="B132" s="40"/>
      <c r="C132" s="229" t="s">
        <v>80</v>
      </c>
      <c r="D132" s="229" t="s">
        <v>208</v>
      </c>
      <c r="E132" s="230" t="s">
        <v>487</v>
      </c>
      <c r="F132" s="231" t="s">
        <v>488</v>
      </c>
      <c r="G132" s="232" t="s">
        <v>221</v>
      </c>
      <c r="H132" s="233">
        <v>335.25</v>
      </c>
      <c r="I132" s="234"/>
      <c r="J132" s="235">
        <f>ROUND(I132*H132,2)</f>
        <v>0</v>
      </c>
      <c r="K132" s="231" t="s">
        <v>489</v>
      </c>
      <c r="L132" s="45"/>
      <c r="M132" s="236" t="s">
        <v>1</v>
      </c>
      <c r="N132" s="237" t="s">
        <v>38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213</v>
      </c>
      <c r="AT132" s="240" t="s">
        <v>208</v>
      </c>
      <c r="AU132" s="240" t="s">
        <v>82</v>
      </c>
      <c r="AY132" s="18" t="s">
        <v>206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80</v>
      </c>
      <c r="BK132" s="241">
        <f>ROUND(I132*H132,2)</f>
        <v>0</v>
      </c>
      <c r="BL132" s="18" t="s">
        <v>213</v>
      </c>
      <c r="BM132" s="240" t="s">
        <v>786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787</v>
      </c>
      <c r="G133" s="243"/>
      <c r="H133" s="247">
        <v>298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73</v>
      </c>
      <c r="AY133" s="253" t="s">
        <v>206</v>
      </c>
    </row>
    <row r="134" s="13" customFormat="1">
      <c r="A134" s="13"/>
      <c r="B134" s="242"/>
      <c r="C134" s="243"/>
      <c r="D134" s="244" t="s">
        <v>215</v>
      </c>
      <c r="E134" s="245" t="s">
        <v>1</v>
      </c>
      <c r="F134" s="246" t="s">
        <v>788</v>
      </c>
      <c r="G134" s="243"/>
      <c r="H134" s="247">
        <v>37.25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215</v>
      </c>
      <c r="AU134" s="253" t="s">
        <v>82</v>
      </c>
      <c r="AV134" s="13" t="s">
        <v>82</v>
      </c>
      <c r="AW134" s="13" t="s">
        <v>30</v>
      </c>
      <c r="AX134" s="13" t="s">
        <v>73</v>
      </c>
      <c r="AY134" s="253" t="s">
        <v>206</v>
      </c>
    </row>
    <row r="135" s="14" customFormat="1">
      <c r="A135" s="14"/>
      <c r="B135" s="254"/>
      <c r="C135" s="255"/>
      <c r="D135" s="244" t="s">
        <v>215</v>
      </c>
      <c r="E135" s="256" t="s">
        <v>1</v>
      </c>
      <c r="F135" s="257" t="s">
        <v>218</v>
      </c>
      <c r="G135" s="255"/>
      <c r="H135" s="258">
        <v>335.25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4" t="s">
        <v>215</v>
      </c>
      <c r="AU135" s="264" t="s">
        <v>82</v>
      </c>
      <c r="AV135" s="14" t="s">
        <v>213</v>
      </c>
      <c r="AW135" s="14" t="s">
        <v>30</v>
      </c>
      <c r="AX135" s="14" t="s">
        <v>80</v>
      </c>
      <c r="AY135" s="264" t="s">
        <v>206</v>
      </c>
    </row>
    <row r="136" s="2" customFormat="1" ht="24.15" customHeight="1">
      <c r="A136" s="39"/>
      <c r="B136" s="40"/>
      <c r="C136" s="229" t="s">
        <v>82</v>
      </c>
      <c r="D136" s="229" t="s">
        <v>208</v>
      </c>
      <c r="E136" s="230" t="s">
        <v>682</v>
      </c>
      <c r="F136" s="231" t="s">
        <v>683</v>
      </c>
      <c r="G136" s="232" t="s">
        <v>221</v>
      </c>
      <c r="H136" s="233">
        <v>335.25</v>
      </c>
      <c r="I136" s="234"/>
      <c r="J136" s="235">
        <f>ROUND(I136*H136,2)</f>
        <v>0</v>
      </c>
      <c r="K136" s="231" t="s">
        <v>489</v>
      </c>
      <c r="L136" s="45"/>
      <c r="M136" s="236" t="s">
        <v>1</v>
      </c>
      <c r="N136" s="237" t="s">
        <v>38</v>
      </c>
      <c r="O136" s="92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213</v>
      </c>
      <c r="AT136" s="240" t="s">
        <v>208</v>
      </c>
      <c r="AU136" s="240" t="s">
        <v>82</v>
      </c>
      <c r="AY136" s="18" t="s">
        <v>206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80</v>
      </c>
      <c r="BK136" s="241">
        <f>ROUND(I136*H136,2)</f>
        <v>0</v>
      </c>
      <c r="BL136" s="18" t="s">
        <v>213</v>
      </c>
      <c r="BM136" s="240" t="s">
        <v>789</v>
      </c>
    </row>
    <row r="137" s="13" customFormat="1">
      <c r="A137" s="13"/>
      <c r="B137" s="242"/>
      <c r="C137" s="243"/>
      <c r="D137" s="244" t="s">
        <v>215</v>
      </c>
      <c r="E137" s="245" t="s">
        <v>1</v>
      </c>
      <c r="F137" s="246" t="s">
        <v>790</v>
      </c>
      <c r="G137" s="243"/>
      <c r="H137" s="247">
        <v>37.25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215</v>
      </c>
      <c r="AU137" s="253" t="s">
        <v>82</v>
      </c>
      <c r="AV137" s="13" t="s">
        <v>82</v>
      </c>
      <c r="AW137" s="13" t="s">
        <v>30</v>
      </c>
      <c r="AX137" s="13" t="s">
        <v>73</v>
      </c>
      <c r="AY137" s="253" t="s">
        <v>206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791</v>
      </c>
      <c r="G138" s="243"/>
      <c r="H138" s="247">
        <v>298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4" customFormat="1">
      <c r="A139" s="14"/>
      <c r="B139" s="254"/>
      <c r="C139" s="255"/>
      <c r="D139" s="244" t="s">
        <v>215</v>
      </c>
      <c r="E139" s="256" t="s">
        <v>1</v>
      </c>
      <c r="F139" s="257" t="s">
        <v>218</v>
      </c>
      <c r="G139" s="255"/>
      <c r="H139" s="258">
        <v>335.25</v>
      </c>
      <c r="I139" s="259"/>
      <c r="J139" s="255"/>
      <c r="K139" s="255"/>
      <c r="L139" s="260"/>
      <c r="M139" s="261"/>
      <c r="N139" s="262"/>
      <c r="O139" s="262"/>
      <c r="P139" s="262"/>
      <c r="Q139" s="262"/>
      <c r="R139" s="262"/>
      <c r="S139" s="262"/>
      <c r="T139" s="26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4" t="s">
        <v>215</v>
      </c>
      <c r="AU139" s="264" t="s">
        <v>82</v>
      </c>
      <c r="AV139" s="14" t="s">
        <v>213</v>
      </c>
      <c r="AW139" s="14" t="s">
        <v>30</v>
      </c>
      <c r="AX139" s="14" t="s">
        <v>80</v>
      </c>
      <c r="AY139" s="264" t="s">
        <v>206</v>
      </c>
    </row>
    <row r="140" s="12" customFormat="1" ht="22.8" customHeight="1">
      <c r="A140" s="12"/>
      <c r="B140" s="213"/>
      <c r="C140" s="214"/>
      <c r="D140" s="215" t="s">
        <v>72</v>
      </c>
      <c r="E140" s="227" t="s">
        <v>687</v>
      </c>
      <c r="F140" s="227" t="s">
        <v>550</v>
      </c>
      <c r="G140" s="214"/>
      <c r="H140" s="214"/>
      <c r="I140" s="217"/>
      <c r="J140" s="228">
        <f>BK140</f>
        <v>0</v>
      </c>
      <c r="K140" s="214"/>
      <c r="L140" s="219"/>
      <c r="M140" s="220"/>
      <c r="N140" s="221"/>
      <c r="O140" s="221"/>
      <c r="P140" s="222">
        <f>SUM(P141:P161)</f>
        <v>0</v>
      </c>
      <c r="Q140" s="221"/>
      <c r="R140" s="222">
        <f>SUM(R141:R161)</f>
        <v>0</v>
      </c>
      <c r="S140" s="221"/>
      <c r="T140" s="223">
        <f>SUM(T141:T161)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4" t="s">
        <v>80</v>
      </c>
      <c r="AT140" s="225" t="s">
        <v>72</v>
      </c>
      <c r="AU140" s="225" t="s">
        <v>80</v>
      </c>
      <c r="AY140" s="224" t="s">
        <v>206</v>
      </c>
      <c r="BK140" s="226">
        <f>SUM(BK141:BK161)</f>
        <v>0</v>
      </c>
    </row>
    <row r="141" s="2" customFormat="1" ht="37.8" customHeight="1">
      <c r="A141" s="39"/>
      <c r="B141" s="40"/>
      <c r="C141" s="229" t="s">
        <v>90</v>
      </c>
      <c r="D141" s="229" t="s">
        <v>208</v>
      </c>
      <c r="E141" s="230" t="s">
        <v>692</v>
      </c>
      <c r="F141" s="231" t="s">
        <v>693</v>
      </c>
      <c r="G141" s="232" t="s">
        <v>309</v>
      </c>
      <c r="H141" s="233">
        <v>745</v>
      </c>
      <c r="I141" s="234"/>
      <c r="J141" s="235">
        <f>ROUND(I141*H141,2)</f>
        <v>0</v>
      </c>
      <c r="K141" s="231" t="s">
        <v>489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499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499</v>
      </c>
      <c r="BM141" s="240" t="s">
        <v>792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793</v>
      </c>
      <c r="G142" s="243"/>
      <c r="H142" s="247">
        <v>730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73</v>
      </c>
      <c r="AY142" s="253" t="s">
        <v>206</v>
      </c>
    </row>
    <row r="143" s="13" customFormat="1">
      <c r="A143" s="13"/>
      <c r="B143" s="242"/>
      <c r="C143" s="243"/>
      <c r="D143" s="244" t="s">
        <v>215</v>
      </c>
      <c r="E143" s="245" t="s">
        <v>1</v>
      </c>
      <c r="F143" s="246" t="s">
        <v>794</v>
      </c>
      <c r="G143" s="243"/>
      <c r="H143" s="247">
        <v>15</v>
      </c>
      <c r="I143" s="248"/>
      <c r="J143" s="243"/>
      <c r="K143" s="243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215</v>
      </c>
      <c r="AU143" s="253" t="s">
        <v>82</v>
      </c>
      <c r="AV143" s="13" t="s">
        <v>82</v>
      </c>
      <c r="AW143" s="13" t="s">
        <v>30</v>
      </c>
      <c r="AX143" s="13" t="s">
        <v>73</v>
      </c>
      <c r="AY143" s="253" t="s">
        <v>206</v>
      </c>
    </row>
    <row r="144" s="14" customFormat="1">
      <c r="A144" s="14"/>
      <c r="B144" s="254"/>
      <c r="C144" s="255"/>
      <c r="D144" s="244" t="s">
        <v>215</v>
      </c>
      <c r="E144" s="256" t="s">
        <v>1</v>
      </c>
      <c r="F144" s="257" t="s">
        <v>218</v>
      </c>
      <c r="G144" s="255"/>
      <c r="H144" s="258">
        <v>745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4" t="s">
        <v>215</v>
      </c>
      <c r="AU144" s="264" t="s">
        <v>82</v>
      </c>
      <c r="AV144" s="14" t="s">
        <v>213</v>
      </c>
      <c r="AW144" s="14" t="s">
        <v>30</v>
      </c>
      <c r="AX144" s="14" t="s">
        <v>80</v>
      </c>
      <c r="AY144" s="264" t="s">
        <v>206</v>
      </c>
    </row>
    <row r="145" s="2" customFormat="1" ht="33" customHeight="1">
      <c r="A145" s="39"/>
      <c r="B145" s="40"/>
      <c r="C145" s="229" t="s">
        <v>213</v>
      </c>
      <c r="D145" s="229" t="s">
        <v>208</v>
      </c>
      <c r="E145" s="230" t="s">
        <v>688</v>
      </c>
      <c r="F145" s="231" t="s">
        <v>689</v>
      </c>
      <c r="G145" s="232" t="s">
        <v>301</v>
      </c>
      <c r="H145" s="233">
        <v>4</v>
      </c>
      <c r="I145" s="234"/>
      <c r="J145" s="235">
        <f>ROUND(I145*H145,2)</f>
        <v>0</v>
      </c>
      <c r="K145" s="231" t="s">
        <v>489</v>
      </c>
      <c r="L145" s="45"/>
      <c r="M145" s="236" t="s">
        <v>1</v>
      </c>
      <c r="N145" s="237" t="s">
        <v>38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499</v>
      </c>
      <c r="AT145" s="240" t="s">
        <v>208</v>
      </c>
      <c r="AU145" s="240" t="s">
        <v>82</v>
      </c>
      <c r="AY145" s="18" t="s">
        <v>206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80</v>
      </c>
      <c r="BK145" s="241">
        <f>ROUND(I145*H145,2)</f>
        <v>0</v>
      </c>
      <c r="BL145" s="18" t="s">
        <v>499</v>
      </c>
      <c r="BM145" s="240" t="s">
        <v>795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796</v>
      </c>
      <c r="G146" s="243"/>
      <c r="H146" s="247">
        <v>4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80</v>
      </c>
      <c r="AY146" s="253" t="s">
        <v>206</v>
      </c>
    </row>
    <row r="147" s="2" customFormat="1" ht="16.5" customHeight="1">
      <c r="A147" s="39"/>
      <c r="B147" s="40"/>
      <c r="C147" s="229" t="s">
        <v>233</v>
      </c>
      <c r="D147" s="229" t="s">
        <v>208</v>
      </c>
      <c r="E147" s="230" t="s">
        <v>715</v>
      </c>
      <c r="F147" s="231" t="s">
        <v>716</v>
      </c>
      <c r="G147" s="232" t="s">
        <v>301</v>
      </c>
      <c r="H147" s="233">
        <v>1</v>
      </c>
      <c r="I147" s="234"/>
      <c r="J147" s="235">
        <f>ROUND(I147*H147,2)</f>
        <v>0</v>
      </c>
      <c r="K147" s="231" t="s">
        <v>489</v>
      </c>
      <c r="L147" s="45"/>
      <c r="M147" s="236" t="s">
        <v>1</v>
      </c>
      <c r="N147" s="237" t="s">
        <v>38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383</v>
      </c>
      <c r="AT147" s="240" t="s">
        <v>208</v>
      </c>
      <c r="AU147" s="240" t="s">
        <v>82</v>
      </c>
      <c r="AY147" s="18" t="s">
        <v>206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80</v>
      </c>
      <c r="BK147" s="241">
        <f>ROUND(I147*H147,2)</f>
        <v>0</v>
      </c>
      <c r="BL147" s="18" t="s">
        <v>383</v>
      </c>
      <c r="BM147" s="240" t="s">
        <v>797</v>
      </c>
    </row>
    <row r="148" s="13" customFormat="1">
      <c r="A148" s="13"/>
      <c r="B148" s="242"/>
      <c r="C148" s="243"/>
      <c r="D148" s="244" t="s">
        <v>215</v>
      </c>
      <c r="E148" s="245" t="s">
        <v>1</v>
      </c>
      <c r="F148" s="246" t="s">
        <v>798</v>
      </c>
      <c r="G148" s="243"/>
      <c r="H148" s="247">
        <v>1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215</v>
      </c>
      <c r="AU148" s="253" t="s">
        <v>82</v>
      </c>
      <c r="AV148" s="13" t="s">
        <v>82</v>
      </c>
      <c r="AW148" s="13" t="s">
        <v>30</v>
      </c>
      <c r="AX148" s="13" t="s">
        <v>80</v>
      </c>
      <c r="AY148" s="253" t="s">
        <v>206</v>
      </c>
    </row>
    <row r="149" s="2" customFormat="1" ht="16.5" customHeight="1">
      <c r="A149" s="39"/>
      <c r="B149" s="40"/>
      <c r="C149" s="229" t="s">
        <v>244</v>
      </c>
      <c r="D149" s="229" t="s">
        <v>208</v>
      </c>
      <c r="E149" s="230" t="s">
        <v>711</v>
      </c>
      <c r="F149" s="231" t="s">
        <v>712</v>
      </c>
      <c r="G149" s="232" t="s">
        <v>309</v>
      </c>
      <c r="H149" s="233">
        <v>745</v>
      </c>
      <c r="I149" s="234"/>
      <c r="J149" s="235">
        <f>ROUND(I149*H149,2)</f>
        <v>0</v>
      </c>
      <c r="K149" s="231" t="s">
        <v>489</v>
      </c>
      <c r="L149" s="45"/>
      <c r="M149" s="236" t="s">
        <v>1</v>
      </c>
      <c r="N149" s="237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80</v>
      </c>
      <c r="AT149" s="240" t="s">
        <v>208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80</v>
      </c>
      <c r="BM149" s="240" t="s">
        <v>799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800</v>
      </c>
      <c r="G150" s="243"/>
      <c r="H150" s="247">
        <v>745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82</v>
      </c>
      <c r="AV150" s="13" t="s">
        <v>82</v>
      </c>
      <c r="AW150" s="13" t="s">
        <v>30</v>
      </c>
      <c r="AX150" s="13" t="s">
        <v>80</v>
      </c>
      <c r="AY150" s="253" t="s">
        <v>206</v>
      </c>
    </row>
    <row r="151" s="2" customFormat="1" ht="24.15" customHeight="1">
      <c r="A151" s="39"/>
      <c r="B151" s="40"/>
      <c r="C151" s="229" t="s">
        <v>248</v>
      </c>
      <c r="D151" s="229" t="s">
        <v>208</v>
      </c>
      <c r="E151" s="230" t="s">
        <v>801</v>
      </c>
      <c r="F151" s="231" t="s">
        <v>802</v>
      </c>
      <c r="G151" s="232" t="s">
        <v>301</v>
      </c>
      <c r="H151" s="233">
        <v>10</v>
      </c>
      <c r="I151" s="234"/>
      <c r="J151" s="235">
        <f>ROUND(I151*H151,2)</f>
        <v>0</v>
      </c>
      <c r="K151" s="231" t="s">
        <v>489</v>
      </c>
      <c r="L151" s="45"/>
      <c r="M151" s="236" t="s">
        <v>1</v>
      </c>
      <c r="N151" s="237" t="s">
        <v>38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499</v>
      </c>
      <c r="AT151" s="240" t="s">
        <v>208</v>
      </c>
      <c r="AU151" s="240" t="s">
        <v>82</v>
      </c>
      <c r="AY151" s="18" t="s">
        <v>206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80</v>
      </c>
      <c r="BK151" s="241">
        <f>ROUND(I151*H151,2)</f>
        <v>0</v>
      </c>
      <c r="BL151" s="18" t="s">
        <v>499</v>
      </c>
      <c r="BM151" s="240" t="s">
        <v>803</v>
      </c>
    </row>
    <row r="152" s="2" customFormat="1" ht="24.15" customHeight="1">
      <c r="A152" s="39"/>
      <c r="B152" s="40"/>
      <c r="C152" s="229" t="s">
        <v>253</v>
      </c>
      <c r="D152" s="229" t="s">
        <v>208</v>
      </c>
      <c r="E152" s="230" t="s">
        <v>804</v>
      </c>
      <c r="F152" s="231" t="s">
        <v>805</v>
      </c>
      <c r="G152" s="232" t="s">
        <v>301</v>
      </c>
      <c r="H152" s="233">
        <v>1</v>
      </c>
      <c r="I152" s="234"/>
      <c r="J152" s="235">
        <f>ROUND(I152*H152,2)</f>
        <v>0</v>
      </c>
      <c r="K152" s="231" t="s">
        <v>489</v>
      </c>
      <c r="L152" s="45"/>
      <c r="M152" s="236" t="s">
        <v>1</v>
      </c>
      <c r="N152" s="237" t="s">
        <v>38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499</v>
      </c>
      <c r="AT152" s="240" t="s">
        <v>208</v>
      </c>
      <c r="AU152" s="240" t="s">
        <v>82</v>
      </c>
      <c r="AY152" s="18" t="s">
        <v>206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80</v>
      </c>
      <c r="BK152" s="241">
        <f>ROUND(I152*H152,2)</f>
        <v>0</v>
      </c>
      <c r="BL152" s="18" t="s">
        <v>499</v>
      </c>
      <c r="BM152" s="240" t="s">
        <v>806</v>
      </c>
    </row>
    <row r="153" s="2" customFormat="1" ht="24.15" customHeight="1">
      <c r="A153" s="39"/>
      <c r="B153" s="40"/>
      <c r="C153" s="229" t="s">
        <v>258</v>
      </c>
      <c r="D153" s="229" t="s">
        <v>208</v>
      </c>
      <c r="E153" s="230" t="s">
        <v>807</v>
      </c>
      <c r="F153" s="231" t="s">
        <v>808</v>
      </c>
      <c r="G153" s="232" t="s">
        <v>301</v>
      </c>
      <c r="H153" s="233">
        <v>1</v>
      </c>
      <c r="I153" s="234"/>
      <c r="J153" s="235">
        <f>ROUND(I153*H153,2)</f>
        <v>0</v>
      </c>
      <c r="K153" s="231" t="s">
        <v>489</v>
      </c>
      <c r="L153" s="45"/>
      <c r="M153" s="236" t="s">
        <v>1</v>
      </c>
      <c r="N153" s="237" t="s">
        <v>38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499</v>
      </c>
      <c r="AT153" s="240" t="s">
        <v>208</v>
      </c>
      <c r="AU153" s="240" t="s">
        <v>82</v>
      </c>
      <c r="AY153" s="18" t="s">
        <v>206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80</v>
      </c>
      <c r="BK153" s="241">
        <f>ROUND(I153*H153,2)</f>
        <v>0</v>
      </c>
      <c r="BL153" s="18" t="s">
        <v>499</v>
      </c>
      <c r="BM153" s="240" t="s">
        <v>809</v>
      </c>
    </row>
    <row r="154" s="2" customFormat="1" ht="24.15" customHeight="1">
      <c r="A154" s="39"/>
      <c r="B154" s="40"/>
      <c r="C154" s="229" t="s">
        <v>265</v>
      </c>
      <c r="D154" s="229" t="s">
        <v>208</v>
      </c>
      <c r="E154" s="230" t="s">
        <v>810</v>
      </c>
      <c r="F154" s="231" t="s">
        <v>811</v>
      </c>
      <c r="G154" s="232" t="s">
        <v>301</v>
      </c>
      <c r="H154" s="233">
        <v>10</v>
      </c>
      <c r="I154" s="234"/>
      <c r="J154" s="235">
        <f>ROUND(I154*H154,2)</f>
        <v>0</v>
      </c>
      <c r="K154" s="231" t="s">
        <v>489</v>
      </c>
      <c r="L154" s="45"/>
      <c r="M154" s="236" t="s">
        <v>1</v>
      </c>
      <c r="N154" s="237" t="s">
        <v>38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499</v>
      </c>
      <c r="AT154" s="240" t="s">
        <v>208</v>
      </c>
      <c r="AU154" s="240" t="s">
        <v>82</v>
      </c>
      <c r="AY154" s="18" t="s">
        <v>206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80</v>
      </c>
      <c r="BK154" s="241">
        <f>ROUND(I154*H154,2)</f>
        <v>0</v>
      </c>
      <c r="BL154" s="18" t="s">
        <v>499</v>
      </c>
      <c r="BM154" s="240" t="s">
        <v>812</v>
      </c>
    </row>
    <row r="155" s="2" customFormat="1" ht="33" customHeight="1">
      <c r="A155" s="39"/>
      <c r="B155" s="40"/>
      <c r="C155" s="229" t="s">
        <v>269</v>
      </c>
      <c r="D155" s="229" t="s">
        <v>208</v>
      </c>
      <c r="E155" s="230" t="s">
        <v>813</v>
      </c>
      <c r="F155" s="231" t="s">
        <v>814</v>
      </c>
      <c r="G155" s="232" t="s">
        <v>301</v>
      </c>
      <c r="H155" s="233">
        <v>10</v>
      </c>
      <c r="I155" s="234"/>
      <c r="J155" s="235">
        <f>ROUND(I155*H155,2)</f>
        <v>0</v>
      </c>
      <c r="K155" s="231" t="s">
        <v>489</v>
      </c>
      <c r="L155" s="45"/>
      <c r="M155" s="236" t="s">
        <v>1</v>
      </c>
      <c r="N155" s="237" t="s">
        <v>38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499</v>
      </c>
      <c r="AT155" s="240" t="s">
        <v>208</v>
      </c>
      <c r="AU155" s="240" t="s">
        <v>82</v>
      </c>
      <c r="AY155" s="18" t="s">
        <v>206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80</v>
      </c>
      <c r="BK155" s="241">
        <f>ROUND(I155*H155,2)</f>
        <v>0</v>
      </c>
      <c r="BL155" s="18" t="s">
        <v>499</v>
      </c>
      <c r="BM155" s="240" t="s">
        <v>815</v>
      </c>
    </row>
    <row r="156" s="2" customFormat="1" ht="16.5" customHeight="1">
      <c r="A156" s="39"/>
      <c r="B156" s="40"/>
      <c r="C156" s="229" t="s">
        <v>8</v>
      </c>
      <c r="D156" s="229" t="s">
        <v>208</v>
      </c>
      <c r="E156" s="230" t="s">
        <v>600</v>
      </c>
      <c r="F156" s="231" t="s">
        <v>601</v>
      </c>
      <c r="G156" s="232" t="s">
        <v>301</v>
      </c>
      <c r="H156" s="233">
        <v>4</v>
      </c>
      <c r="I156" s="234"/>
      <c r="J156" s="235">
        <f>ROUND(I156*H156,2)</f>
        <v>0</v>
      </c>
      <c r="K156" s="231" t="s">
        <v>489</v>
      </c>
      <c r="L156" s="45"/>
      <c r="M156" s="236" t="s">
        <v>1</v>
      </c>
      <c r="N156" s="237" t="s">
        <v>38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298</v>
      </c>
      <c r="AT156" s="240" t="s">
        <v>208</v>
      </c>
      <c r="AU156" s="240" t="s">
        <v>82</v>
      </c>
      <c r="AY156" s="18" t="s">
        <v>206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80</v>
      </c>
      <c r="BK156" s="241">
        <f>ROUND(I156*H156,2)</f>
        <v>0</v>
      </c>
      <c r="BL156" s="18" t="s">
        <v>298</v>
      </c>
      <c r="BM156" s="240" t="s">
        <v>816</v>
      </c>
    </row>
    <row r="157" s="13" customFormat="1">
      <c r="A157" s="13"/>
      <c r="B157" s="242"/>
      <c r="C157" s="243"/>
      <c r="D157" s="244" t="s">
        <v>215</v>
      </c>
      <c r="E157" s="245" t="s">
        <v>1</v>
      </c>
      <c r="F157" s="246" t="s">
        <v>213</v>
      </c>
      <c r="G157" s="243"/>
      <c r="H157" s="247">
        <v>4</v>
      </c>
      <c r="I157" s="248"/>
      <c r="J157" s="243"/>
      <c r="K157" s="243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215</v>
      </c>
      <c r="AU157" s="253" t="s">
        <v>82</v>
      </c>
      <c r="AV157" s="13" t="s">
        <v>82</v>
      </c>
      <c r="AW157" s="13" t="s">
        <v>30</v>
      </c>
      <c r="AX157" s="13" t="s">
        <v>80</v>
      </c>
      <c r="AY157" s="253" t="s">
        <v>206</v>
      </c>
    </row>
    <row r="158" s="2" customFormat="1" ht="24.15" customHeight="1">
      <c r="A158" s="39"/>
      <c r="B158" s="40"/>
      <c r="C158" s="229" t="s">
        <v>281</v>
      </c>
      <c r="D158" s="229" t="s">
        <v>208</v>
      </c>
      <c r="E158" s="230" t="s">
        <v>817</v>
      </c>
      <c r="F158" s="231" t="s">
        <v>818</v>
      </c>
      <c r="G158" s="232" t="s">
        <v>301</v>
      </c>
      <c r="H158" s="233">
        <v>1</v>
      </c>
      <c r="I158" s="234"/>
      <c r="J158" s="235">
        <f>ROUND(I158*H158,2)</f>
        <v>0</v>
      </c>
      <c r="K158" s="231" t="s">
        <v>489</v>
      </c>
      <c r="L158" s="45"/>
      <c r="M158" s="236" t="s">
        <v>1</v>
      </c>
      <c r="N158" s="237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499</v>
      </c>
      <c r="AT158" s="240" t="s">
        <v>208</v>
      </c>
      <c r="AU158" s="240" t="s">
        <v>82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499</v>
      </c>
      <c r="BM158" s="240" t="s">
        <v>819</v>
      </c>
    </row>
    <row r="159" s="2" customFormat="1" ht="24.15" customHeight="1">
      <c r="A159" s="39"/>
      <c r="B159" s="40"/>
      <c r="C159" s="229" t="s">
        <v>287</v>
      </c>
      <c r="D159" s="229" t="s">
        <v>208</v>
      </c>
      <c r="E159" s="230" t="s">
        <v>820</v>
      </c>
      <c r="F159" s="231" t="s">
        <v>821</v>
      </c>
      <c r="G159" s="232" t="s">
        <v>301</v>
      </c>
      <c r="H159" s="233">
        <v>10</v>
      </c>
      <c r="I159" s="234"/>
      <c r="J159" s="235">
        <f>ROUND(I159*H159,2)</f>
        <v>0</v>
      </c>
      <c r="K159" s="231" t="s">
        <v>489</v>
      </c>
      <c r="L159" s="45"/>
      <c r="M159" s="236" t="s">
        <v>1</v>
      </c>
      <c r="N159" s="237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499</v>
      </c>
      <c r="AT159" s="240" t="s">
        <v>208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499</v>
      </c>
      <c r="BM159" s="240" t="s">
        <v>822</v>
      </c>
    </row>
    <row r="160" s="2" customFormat="1" ht="24.15" customHeight="1">
      <c r="A160" s="39"/>
      <c r="B160" s="40"/>
      <c r="C160" s="229" t="s">
        <v>293</v>
      </c>
      <c r="D160" s="229" t="s">
        <v>208</v>
      </c>
      <c r="E160" s="230" t="s">
        <v>823</v>
      </c>
      <c r="F160" s="231" t="s">
        <v>824</v>
      </c>
      <c r="G160" s="232" t="s">
        <v>301</v>
      </c>
      <c r="H160" s="233">
        <v>10</v>
      </c>
      <c r="I160" s="234"/>
      <c r="J160" s="235">
        <f>ROUND(I160*H160,2)</f>
        <v>0</v>
      </c>
      <c r="K160" s="231" t="s">
        <v>489</v>
      </c>
      <c r="L160" s="45"/>
      <c r="M160" s="236" t="s">
        <v>1</v>
      </c>
      <c r="N160" s="237" t="s">
        <v>38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499</v>
      </c>
      <c r="AT160" s="240" t="s">
        <v>208</v>
      </c>
      <c r="AU160" s="240" t="s">
        <v>82</v>
      </c>
      <c r="AY160" s="18" t="s">
        <v>206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80</v>
      </c>
      <c r="BK160" s="241">
        <f>ROUND(I160*H160,2)</f>
        <v>0</v>
      </c>
      <c r="BL160" s="18" t="s">
        <v>499</v>
      </c>
      <c r="BM160" s="240" t="s">
        <v>825</v>
      </c>
    </row>
    <row r="161" s="2" customFormat="1" ht="21.75" customHeight="1">
      <c r="A161" s="39"/>
      <c r="B161" s="40"/>
      <c r="C161" s="229" t="s">
        <v>298</v>
      </c>
      <c r="D161" s="229" t="s">
        <v>208</v>
      </c>
      <c r="E161" s="230" t="s">
        <v>826</v>
      </c>
      <c r="F161" s="231" t="s">
        <v>827</v>
      </c>
      <c r="G161" s="232" t="s">
        <v>301</v>
      </c>
      <c r="H161" s="233">
        <v>10</v>
      </c>
      <c r="I161" s="234"/>
      <c r="J161" s="235">
        <f>ROUND(I161*H161,2)</f>
        <v>0</v>
      </c>
      <c r="K161" s="231" t="s">
        <v>489</v>
      </c>
      <c r="L161" s="45"/>
      <c r="M161" s="236" t="s">
        <v>1</v>
      </c>
      <c r="N161" s="237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499</v>
      </c>
      <c r="AT161" s="240" t="s">
        <v>208</v>
      </c>
      <c r="AU161" s="240" t="s">
        <v>82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499</v>
      </c>
      <c r="BM161" s="240" t="s">
        <v>828</v>
      </c>
    </row>
    <row r="162" s="12" customFormat="1" ht="22.8" customHeight="1">
      <c r="A162" s="12"/>
      <c r="B162" s="213"/>
      <c r="C162" s="214"/>
      <c r="D162" s="215" t="s">
        <v>72</v>
      </c>
      <c r="E162" s="227" t="s">
        <v>720</v>
      </c>
      <c r="F162" s="227" t="s">
        <v>502</v>
      </c>
      <c r="G162" s="214"/>
      <c r="H162" s="214"/>
      <c r="I162" s="217"/>
      <c r="J162" s="228">
        <f>BK162</f>
        <v>0</v>
      </c>
      <c r="K162" s="214"/>
      <c r="L162" s="219"/>
      <c r="M162" s="220"/>
      <c r="N162" s="221"/>
      <c r="O162" s="221"/>
      <c r="P162" s="222">
        <f>SUM(P163:P223)</f>
        <v>0</v>
      </c>
      <c r="Q162" s="221"/>
      <c r="R162" s="222">
        <f>SUM(R163:R223)</f>
        <v>0</v>
      </c>
      <c r="S162" s="221"/>
      <c r="T162" s="223">
        <f>SUM(T163:T223)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4" t="s">
        <v>80</v>
      </c>
      <c r="AT162" s="225" t="s">
        <v>72</v>
      </c>
      <c r="AU162" s="225" t="s">
        <v>80</v>
      </c>
      <c r="AY162" s="224" t="s">
        <v>206</v>
      </c>
      <c r="BK162" s="226">
        <f>SUM(BK163:BK223)</f>
        <v>0</v>
      </c>
    </row>
    <row r="163" s="2" customFormat="1" ht="37.8" customHeight="1">
      <c r="A163" s="39"/>
      <c r="B163" s="40"/>
      <c r="C163" s="286" t="s">
        <v>306</v>
      </c>
      <c r="D163" s="286" t="s">
        <v>288</v>
      </c>
      <c r="E163" s="287" t="s">
        <v>721</v>
      </c>
      <c r="F163" s="288" t="s">
        <v>722</v>
      </c>
      <c r="G163" s="289" t="s">
        <v>301</v>
      </c>
      <c r="H163" s="290">
        <v>372</v>
      </c>
      <c r="I163" s="291"/>
      <c r="J163" s="292">
        <f>ROUND(I163*H163,2)</f>
        <v>0</v>
      </c>
      <c r="K163" s="288" t="s">
        <v>489</v>
      </c>
      <c r="L163" s="293"/>
      <c r="M163" s="294" t="s">
        <v>1</v>
      </c>
      <c r="N163" s="295" t="s">
        <v>38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505</v>
      </c>
      <c r="AT163" s="240" t="s">
        <v>288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383</v>
      </c>
      <c r="BM163" s="240" t="s">
        <v>829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830</v>
      </c>
      <c r="G164" s="243"/>
      <c r="H164" s="247">
        <v>365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3" customFormat="1">
      <c r="A165" s="13"/>
      <c r="B165" s="242"/>
      <c r="C165" s="243"/>
      <c r="D165" s="244" t="s">
        <v>215</v>
      </c>
      <c r="E165" s="245" t="s">
        <v>1</v>
      </c>
      <c r="F165" s="246" t="s">
        <v>831</v>
      </c>
      <c r="G165" s="243"/>
      <c r="H165" s="247">
        <v>7</v>
      </c>
      <c r="I165" s="248"/>
      <c r="J165" s="243"/>
      <c r="K165" s="243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215</v>
      </c>
      <c r="AU165" s="253" t="s">
        <v>82</v>
      </c>
      <c r="AV165" s="13" t="s">
        <v>82</v>
      </c>
      <c r="AW165" s="13" t="s">
        <v>30</v>
      </c>
      <c r="AX165" s="13" t="s">
        <v>73</v>
      </c>
      <c r="AY165" s="253" t="s">
        <v>206</v>
      </c>
    </row>
    <row r="166" s="14" customFormat="1">
      <c r="A166" s="14"/>
      <c r="B166" s="254"/>
      <c r="C166" s="255"/>
      <c r="D166" s="244" t="s">
        <v>215</v>
      </c>
      <c r="E166" s="256" t="s">
        <v>1</v>
      </c>
      <c r="F166" s="257" t="s">
        <v>218</v>
      </c>
      <c r="G166" s="255"/>
      <c r="H166" s="258">
        <v>372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4" t="s">
        <v>215</v>
      </c>
      <c r="AU166" s="264" t="s">
        <v>82</v>
      </c>
      <c r="AV166" s="14" t="s">
        <v>213</v>
      </c>
      <c r="AW166" s="14" t="s">
        <v>30</v>
      </c>
      <c r="AX166" s="14" t="s">
        <v>80</v>
      </c>
      <c r="AY166" s="264" t="s">
        <v>206</v>
      </c>
    </row>
    <row r="167" s="2" customFormat="1" ht="37.8" customHeight="1">
      <c r="A167" s="39"/>
      <c r="B167" s="40"/>
      <c r="C167" s="286" t="s">
        <v>314</v>
      </c>
      <c r="D167" s="286" t="s">
        <v>288</v>
      </c>
      <c r="E167" s="287" t="s">
        <v>735</v>
      </c>
      <c r="F167" s="288" t="s">
        <v>736</v>
      </c>
      <c r="G167" s="289" t="s">
        <v>309</v>
      </c>
      <c r="H167" s="290">
        <v>745</v>
      </c>
      <c r="I167" s="291"/>
      <c r="J167" s="292">
        <f>ROUND(I167*H167,2)</f>
        <v>0</v>
      </c>
      <c r="K167" s="288" t="s">
        <v>489</v>
      </c>
      <c r="L167" s="293"/>
      <c r="M167" s="294" t="s">
        <v>1</v>
      </c>
      <c r="N167" s="295" t="s">
        <v>38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253</v>
      </c>
      <c r="AT167" s="240" t="s">
        <v>288</v>
      </c>
      <c r="AU167" s="240" t="s">
        <v>82</v>
      </c>
      <c r="AY167" s="18" t="s">
        <v>206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80</v>
      </c>
      <c r="BK167" s="241">
        <f>ROUND(I167*H167,2)</f>
        <v>0</v>
      </c>
      <c r="BL167" s="18" t="s">
        <v>213</v>
      </c>
      <c r="BM167" s="240" t="s">
        <v>832</v>
      </c>
    </row>
    <row r="168" s="13" customFormat="1">
      <c r="A168" s="13"/>
      <c r="B168" s="242"/>
      <c r="C168" s="243"/>
      <c r="D168" s="244" t="s">
        <v>215</v>
      </c>
      <c r="E168" s="245" t="s">
        <v>1</v>
      </c>
      <c r="F168" s="246" t="s">
        <v>833</v>
      </c>
      <c r="G168" s="243"/>
      <c r="H168" s="247">
        <v>15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215</v>
      </c>
      <c r="AU168" s="253" t="s">
        <v>82</v>
      </c>
      <c r="AV168" s="13" t="s">
        <v>82</v>
      </c>
      <c r="AW168" s="13" t="s">
        <v>30</v>
      </c>
      <c r="AX168" s="13" t="s">
        <v>73</v>
      </c>
      <c r="AY168" s="253" t="s">
        <v>206</v>
      </c>
    </row>
    <row r="169" s="13" customFormat="1">
      <c r="A169" s="13"/>
      <c r="B169" s="242"/>
      <c r="C169" s="243"/>
      <c r="D169" s="244" t="s">
        <v>215</v>
      </c>
      <c r="E169" s="245" t="s">
        <v>1</v>
      </c>
      <c r="F169" s="246" t="s">
        <v>834</v>
      </c>
      <c r="G169" s="243"/>
      <c r="H169" s="247">
        <v>730</v>
      </c>
      <c r="I169" s="248"/>
      <c r="J169" s="243"/>
      <c r="K169" s="243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215</v>
      </c>
      <c r="AU169" s="253" t="s">
        <v>82</v>
      </c>
      <c r="AV169" s="13" t="s">
        <v>82</v>
      </c>
      <c r="AW169" s="13" t="s">
        <v>30</v>
      </c>
      <c r="AX169" s="13" t="s">
        <v>73</v>
      </c>
      <c r="AY169" s="253" t="s">
        <v>206</v>
      </c>
    </row>
    <row r="170" s="14" customFormat="1">
      <c r="A170" s="14"/>
      <c r="B170" s="254"/>
      <c r="C170" s="255"/>
      <c r="D170" s="244" t="s">
        <v>215</v>
      </c>
      <c r="E170" s="256" t="s">
        <v>1</v>
      </c>
      <c r="F170" s="257" t="s">
        <v>218</v>
      </c>
      <c r="G170" s="255"/>
      <c r="H170" s="258">
        <v>745</v>
      </c>
      <c r="I170" s="259"/>
      <c r="J170" s="255"/>
      <c r="K170" s="255"/>
      <c r="L170" s="260"/>
      <c r="M170" s="261"/>
      <c r="N170" s="262"/>
      <c r="O170" s="262"/>
      <c r="P170" s="262"/>
      <c r="Q170" s="262"/>
      <c r="R170" s="262"/>
      <c r="S170" s="262"/>
      <c r="T170" s="26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4" t="s">
        <v>215</v>
      </c>
      <c r="AU170" s="264" t="s">
        <v>82</v>
      </c>
      <c r="AV170" s="14" t="s">
        <v>213</v>
      </c>
      <c r="AW170" s="14" t="s">
        <v>30</v>
      </c>
      <c r="AX170" s="14" t="s">
        <v>80</v>
      </c>
      <c r="AY170" s="264" t="s">
        <v>206</v>
      </c>
    </row>
    <row r="171" s="2" customFormat="1" ht="24.15" customHeight="1">
      <c r="A171" s="39"/>
      <c r="B171" s="40"/>
      <c r="C171" s="286" t="s">
        <v>321</v>
      </c>
      <c r="D171" s="286" t="s">
        <v>288</v>
      </c>
      <c r="E171" s="287" t="s">
        <v>741</v>
      </c>
      <c r="F171" s="288" t="s">
        <v>742</v>
      </c>
      <c r="G171" s="289" t="s">
        <v>301</v>
      </c>
      <c r="H171" s="290">
        <v>4</v>
      </c>
      <c r="I171" s="291"/>
      <c r="J171" s="292">
        <f>ROUND(I171*H171,2)</f>
        <v>0</v>
      </c>
      <c r="K171" s="288" t="s">
        <v>489</v>
      </c>
      <c r="L171" s="293"/>
      <c r="M171" s="294" t="s">
        <v>1</v>
      </c>
      <c r="N171" s="295" t="s">
        <v>38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505</v>
      </c>
      <c r="AT171" s="240" t="s">
        <v>288</v>
      </c>
      <c r="AU171" s="240" t="s">
        <v>82</v>
      </c>
      <c r="AY171" s="18" t="s">
        <v>206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80</v>
      </c>
      <c r="BK171" s="241">
        <f>ROUND(I171*H171,2)</f>
        <v>0</v>
      </c>
      <c r="BL171" s="18" t="s">
        <v>383</v>
      </c>
      <c r="BM171" s="240" t="s">
        <v>835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213</v>
      </c>
      <c r="G172" s="243"/>
      <c r="H172" s="247">
        <v>4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82</v>
      </c>
      <c r="AV172" s="13" t="s">
        <v>82</v>
      </c>
      <c r="AW172" s="13" t="s">
        <v>30</v>
      </c>
      <c r="AX172" s="13" t="s">
        <v>80</v>
      </c>
      <c r="AY172" s="253" t="s">
        <v>206</v>
      </c>
    </row>
    <row r="173" s="2" customFormat="1" ht="24.15" customHeight="1">
      <c r="A173" s="39"/>
      <c r="B173" s="40"/>
      <c r="C173" s="286" t="s">
        <v>326</v>
      </c>
      <c r="D173" s="286" t="s">
        <v>288</v>
      </c>
      <c r="E173" s="287" t="s">
        <v>744</v>
      </c>
      <c r="F173" s="288" t="s">
        <v>745</v>
      </c>
      <c r="G173" s="289" t="s">
        <v>301</v>
      </c>
      <c r="H173" s="290">
        <v>1</v>
      </c>
      <c r="I173" s="291"/>
      <c r="J173" s="292">
        <f>ROUND(I173*H173,2)</f>
        <v>0</v>
      </c>
      <c r="K173" s="288" t="s">
        <v>489</v>
      </c>
      <c r="L173" s="293"/>
      <c r="M173" s="294" t="s">
        <v>1</v>
      </c>
      <c r="N173" s="295" t="s">
        <v>38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505</v>
      </c>
      <c r="AT173" s="240" t="s">
        <v>288</v>
      </c>
      <c r="AU173" s="240" t="s">
        <v>82</v>
      </c>
      <c r="AY173" s="18" t="s">
        <v>206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80</v>
      </c>
      <c r="BK173" s="241">
        <f>ROUND(I173*H173,2)</f>
        <v>0</v>
      </c>
      <c r="BL173" s="18" t="s">
        <v>383</v>
      </c>
      <c r="BM173" s="240" t="s">
        <v>836</v>
      </c>
    </row>
    <row r="174" s="13" customFormat="1">
      <c r="A174" s="13"/>
      <c r="B174" s="242"/>
      <c r="C174" s="243"/>
      <c r="D174" s="244" t="s">
        <v>215</v>
      </c>
      <c r="E174" s="245" t="s">
        <v>1</v>
      </c>
      <c r="F174" s="246" t="s">
        <v>798</v>
      </c>
      <c r="G174" s="243"/>
      <c r="H174" s="247">
        <v>1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215</v>
      </c>
      <c r="AU174" s="253" t="s">
        <v>82</v>
      </c>
      <c r="AV174" s="13" t="s">
        <v>82</v>
      </c>
      <c r="AW174" s="13" t="s">
        <v>30</v>
      </c>
      <c r="AX174" s="13" t="s">
        <v>80</v>
      </c>
      <c r="AY174" s="253" t="s">
        <v>206</v>
      </c>
    </row>
    <row r="175" s="2" customFormat="1" ht="24.15" customHeight="1">
      <c r="A175" s="39"/>
      <c r="B175" s="40"/>
      <c r="C175" s="286" t="s">
        <v>7</v>
      </c>
      <c r="D175" s="286" t="s">
        <v>288</v>
      </c>
      <c r="E175" s="287" t="s">
        <v>747</v>
      </c>
      <c r="F175" s="288" t="s">
        <v>748</v>
      </c>
      <c r="G175" s="289" t="s">
        <v>301</v>
      </c>
      <c r="H175" s="290">
        <v>1</v>
      </c>
      <c r="I175" s="291"/>
      <c r="J175" s="292">
        <f>ROUND(I175*H175,2)</f>
        <v>0</v>
      </c>
      <c r="K175" s="288" t="s">
        <v>489</v>
      </c>
      <c r="L175" s="293"/>
      <c r="M175" s="294" t="s">
        <v>1</v>
      </c>
      <c r="N175" s="295" t="s">
        <v>38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505</v>
      </c>
      <c r="AT175" s="240" t="s">
        <v>288</v>
      </c>
      <c r="AU175" s="240" t="s">
        <v>82</v>
      </c>
      <c r="AY175" s="18" t="s">
        <v>206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80</v>
      </c>
      <c r="BK175" s="241">
        <f>ROUND(I175*H175,2)</f>
        <v>0</v>
      </c>
      <c r="BL175" s="18" t="s">
        <v>383</v>
      </c>
      <c r="BM175" s="240" t="s">
        <v>837</v>
      </c>
    </row>
    <row r="176" s="2" customFormat="1" ht="24.15" customHeight="1">
      <c r="A176" s="39"/>
      <c r="B176" s="40"/>
      <c r="C176" s="286" t="s">
        <v>337</v>
      </c>
      <c r="D176" s="286" t="s">
        <v>288</v>
      </c>
      <c r="E176" s="287" t="s">
        <v>838</v>
      </c>
      <c r="F176" s="288" t="s">
        <v>839</v>
      </c>
      <c r="G176" s="289" t="s">
        <v>301</v>
      </c>
      <c r="H176" s="290">
        <v>1</v>
      </c>
      <c r="I176" s="291"/>
      <c r="J176" s="292">
        <f>ROUND(I176*H176,2)</f>
        <v>0</v>
      </c>
      <c r="K176" s="288" t="s">
        <v>489</v>
      </c>
      <c r="L176" s="293"/>
      <c r="M176" s="294" t="s">
        <v>1</v>
      </c>
      <c r="N176" s="295" t="s">
        <v>38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505</v>
      </c>
      <c r="AT176" s="240" t="s">
        <v>288</v>
      </c>
      <c r="AU176" s="240" t="s">
        <v>82</v>
      </c>
      <c r="AY176" s="18" t="s">
        <v>206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80</v>
      </c>
      <c r="BK176" s="241">
        <f>ROUND(I176*H176,2)</f>
        <v>0</v>
      </c>
      <c r="BL176" s="18" t="s">
        <v>383</v>
      </c>
      <c r="BM176" s="240" t="s">
        <v>840</v>
      </c>
    </row>
    <row r="177" s="2" customFormat="1" ht="24.15" customHeight="1">
      <c r="A177" s="39"/>
      <c r="B177" s="40"/>
      <c r="C177" s="286" t="s">
        <v>342</v>
      </c>
      <c r="D177" s="286" t="s">
        <v>288</v>
      </c>
      <c r="E177" s="287" t="s">
        <v>841</v>
      </c>
      <c r="F177" s="288" t="s">
        <v>842</v>
      </c>
      <c r="G177" s="289" t="s">
        <v>301</v>
      </c>
      <c r="H177" s="290">
        <v>1</v>
      </c>
      <c r="I177" s="291"/>
      <c r="J177" s="292">
        <f>ROUND(I177*H177,2)</f>
        <v>0</v>
      </c>
      <c r="K177" s="288" t="s">
        <v>489</v>
      </c>
      <c r="L177" s="293"/>
      <c r="M177" s="294" t="s">
        <v>1</v>
      </c>
      <c r="N177" s="295" t="s">
        <v>38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505</v>
      </c>
      <c r="AT177" s="240" t="s">
        <v>288</v>
      </c>
      <c r="AU177" s="240" t="s">
        <v>82</v>
      </c>
      <c r="AY177" s="18" t="s">
        <v>206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80</v>
      </c>
      <c r="BK177" s="241">
        <f>ROUND(I177*H177,2)</f>
        <v>0</v>
      </c>
      <c r="BL177" s="18" t="s">
        <v>383</v>
      </c>
      <c r="BM177" s="240" t="s">
        <v>843</v>
      </c>
    </row>
    <row r="178" s="2" customFormat="1" ht="24.15" customHeight="1">
      <c r="A178" s="39"/>
      <c r="B178" s="40"/>
      <c r="C178" s="286" t="s">
        <v>347</v>
      </c>
      <c r="D178" s="286" t="s">
        <v>288</v>
      </c>
      <c r="E178" s="287" t="s">
        <v>844</v>
      </c>
      <c r="F178" s="288" t="s">
        <v>845</v>
      </c>
      <c r="G178" s="289" t="s">
        <v>301</v>
      </c>
      <c r="H178" s="290">
        <v>5</v>
      </c>
      <c r="I178" s="291"/>
      <c r="J178" s="292">
        <f>ROUND(I178*H178,2)</f>
        <v>0</v>
      </c>
      <c r="K178" s="288" t="s">
        <v>489</v>
      </c>
      <c r="L178" s="293"/>
      <c r="M178" s="294" t="s">
        <v>1</v>
      </c>
      <c r="N178" s="295" t="s">
        <v>38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505</v>
      </c>
      <c r="AT178" s="240" t="s">
        <v>288</v>
      </c>
      <c r="AU178" s="240" t="s">
        <v>82</v>
      </c>
      <c r="AY178" s="18" t="s">
        <v>206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80</v>
      </c>
      <c r="BK178" s="241">
        <f>ROUND(I178*H178,2)</f>
        <v>0</v>
      </c>
      <c r="BL178" s="18" t="s">
        <v>383</v>
      </c>
      <c r="BM178" s="240" t="s">
        <v>846</v>
      </c>
    </row>
    <row r="179" s="13" customFormat="1">
      <c r="A179" s="13"/>
      <c r="B179" s="242"/>
      <c r="C179" s="243"/>
      <c r="D179" s="244" t="s">
        <v>215</v>
      </c>
      <c r="E179" s="245" t="s">
        <v>1</v>
      </c>
      <c r="F179" s="246" t="s">
        <v>847</v>
      </c>
      <c r="G179" s="243"/>
      <c r="H179" s="247">
        <v>1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215</v>
      </c>
      <c r="AU179" s="253" t="s">
        <v>82</v>
      </c>
      <c r="AV179" s="13" t="s">
        <v>82</v>
      </c>
      <c r="AW179" s="13" t="s">
        <v>30</v>
      </c>
      <c r="AX179" s="13" t="s">
        <v>73</v>
      </c>
      <c r="AY179" s="253" t="s">
        <v>206</v>
      </c>
    </row>
    <row r="180" s="13" customFormat="1">
      <c r="A180" s="13"/>
      <c r="B180" s="242"/>
      <c r="C180" s="243"/>
      <c r="D180" s="244" t="s">
        <v>215</v>
      </c>
      <c r="E180" s="245" t="s">
        <v>1</v>
      </c>
      <c r="F180" s="246" t="s">
        <v>848</v>
      </c>
      <c r="G180" s="243"/>
      <c r="H180" s="247">
        <v>1</v>
      </c>
      <c r="I180" s="248"/>
      <c r="J180" s="243"/>
      <c r="K180" s="243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215</v>
      </c>
      <c r="AU180" s="253" t="s">
        <v>82</v>
      </c>
      <c r="AV180" s="13" t="s">
        <v>82</v>
      </c>
      <c r="AW180" s="13" t="s">
        <v>30</v>
      </c>
      <c r="AX180" s="13" t="s">
        <v>73</v>
      </c>
      <c r="AY180" s="253" t="s">
        <v>206</v>
      </c>
    </row>
    <row r="181" s="13" customFormat="1">
      <c r="A181" s="13"/>
      <c r="B181" s="242"/>
      <c r="C181" s="243"/>
      <c r="D181" s="244" t="s">
        <v>215</v>
      </c>
      <c r="E181" s="245" t="s">
        <v>1</v>
      </c>
      <c r="F181" s="246" t="s">
        <v>849</v>
      </c>
      <c r="G181" s="243"/>
      <c r="H181" s="247">
        <v>1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215</v>
      </c>
      <c r="AU181" s="253" t="s">
        <v>82</v>
      </c>
      <c r="AV181" s="13" t="s">
        <v>82</v>
      </c>
      <c r="AW181" s="13" t="s">
        <v>30</v>
      </c>
      <c r="AX181" s="13" t="s">
        <v>73</v>
      </c>
      <c r="AY181" s="253" t="s">
        <v>206</v>
      </c>
    </row>
    <row r="182" s="13" customFormat="1">
      <c r="A182" s="13"/>
      <c r="B182" s="242"/>
      <c r="C182" s="243"/>
      <c r="D182" s="244" t="s">
        <v>215</v>
      </c>
      <c r="E182" s="245" t="s">
        <v>1</v>
      </c>
      <c r="F182" s="246" t="s">
        <v>850</v>
      </c>
      <c r="G182" s="243"/>
      <c r="H182" s="247">
        <v>1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215</v>
      </c>
      <c r="AU182" s="253" t="s">
        <v>82</v>
      </c>
      <c r="AV182" s="13" t="s">
        <v>82</v>
      </c>
      <c r="AW182" s="13" t="s">
        <v>30</v>
      </c>
      <c r="AX182" s="13" t="s">
        <v>73</v>
      </c>
      <c r="AY182" s="253" t="s">
        <v>206</v>
      </c>
    </row>
    <row r="183" s="13" customFormat="1">
      <c r="A183" s="13"/>
      <c r="B183" s="242"/>
      <c r="C183" s="243"/>
      <c r="D183" s="244" t="s">
        <v>215</v>
      </c>
      <c r="E183" s="245" t="s">
        <v>1</v>
      </c>
      <c r="F183" s="246" t="s">
        <v>851</v>
      </c>
      <c r="G183" s="243"/>
      <c r="H183" s="247">
        <v>1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215</v>
      </c>
      <c r="AU183" s="253" t="s">
        <v>82</v>
      </c>
      <c r="AV183" s="13" t="s">
        <v>82</v>
      </c>
      <c r="AW183" s="13" t="s">
        <v>30</v>
      </c>
      <c r="AX183" s="13" t="s">
        <v>73</v>
      </c>
      <c r="AY183" s="253" t="s">
        <v>206</v>
      </c>
    </row>
    <row r="184" s="14" customFormat="1">
      <c r="A184" s="14"/>
      <c r="B184" s="254"/>
      <c r="C184" s="255"/>
      <c r="D184" s="244" t="s">
        <v>215</v>
      </c>
      <c r="E184" s="256" t="s">
        <v>1</v>
      </c>
      <c r="F184" s="257" t="s">
        <v>218</v>
      </c>
      <c r="G184" s="255"/>
      <c r="H184" s="258">
        <v>5</v>
      </c>
      <c r="I184" s="259"/>
      <c r="J184" s="255"/>
      <c r="K184" s="255"/>
      <c r="L184" s="260"/>
      <c r="M184" s="261"/>
      <c r="N184" s="262"/>
      <c r="O184" s="262"/>
      <c r="P184" s="262"/>
      <c r="Q184" s="262"/>
      <c r="R184" s="262"/>
      <c r="S184" s="262"/>
      <c r="T184" s="26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4" t="s">
        <v>215</v>
      </c>
      <c r="AU184" s="264" t="s">
        <v>82</v>
      </c>
      <c r="AV184" s="14" t="s">
        <v>213</v>
      </c>
      <c r="AW184" s="14" t="s">
        <v>30</v>
      </c>
      <c r="AX184" s="14" t="s">
        <v>80</v>
      </c>
      <c r="AY184" s="264" t="s">
        <v>206</v>
      </c>
    </row>
    <row r="185" s="2" customFormat="1" ht="24.15" customHeight="1">
      <c r="A185" s="39"/>
      <c r="B185" s="40"/>
      <c r="C185" s="286" t="s">
        <v>352</v>
      </c>
      <c r="D185" s="286" t="s">
        <v>288</v>
      </c>
      <c r="E185" s="287" t="s">
        <v>852</v>
      </c>
      <c r="F185" s="288" t="s">
        <v>853</v>
      </c>
      <c r="G185" s="289" t="s">
        <v>301</v>
      </c>
      <c r="H185" s="290">
        <v>5</v>
      </c>
      <c r="I185" s="291"/>
      <c r="J185" s="292">
        <f>ROUND(I185*H185,2)</f>
        <v>0</v>
      </c>
      <c r="K185" s="288" t="s">
        <v>489</v>
      </c>
      <c r="L185" s="293"/>
      <c r="M185" s="294" t="s">
        <v>1</v>
      </c>
      <c r="N185" s="295" t="s">
        <v>38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505</v>
      </c>
      <c r="AT185" s="240" t="s">
        <v>288</v>
      </c>
      <c r="AU185" s="240" t="s">
        <v>82</v>
      </c>
      <c r="AY185" s="18" t="s">
        <v>206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80</v>
      </c>
      <c r="BK185" s="241">
        <f>ROUND(I185*H185,2)</f>
        <v>0</v>
      </c>
      <c r="BL185" s="18" t="s">
        <v>383</v>
      </c>
      <c r="BM185" s="240" t="s">
        <v>854</v>
      </c>
    </row>
    <row r="186" s="13" customFormat="1">
      <c r="A186" s="13"/>
      <c r="B186" s="242"/>
      <c r="C186" s="243"/>
      <c r="D186" s="244" t="s">
        <v>215</v>
      </c>
      <c r="E186" s="245" t="s">
        <v>1</v>
      </c>
      <c r="F186" s="246" t="s">
        <v>847</v>
      </c>
      <c r="G186" s="243"/>
      <c r="H186" s="247">
        <v>1</v>
      </c>
      <c r="I186" s="248"/>
      <c r="J186" s="243"/>
      <c r="K186" s="243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215</v>
      </c>
      <c r="AU186" s="253" t="s">
        <v>82</v>
      </c>
      <c r="AV186" s="13" t="s">
        <v>82</v>
      </c>
      <c r="AW186" s="13" t="s">
        <v>30</v>
      </c>
      <c r="AX186" s="13" t="s">
        <v>73</v>
      </c>
      <c r="AY186" s="253" t="s">
        <v>206</v>
      </c>
    </row>
    <row r="187" s="13" customFormat="1">
      <c r="A187" s="13"/>
      <c r="B187" s="242"/>
      <c r="C187" s="243"/>
      <c r="D187" s="244" t="s">
        <v>215</v>
      </c>
      <c r="E187" s="245" t="s">
        <v>1</v>
      </c>
      <c r="F187" s="246" t="s">
        <v>848</v>
      </c>
      <c r="G187" s="243"/>
      <c r="H187" s="247">
        <v>1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215</v>
      </c>
      <c r="AU187" s="253" t="s">
        <v>82</v>
      </c>
      <c r="AV187" s="13" t="s">
        <v>82</v>
      </c>
      <c r="AW187" s="13" t="s">
        <v>30</v>
      </c>
      <c r="AX187" s="13" t="s">
        <v>73</v>
      </c>
      <c r="AY187" s="253" t="s">
        <v>206</v>
      </c>
    </row>
    <row r="188" s="13" customFormat="1">
      <c r="A188" s="13"/>
      <c r="B188" s="242"/>
      <c r="C188" s="243"/>
      <c r="D188" s="244" t="s">
        <v>215</v>
      </c>
      <c r="E188" s="245" t="s">
        <v>1</v>
      </c>
      <c r="F188" s="246" t="s">
        <v>849</v>
      </c>
      <c r="G188" s="243"/>
      <c r="H188" s="247">
        <v>1</v>
      </c>
      <c r="I188" s="248"/>
      <c r="J188" s="243"/>
      <c r="K188" s="243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215</v>
      </c>
      <c r="AU188" s="253" t="s">
        <v>82</v>
      </c>
      <c r="AV188" s="13" t="s">
        <v>82</v>
      </c>
      <c r="AW188" s="13" t="s">
        <v>30</v>
      </c>
      <c r="AX188" s="13" t="s">
        <v>73</v>
      </c>
      <c r="AY188" s="253" t="s">
        <v>206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850</v>
      </c>
      <c r="G189" s="243"/>
      <c r="H189" s="247">
        <v>1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82</v>
      </c>
      <c r="AV189" s="13" t="s">
        <v>82</v>
      </c>
      <c r="AW189" s="13" t="s">
        <v>30</v>
      </c>
      <c r="AX189" s="13" t="s">
        <v>73</v>
      </c>
      <c r="AY189" s="253" t="s">
        <v>206</v>
      </c>
    </row>
    <row r="190" s="13" customFormat="1">
      <c r="A190" s="13"/>
      <c r="B190" s="242"/>
      <c r="C190" s="243"/>
      <c r="D190" s="244" t="s">
        <v>215</v>
      </c>
      <c r="E190" s="245" t="s">
        <v>1</v>
      </c>
      <c r="F190" s="246" t="s">
        <v>851</v>
      </c>
      <c r="G190" s="243"/>
      <c r="H190" s="247">
        <v>1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215</v>
      </c>
      <c r="AU190" s="253" t="s">
        <v>82</v>
      </c>
      <c r="AV190" s="13" t="s">
        <v>82</v>
      </c>
      <c r="AW190" s="13" t="s">
        <v>30</v>
      </c>
      <c r="AX190" s="13" t="s">
        <v>73</v>
      </c>
      <c r="AY190" s="253" t="s">
        <v>206</v>
      </c>
    </row>
    <row r="191" s="14" customFormat="1">
      <c r="A191" s="14"/>
      <c r="B191" s="254"/>
      <c r="C191" s="255"/>
      <c r="D191" s="244" t="s">
        <v>215</v>
      </c>
      <c r="E191" s="256" t="s">
        <v>1</v>
      </c>
      <c r="F191" s="257" t="s">
        <v>218</v>
      </c>
      <c r="G191" s="255"/>
      <c r="H191" s="258">
        <v>5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4" t="s">
        <v>215</v>
      </c>
      <c r="AU191" s="264" t="s">
        <v>82</v>
      </c>
      <c r="AV191" s="14" t="s">
        <v>213</v>
      </c>
      <c r="AW191" s="14" t="s">
        <v>30</v>
      </c>
      <c r="AX191" s="14" t="s">
        <v>80</v>
      </c>
      <c r="AY191" s="264" t="s">
        <v>206</v>
      </c>
    </row>
    <row r="192" s="2" customFormat="1" ht="24.15" customHeight="1">
      <c r="A192" s="39"/>
      <c r="B192" s="40"/>
      <c r="C192" s="286" t="s">
        <v>357</v>
      </c>
      <c r="D192" s="286" t="s">
        <v>288</v>
      </c>
      <c r="E192" s="287" t="s">
        <v>855</v>
      </c>
      <c r="F192" s="288" t="s">
        <v>856</v>
      </c>
      <c r="G192" s="289" t="s">
        <v>301</v>
      </c>
      <c r="H192" s="290">
        <v>10</v>
      </c>
      <c r="I192" s="291"/>
      <c r="J192" s="292">
        <f>ROUND(I192*H192,2)</f>
        <v>0</v>
      </c>
      <c r="K192" s="288" t="s">
        <v>489</v>
      </c>
      <c r="L192" s="293"/>
      <c r="M192" s="294" t="s">
        <v>1</v>
      </c>
      <c r="N192" s="295" t="s">
        <v>38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505</v>
      </c>
      <c r="AT192" s="240" t="s">
        <v>288</v>
      </c>
      <c r="AU192" s="240" t="s">
        <v>82</v>
      </c>
      <c r="AY192" s="18" t="s">
        <v>206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80</v>
      </c>
      <c r="BK192" s="241">
        <f>ROUND(I192*H192,2)</f>
        <v>0</v>
      </c>
      <c r="BL192" s="18" t="s">
        <v>383</v>
      </c>
      <c r="BM192" s="240" t="s">
        <v>857</v>
      </c>
    </row>
    <row r="193" s="13" customFormat="1">
      <c r="A193" s="13"/>
      <c r="B193" s="242"/>
      <c r="C193" s="243"/>
      <c r="D193" s="244" t="s">
        <v>215</v>
      </c>
      <c r="E193" s="245" t="s">
        <v>1</v>
      </c>
      <c r="F193" s="246" t="s">
        <v>858</v>
      </c>
      <c r="G193" s="243"/>
      <c r="H193" s="247">
        <v>1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82</v>
      </c>
      <c r="AV193" s="13" t="s">
        <v>82</v>
      </c>
      <c r="AW193" s="13" t="s">
        <v>30</v>
      </c>
      <c r="AX193" s="13" t="s">
        <v>73</v>
      </c>
      <c r="AY193" s="253" t="s">
        <v>206</v>
      </c>
    </row>
    <row r="194" s="13" customFormat="1">
      <c r="A194" s="13"/>
      <c r="B194" s="242"/>
      <c r="C194" s="243"/>
      <c r="D194" s="244" t="s">
        <v>215</v>
      </c>
      <c r="E194" s="245" t="s">
        <v>1</v>
      </c>
      <c r="F194" s="246" t="s">
        <v>859</v>
      </c>
      <c r="G194" s="243"/>
      <c r="H194" s="247">
        <v>1</v>
      </c>
      <c r="I194" s="248"/>
      <c r="J194" s="243"/>
      <c r="K194" s="243"/>
      <c r="L194" s="249"/>
      <c r="M194" s="250"/>
      <c r="N194" s="251"/>
      <c r="O194" s="251"/>
      <c r="P194" s="251"/>
      <c r="Q194" s="251"/>
      <c r="R194" s="251"/>
      <c r="S194" s="251"/>
      <c r="T194" s="25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3" t="s">
        <v>215</v>
      </c>
      <c r="AU194" s="253" t="s">
        <v>82</v>
      </c>
      <c r="AV194" s="13" t="s">
        <v>82</v>
      </c>
      <c r="AW194" s="13" t="s">
        <v>30</v>
      </c>
      <c r="AX194" s="13" t="s">
        <v>73</v>
      </c>
      <c r="AY194" s="253" t="s">
        <v>206</v>
      </c>
    </row>
    <row r="195" s="13" customFormat="1">
      <c r="A195" s="13"/>
      <c r="B195" s="242"/>
      <c r="C195" s="243"/>
      <c r="D195" s="244" t="s">
        <v>215</v>
      </c>
      <c r="E195" s="245" t="s">
        <v>1</v>
      </c>
      <c r="F195" s="246" t="s">
        <v>860</v>
      </c>
      <c r="G195" s="243"/>
      <c r="H195" s="247">
        <v>1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215</v>
      </c>
      <c r="AU195" s="253" t="s">
        <v>82</v>
      </c>
      <c r="AV195" s="13" t="s">
        <v>82</v>
      </c>
      <c r="AW195" s="13" t="s">
        <v>30</v>
      </c>
      <c r="AX195" s="13" t="s">
        <v>73</v>
      </c>
      <c r="AY195" s="253" t="s">
        <v>206</v>
      </c>
    </row>
    <row r="196" s="13" customFormat="1">
      <c r="A196" s="13"/>
      <c r="B196" s="242"/>
      <c r="C196" s="243"/>
      <c r="D196" s="244" t="s">
        <v>215</v>
      </c>
      <c r="E196" s="245" t="s">
        <v>1</v>
      </c>
      <c r="F196" s="246" t="s">
        <v>861</v>
      </c>
      <c r="G196" s="243"/>
      <c r="H196" s="247">
        <v>1</v>
      </c>
      <c r="I196" s="248"/>
      <c r="J196" s="243"/>
      <c r="K196" s="243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215</v>
      </c>
      <c r="AU196" s="253" t="s">
        <v>82</v>
      </c>
      <c r="AV196" s="13" t="s">
        <v>82</v>
      </c>
      <c r="AW196" s="13" t="s">
        <v>30</v>
      </c>
      <c r="AX196" s="13" t="s">
        <v>73</v>
      </c>
      <c r="AY196" s="253" t="s">
        <v>206</v>
      </c>
    </row>
    <row r="197" s="13" customFormat="1">
      <c r="A197" s="13"/>
      <c r="B197" s="242"/>
      <c r="C197" s="243"/>
      <c r="D197" s="244" t="s">
        <v>215</v>
      </c>
      <c r="E197" s="245" t="s">
        <v>1</v>
      </c>
      <c r="F197" s="246" t="s">
        <v>862</v>
      </c>
      <c r="G197" s="243"/>
      <c r="H197" s="247">
        <v>1</v>
      </c>
      <c r="I197" s="248"/>
      <c r="J197" s="243"/>
      <c r="K197" s="243"/>
      <c r="L197" s="249"/>
      <c r="M197" s="250"/>
      <c r="N197" s="251"/>
      <c r="O197" s="251"/>
      <c r="P197" s="251"/>
      <c r="Q197" s="251"/>
      <c r="R197" s="251"/>
      <c r="S197" s="251"/>
      <c r="T197" s="25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3" t="s">
        <v>215</v>
      </c>
      <c r="AU197" s="253" t="s">
        <v>82</v>
      </c>
      <c r="AV197" s="13" t="s">
        <v>82</v>
      </c>
      <c r="AW197" s="13" t="s">
        <v>30</v>
      </c>
      <c r="AX197" s="13" t="s">
        <v>73</v>
      </c>
      <c r="AY197" s="253" t="s">
        <v>206</v>
      </c>
    </row>
    <row r="198" s="13" customFormat="1">
      <c r="A198" s="13"/>
      <c r="B198" s="242"/>
      <c r="C198" s="243"/>
      <c r="D198" s="244" t="s">
        <v>215</v>
      </c>
      <c r="E198" s="245" t="s">
        <v>1</v>
      </c>
      <c r="F198" s="246" t="s">
        <v>863</v>
      </c>
      <c r="G198" s="243"/>
      <c r="H198" s="247">
        <v>1</v>
      </c>
      <c r="I198" s="248"/>
      <c r="J198" s="243"/>
      <c r="K198" s="243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215</v>
      </c>
      <c r="AU198" s="253" t="s">
        <v>82</v>
      </c>
      <c r="AV198" s="13" t="s">
        <v>82</v>
      </c>
      <c r="AW198" s="13" t="s">
        <v>30</v>
      </c>
      <c r="AX198" s="13" t="s">
        <v>73</v>
      </c>
      <c r="AY198" s="253" t="s">
        <v>206</v>
      </c>
    </row>
    <row r="199" s="13" customFormat="1">
      <c r="A199" s="13"/>
      <c r="B199" s="242"/>
      <c r="C199" s="243"/>
      <c r="D199" s="244" t="s">
        <v>215</v>
      </c>
      <c r="E199" s="245" t="s">
        <v>1</v>
      </c>
      <c r="F199" s="246" t="s">
        <v>864</v>
      </c>
      <c r="G199" s="243"/>
      <c r="H199" s="247">
        <v>1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215</v>
      </c>
      <c r="AU199" s="253" t="s">
        <v>82</v>
      </c>
      <c r="AV199" s="13" t="s">
        <v>82</v>
      </c>
      <c r="AW199" s="13" t="s">
        <v>30</v>
      </c>
      <c r="AX199" s="13" t="s">
        <v>73</v>
      </c>
      <c r="AY199" s="253" t="s">
        <v>206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865</v>
      </c>
      <c r="G200" s="243"/>
      <c r="H200" s="247">
        <v>1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82</v>
      </c>
      <c r="AV200" s="13" t="s">
        <v>82</v>
      </c>
      <c r="AW200" s="13" t="s">
        <v>30</v>
      </c>
      <c r="AX200" s="13" t="s">
        <v>73</v>
      </c>
      <c r="AY200" s="253" t="s">
        <v>206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866</v>
      </c>
      <c r="G201" s="243"/>
      <c r="H201" s="247">
        <v>1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82</v>
      </c>
      <c r="AV201" s="13" t="s">
        <v>82</v>
      </c>
      <c r="AW201" s="13" t="s">
        <v>30</v>
      </c>
      <c r="AX201" s="13" t="s">
        <v>73</v>
      </c>
      <c r="AY201" s="253" t="s">
        <v>206</v>
      </c>
    </row>
    <row r="202" s="13" customFormat="1">
      <c r="A202" s="13"/>
      <c r="B202" s="242"/>
      <c r="C202" s="243"/>
      <c r="D202" s="244" t="s">
        <v>215</v>
      </c>
      <c r="E202" s="245" t="s">
        <v>1</v>
      </c>
      <c r="F202" s="246" t="s">
        <v>867</v>
      </c>
      <c r="G202" s="243"/>
      <c r="H202" s="247">
        <v>1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215</v>
      </c>
      <c r="AU202" s="253" t="s">
        <v>82</v>
      </c>
      <c r="AV202" s="13" t="s">
        <v>82</v>
      </c>
      <c r="AW202" s="13" t="s">
        <v>30</v>
      </c>
      <c r="AX202" s="13" t="s">
        <v>73</v>
      </c>
      <c r="AY202" s="253" t="s">
        <v>206</v>
      </c>
    </row>
    <row r="203" s="14" customFormat="1">
      <c r="A203" s="14"/>
      <c r="B203" s="254"/>
      <c r="C203" s="255"/>
      <c r="D203" s="244" t="s">
        <v>215</v>
      </c>
      <c r="E203" s="256" t="s">
        <v>1</v>
      </c>
      <c r="F203" s="257" t="s">
        <v>218</v>
      </c>
      <c r="G203" s="255"/>
      <c r="H203" s="258">
        <v>10</v>
      </c>
      <c r="I203" s="259"/>
      <c r="J203" s="255"/>
      <c r="K203" s="255"/>
      <c r="L203" s="260"/>
      <c r="M203" s="261"/>
      <c r="N203" s="262"/>
      <c r="O203" s="262"/>
      <c r="P203" s="262"/>
      <c r="Q203" s="262"/>
      <c r="R203" s="262"/>
      <c r="S203" s="262"/>
      <c r="T203" s="26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4" t="s">
        <v>215</v>
      </c>
      <c r="AU203" s="264" t="s">
        <v>82</v>
      </c>
      <c r="AV203" s="14" t="s">
        <v>213</v>
      </c>
      <c r="AW203" s="14" t="s">
        <v>30</v>
      </c>
      <c r="AX203" s="14" t="s">
        <v>80</v>
      </c>
      <c r="AY203" s="264" t="s">
        <v>206</v>
      </c>
    </row>
    <row r="204" s="2" customFormat="1" ht="33" customHeight="1">
      <c r="A204" s="39"/>
      <c r="B204" s="40"/>
      <c r="C204" s="286" t="s">
        <v>361</v>
      </c>
      <c r="D204" s="286" t="s">
        <v>288</v>
      </c>
      <c r="E204" s="287" t="s">
        <v>868</v>
      </c>
      <c r="F204" s="288" t="s">
        <v>869</v>
      </c>
      <c r="G204" s="289" t="s">
        <v>301</v>
      </c>
      <c r="H204" s="290">
        <v>10</v>
      </c>
      <c r="I204" s="291"/>
      <c r="J204" s="292">
        <f>ROUND(I204*H204,2)</f>
        <v>0</v>
      </c>
      <c r="K204" s="288" t="s">
        <v>489</v>
      </c>
      <c r="L204" s="293"/>
      <c r="M204" s="294" t="s">
        <v>1</v>
      </c>
      <c r="N204" s="295" t="s">
        <v>38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505</v>
      </c>
      <c r="AT204" s="240" t="s">
        <v>288</v>
      </c>
      <c r="AU204" s="240" t="s">
        <v>82</v>
      </c>
      <c r="AY204" s="18" t="s">
        <v>206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80</v>
      </c>
      <c r="BK204" s="241">
        <f>ROUND(I204*H204,2)</f>
        <v>0</v>
      </c>
      <c r="BL204" s="18" t="s">
        <v>383</v>
      </c>
      <c r="BM204" s="240" t="s">
        <v>870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858</v>
      </c>
      <c r="G205" s="243"/>
      <c r="H205" s="247">
        <v>1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82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859</v>
      </c>
      <c r="G206" s="243"/>
      <c r="H206" s="247">
        <v>1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82</v>
      </c>
      <c r="AV206" s="13" t="s">
        <v>82</v>
      </c>
      <c r="AW206" s="13" t="s">
        <v>30</v>
      </c>
      <c r="AX206" s="13" t="s">
        <v>73</v>
      </c>
      <c r="AY206" s="253" t="s">
        <v>206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860</v>
      </c>
      <c r="G207" s="243"/>
      <c r="H207" s="247">
        <v>1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82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861</v>
      </c>
      <c r="G208" s="243"/>
      <c r="H208" s="247">
        <v>1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82</v>
      </c>
      <c r="AV208" s="13" t="s">
        <v>82</v>
      </c>
      <c r="AW208" s="13" t="s">
        <v>30</v>
      </c>
      <c r="AX208" s="13" t="s">
        <v>73</v>
      </c>
      <c r="AY208" s="253" t="s">
        <v>206</v>
      </c>
    </row>
    <row r="209" s="13" customFormat="1">
      <c r="A209" s="13"/>
      <c r="B209" s="242"/>
      <c r="C209" s="243"/>
      <c r="D209" s="244" t="s">
        <v>215</v>
      </c>
      <c r="E209" s="245" t="s">
        <v>1</v>
      </c>
      <c r="F209" s="246" t="s">
        <v>862</v>
      </c>
      <c r="G209" s="243"/>
      <c r="H209" s="247">
        <v>1</v>
      </c>
      <c r="I209" s="248"/>
      <c r="J209" s="243"/>
      <c r="K209" s="243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215</v>
      </c>
      <c r="AU209" s="253" t="s">
        <v>82</v>
      </c>
      <c r="AV209" s="13" t="s">
        <v>82</v>
      </c>
      <c r="AW209" s="13" t="s">
        <v>30</v>
      </c>
      <c r="AX209" s="13" t="s">
        <v>73</v>
      </c>
      <c r="AY209" s="253" t="s">
        <v>206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863</v>
      </c>
      <c r="G210" s="243"/>
      <c r="H210" s="247">
        <v>1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82</v>
      </c>
      <c r="AV210" s="13" t="s">
        <v>82</v>
      </c>
      <c r="AW210" s="13" t="s">
        <v>30</v>
      </c>
      <c r="AX210" s="13" t="s">
        <v>73</v>
      </c>
      <c r="AY210" s="253" t="s">
        <v>206</v>
      </c>
    </row>
    <row r="211" s="13" customFormat="1">
      <c r="A211" s="13"/>
      <c r="B211" s="242"/>
      <c r="C211" s="243"/>
      <c r="D211" s="244" t="s">
        <v>215</v>
      </c>
      <c r="E211" s="245" t="s">
        <v>1</v>
      </c>
      <c r="F211" s="246" t="s">
        <v>864</v>
      </c>
      <c r="G211" s="243"/>
      <c r="H211" s="247">
        <v>1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215</v>
      </c>
      <c r="AU211" s="253" t="s">
        <v>82</v>
      </c>
      <c r="AV211" s="13" t="s">
        <v>82</v>
      </c>
      <c r="AW211" s="13" t="s">
        <v>30</v>
      </c>
      <c r="AX211" s="13" t="s">
        <v>73</v>
      </c>
      <c r="AY211" s="253" t="s">
        <v>206</v>
      </c>
    </row>
    <row r="212" s="13" customFormat="1">
      <c r="A212" s="13"/>
      <c r="B212" s="242"/>
      <c r="C212" s="243"/>
      <c r="D212" s="244" t="s">
        <v>215</v>
      </c>
      <c r="E212" s="245" t="s">
        <v>1</v>
      </c>
      <c r="F212" s="246" t="s">
        <v>865</v>
      </c>
      <c r="G212" s="243"/>
      <c r="H212" s="247">
        <v>1</v>
      </c>
      <c r="I212" s="248"/>
      <c r="J212" s="243"/>
      <c r="K212" s="243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215</v>
      </c>
      <c r="AU212" s="253" t="s">
        <v>82</v>
      </c>
      <c r="AV212" s="13" t="s">
        <v>82</v>
      </c>
      <c r="AW212" s="13" t="s">
        <v>30</v>
      </c>
      <c r="AX212" s="13" t="s">
        <v>73</v>
      </c>
      <c r="AY212" s="253" t="s">
        <v>206</v>
      </c>
    </row>
    <row r="213" s="13" customFormat="1">
      <c r="A213" s="13"/>
      <c r="B213" s="242"/>
      <c r="C213" s="243"/>
      <c r="D213" s="244" t="s">
        <v>215</v>
      </c>
      <c r="E213" s="245" t="s">
        <v>1</v>
      </c>
      <c r="F213" s="246" t="s">
        <v>866</v>
      </c>
      <c r="G213" s="243"/>
      <c r="H213" s="247">
        <v>1</v>
      </c>
      <c r="I213" s="248"/>
      <c r="J213" s="243"/>
      <c r="K213" s="243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215</v>
      </c>
      <c r="AU213" s="253" t="s">
        <v>82</v>
      </c>
      <c r="AV213" s="13" t="s">
        <v>82</v>
      </c>
      <c r="AW213" s="13" t="s">
        <v>30</v>
      </c>
      <c r="AX213" s="13" t="s">
        <v>73</v>
      </c>
      <c r="AY213" s="253" t="s">
        <v>206</v>
      </c>
    </row>
    <row r="214" s="13" customFormat="1">
      <c r="A214" s="13"/>
      <c r="B214" s="242"/>
      <c r="C214" s="243"/>
      <c r="D214" s="244" t="s">
        <v>215</v>
      </c>
      <c r="E214" s="245" t="s">
        <v>1</v>
      </c>
      <c r="F214" s="246" t="s">
        <v>867</v>
      </c>
      <c r="G214" s="243"/>
      <c r="H214" s="247">
        <v>1</v>
      </c>
      <c r="I214" s="248"/>
      <c r="J214" s="243"/>
      <c r="K214" s="243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215</v>
      </c>
      <c r="AU214" s="253" t="s">
        <v>82</v>
      </c>
      <c r="AV214" s="13" t="s">
        <v>82</v>
      </c>
      <c r="AW214" s="13" t="s">
        <v>30</v>
      </c>
      <c r="AX214" s="13" t="s">
        <v>73</v>
      </c>
      <c r="AY214" s="253" t="s">
        <v>206</v>
      </c>
    </row>
    <row r="215" s="14" customFormat="1">
      <c r="A215" s="14"/>
      <c r="B215" s="254"/>
      <c r="C215" s="255"/>
      <c r="D215" s="244" t="s">
        <v>215</v>
      </c>
      <c r="E215" s="256" t="s">
        <v>1</v>
      </c>
      <c r="F215" s="257" t="s">
        <v>218</v>
      </c>
      <c r="G215" s="255"/>
      <c r="H215" s="258">
        <v>10</v>
      </c>
      <c r="I215" s="259"/>
      <c r="J215" s="255"/>
      <c r="K215" s="255"/>
      <c r="L215" s="260"/>
      <c r="M215" s="261"/>
      <c r="N215" s="262"/>
      <c r="O215" s="262"/>
      <c r="P215" s="262"/>
      <c r="Q215" s="262"/>
      <c r="R215" s="262"/>
      <c r="S215" s="262"/>
      <c r="T215" s="26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4" t="s">
        <v>215</v>
      </c>
      <c r="AU215" s="264" t="s">
        <v>82</v>
      </c>
      <c r="AV215" s="14" t="s">
        <v>213</v>
      </c>
      <c r="AW215" s="14" t="s">
        <v>30</v>
      </c>
      <c r="AX215" s="14" t="s">
        <v>80</v>
      </c>
      <c r="AY215" s="264" t="s">
        <v>206</v>
      </c>
    </row>
    <row r="216" s="2" customFormat="1" ht="24.15" customHeight="1">
      <c r="A216" s="39"/>
      <c r="B216" s="40"/>
      <c r="C216" s="286" t="s">
        <v>367</v>
      </c>
      <c r="D216" s="286" t="s">
        <v>288</v>
      </c>
      <c r="E216" s="287" t="s">
        <v>756</v>
      </c>
      <c r="F216" s="288" t="s">
        <v>757</v>
      </c>
      <c r="G216" s="289" t="s">
        <v>301</v>
      </c>
      <c r="H216" s="290">
        <v>1</v>
      </c>
      <c r="I216" s="291"/>
      <c r="J216" s="292">
        <f>ROUND(I216*H216,2)</f>
        <v>0</v>
      </c>
      <c r="K216" s="288" t="s">
        <v>489</v>
      </c>
      <c r="L216" s="293"/>
      <c r="M216" s="294" t="s">
        <v>1</v>
      </c>
      <c r="N216" s="295" t="s">
        <v>38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505</v>
      </c>
      <c r="AT216" s="240" t="s">
        <v>288</v>
      </c>
      <c r="AU216" s="240" t="s">
        <v>82</v>
      </c>
      <c r="AY216" s="18" t="s">
        <v>206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80</v>
      </c>
      <c r="BK216" s="241">
        <f>ROUND(I216*H216,2)</f>
        <v>0</v>
      </c>
      <c r="BL216" s="18" t="s">
        <v>383</v>
      </c>
      <c r="BM216" s="240" t="s">
        <v>871</v>
      </c>
    </row>
    <row r="217" s="2" customFormat="1" ht="24.15" customHeight="1">
      <c r="A217" s="39"/>
      <c r="B217" s="40"/>
      <c r="C217" s="286" t="s">
        <v>373</v>
      </c>
      <c r="D217" s="286" t="s">
        <v>288</v>
      </c>
      <c r="E217" s="287" t="s">
        <v>753</v>
      </c>
      <c r="F217" s="288" t="s">
        <v>754</v>
      </c>
      <c r="G217" s="289" t="s">
        <v>301</v>
      </c>
      <c r="H217" s="290">
        <v>1</v>
      </c>
      <c r="I217" s="291"/>
      <c r="J217" s="292">
        <f>ROUND(I217*H217,2)</f>
        <v>0</v>
      </c>
      <c r="K217" s="288" t="s">
        <v>489</v>
      </c>
      <c r="L217" s="293"/>
      <c r="M217" s="294" t="s">
        <v>1</v>
      </c>
      <c r="N217" s="295" t="s">
        <v>38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505</v>
      </c>
      <c r="AT217" s="240" t="s">
        <v>288</v>
      </c>
      <c r="AU217" s="240" t="s">
        <v>82</v>
      </c>
      <c r="AY217" s="18" t="s">
        <v>206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80</v>
      </c>
      <c r="BK217" s="241">
        <f>ROUND(I217*H217,2)</f>
        <v>0</v>
      </c>
      <c r="BL217" s="18" t="s">
        <v>383</v>
      </c>
      <c r="BM217" s="240" t="s">
        <v>872</v>
      </c>
    </row>
    <row r="218" s="2" customFormat="1" ht="33" customHeight="1">
      <c r="A218" s="39"/>
      <c r="B218" s="40"/>
      <c r="C218" s="286" t="s">
        <v>380</v>
      </c>
      <c r="D218" s="286" t="s">
        <v>288</v>
      </c>
      <c r="E218" s="287" t="s">
        <v>762</v>
      </c>
      <c r="F218" s="288" t="s">
        <v>763</v>
      </c>
      <c r="G218" s="289" t="s">
        <v>764</v>
      </c>
      <c r="H218" s="290">
        <v>1</v>
      </c>
      <c r="I218" s="291"/>
      <c r="J218" s="292">
        <f>ROUND(I218*H218,2)</f>
        <v>0</v>
      </c>
      <c r="K218" s="288" t="s">
        <v>489</v>
      </c>
      <c r="L218" s="293"/>
      <c r="M218" s="294" t="s">
        <v>1</v>
      </c>
      <c r="N218" s="295" t="s">
        <v>38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505</v>
      </c>
      <c r="AT218" s="240" t="s">
        <v>288</v>
      </c>
      <c r="AU218" s="240" t="s">
        <v>82</v>
      </c>
      <c r="AY218" s="18" t="s">
        <v>206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80</v>
      </c>
      <c r="BK218" s="241">
        <f>ROUND(I218*H218,2)</f>
        <v>0</v>
      </c>
      <c r="BL218" s="18" t="s">
        <v>383</v>
      </c>
      <c r="BM218" s="240" t="s">
        <v>873</v>
      </c>
    </row>
    <row r="219" s="2" customFormat="1" ht="33" customHeight="1">
      <c r="A219" s="39"/>
      <c r="B219" s="40"/>
      <c r="C219" s="286" t="s">
        <v>386</v>
      </c>
      <c r="D219" s="286" t="s">
        <v>288</v>
      </c>
      <c r="E219" s="287" t="s">
        <v>750</v>
      </c>
      <c r="F219" s="288" t="s">
        <v>751</v>
      </c>
      <c r="G219" s="289" t="s">
        <v>301</v>
      </c>
      <c r="H219" s="290">
        <v>1</v>
      </c>
      <c r="I219" s="291"/>
      <c r="J219" s="292">
        <f>ROUND(I219*H219,2)</f>
        <v>0</v>
      </c>
      <c r="K219" s="288" t="s">
        <v>489</v>
      </c>
      <c r="L219" s="293"/>
      <c r="M219" s="294" t="s">
        <v>1</v>
      </c>
      <c r="N219" s="295" t="s">
        <v>38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505</v>
      </c>
      <c r="AT219" s="240" t="s">
        <v>288</v>
      </c>
      <c r="AU219" s="240" t="s">
        <v>82</v>
      </c>
      <c r="AY219" s="18" t="s">
        <v>206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80</v>
      </c>
      <c r="BK219" s="241">
        <f>ROUND(I219*H219,2)</f>
        <v>0</v>
      </c>
      <c r="BL219" s="18" t="s">
        <v>383</v>
      </c>
      <c r="BM219" s="240" t="s">
        <v>874</v>
      </c>
    </row>
    <row r="220" s="2" customFormat="1" ht="24.15" customHeight="1">
      <c r="A220" s="39"/>
      <c r="B220" s="40"/>
      <c r="C220" s="286" t="s">
        <v>393</v>
      </c>
      <c r="D220" s="286" t="s">
        <v>288</v>
      </c>
      <c r="E220" s="287" t="s">
        <v>766</v>
      </c>
      <c r="F220" s="288" t="s">
        <v>767</v>
      </c>
      <c r="G220" s="289" t="s">
        <v>301</v>
      </c>
      <c r="H220" s="290">
        <v>1</v>
      </c>
      <c r="I220" s="291"/>
      <c r="J220" s="292">
        <f>ROUND(I220*H220,2)</f>
        <v>0</v>
      </c>
      <c r="K220" s="288" t="s">
        <v>489</v>
      </c>
      <c r="L220" s="293"/>
      <c r="M220" s="294" t="s">
        <v>1</v>
      </c>
      <c r="N220" s="295" t="s">
        <v>38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505</v>
      </c>
      <c r="AT220" s="240" t="s">
        <v>288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383</v>
      </c>
      <c r="BM220" s="240" t="s">
        <v>875</v>
      </c>
    </row>
    <row r="221" s="2" customFormat="1" ht="24.15" customHeight="1">
      <c r="A221" s="39"/>
      <c r="B221" s="40"/>
      <c r="C221" s="286" t="s">
        <v>398</v>
      </c>
      <c r="D221" s="286" t="s">
        <v>288</v>
      </c>
      <c r="E221" s="287" t="s">
        <v>769</v>
      </c>
      <c r="F221" s="288" t="s">
        <v>770</v>
      </c>
      <c r="G221" s="289" t="s">
        <v>301</v>
      </c>
      <c r="H221" s="290">
        <v>2</v>
      </c>
      <c r="I221" s="291"/>
      <c r="J221" s="292">
        <f>ROUND(I221*H221,2)</f>
        <v>0</v>
      </c>
      <c r="K221" s="288" t="s">
        <v>489</v>
      </c>
      <c r="L221" s="293"/>
      <c r="M221" s="294" t="s">
        <v>1</v>
      </c>
      <c r="N221" s="295" t="s">
        <v>38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505</v>
      </c>
      <c r="AT221" s="240" t="s">
        <v>288</v>
      </c>
      <c r="AU221" s="240" t="s">
        <v>82</v>
      </c>
      <c r="AY221" s="18" t="s">
        <v>206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80</v>
      </c>
      <c r="BK221" s="241">
        <f>ROUND(I221*H221,2)</f>
        <v>0</v>
      </c>
      <c r="BL221" s="18" t="s">
        <v>383</v>
      </c>
      <c r="BM221" s="240" t="s">
        <v>876</v>
      </c>
    </row>
    <row r="222" s="2" customFormat="1" ht="24.15" customHeight="1">
      <c r="A222" s="39"/>
      <c r="B222" s="40"/>
      <c r="C222" s="286" t="s">
        <v>403</v>
      </c>
      <c r="D222" s="286" t="s">
        <v>288</v>
      </c>
      <c r="E222" s="287" t="s">
        <v>772</v>
      </c>
      <c r="F222" s="288" t="s">
        <v>773</v>
      </c>
      <c r="G222" s="289" t="s">
        <v>301</v>
      </c>
      <c r="H222" s="290">
        <v>2</v>
      </c>
      <c r="I222" s="291"/>
      <c r="J222" s="292">
        <f>ROUND(I222*H222,2)</f>
        <v>0</v>
      </c>
      <c r="K222" s="288" t="s">
        <v>489</v>
      </c>
      <c r="L222" s="293"/>
      <c r="M222" s="294" t="s">
        <v>1</v>
      </c>
      <c r="N222" s="295" t="s">
        <v>38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505</v>
      </c>
      <c r="AT222" s="240" t="s">
        <v>288</v>
      </c>
      <c r="AU222" s="240" t="s">
        <v>82</v>
      </c>
      <c r="AY222" s="18" t="s">
        <v>206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80</v>
      </c>
      <c r="BK222" s="241">
        <f>ROUND(I222*H222,2)</f>
        <v>0</v>
      </c>
      <c r="BL222" s="18" t="s">
        <v>383</v>
      </c>
      <c r="BM222" s="240" t="s">
        <v>877</v>
      </c>
    </row>
    <row r="223" s="2" customFormat="1" ht="24.15" customHeight="1">
      <c r="A223" s="39"/>
      <c r="B223" s="40"/>
      <c r="C223" s="286" t="s">
        <v>410</v>
      </c>
      <c r="D223" s="286" t="s">
        <v>288</v>
      </c>
      <c r="E223" s="287" t="s">
        <v>759</v>
      </c>
      <c r="F223" s="288" t="s">
        <v>760</v>
      </c>
      <c r="G223" s="289" t="s">
        <v>301</v>
      </c>
      <c r="H223" s="290">
        <v>2</v>
      </c>
      <c r="I223" s="291"/>
      <c r="J223" s="292">
        <f>ROUND(I223*H223,2)</f>
        <v>0</v>
      </c>
      <c r="K223" s="288" t="s">
        <v>489</v>
      </c>
      <c r="L223" s="293"/>
      <c r="M223" s="294" t="s">
        <v>1</v>
      </c>
      <c r="N223" s="295" t="s">
        <v>38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505</v>
      </c>
      <c r="AT223" s="240" t="s">
        <v>288</v>
      </c>
      <c r="AU223" s="240" t="s">
        <v>82</v>
      </c>
      <c r="AY223" s="18" t="s">
        <v>206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80</v>
      </c>
      <c r="BK223" s="241">
        <f>ROUND(I223*H223,2)</f>
        <v>0</v>
      </c>
      <c r="BL223" s="18" t="s">
        <v>383</v>
      </c>
      <c r="BM223" s="240" t="s">
        <v>878</v>
      </c>
    </row>
    <row r="224" s="12" customFormat="1" ht="25.92" customHeight="1">
      <c r="A224" s="12"/>
      <c r="B224" s="213"/>
      <c r="C224" s="214"/>
      <c r="D224" s="215" t="s">
        <v>72</v>
      </c>
      <c r="E224" s="216" t="s">
        <v>662</v>
      </c>
      <c r="F224" s="216" t="s">
        <v>663</v>
      </c>
      <c r="G224" s="214"/>
      <c r="H224" s="214"/>
      <c r="I224" s="217"/>
      <c r="J224" s="218">
        <f>BK224</f>
        <v>0</v>
      </c>
      <c r="K224" s="214"/>
      <c r="L224" s="219"/>
      <c r="M224" s="220"/>
      <c r="N224" s="221"/>
      <c r="O224" s="221"/>
      <c r="P224" s="222">
        <f>P225</f>
        <v>0</v>
      </c>
      <c r="Q224" s="221"/>
      <c r="R224" s="222">
        <f>R225</f>
        <v>0</v>
      </c>
      <c r="S224" s="221"/>
      <c r="T224" s="223">
        <f>T225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4" t="s">
        <v>213</v>
      </c>
      <c r="AT224" s="225" t="s">
        <v>72</v>
      </c>
      <c r="AU224" s="225" t="s">
        <v>73</v>
      </c>
      <c r="AY224" s="224" t="s">
        <v>206</v>
      </c>
      <c r="BK224" s="226">
        <f>BK225</f>
        <v>0</v>
      </c>
    </row>
    <row r="225" s="2" customFormat="1" ht="16.5" customHeight="1">
      <c r="A225" s="39"/>
      <c r="B225" s="40"/>
      <c r="C225" s="229" t="s">
        <v>414</v>
      </c>
      <c r="D225" s="229" t="s">
        <v>208</v>
      </c>
      <c r="E225" s="230" t="s">
        <v>775</v>
      </c>
      <c r="F225" s="231" t="s">
        <v>776</v>
      </c>
      <c r="G225" s="232" t="s">
        <v>301</v>
      </c>
      <c r="H225" s="233">
        <v>1</v>
      </c>
      <c r="I225" s="234"/>
      <c r="J225" s="235">
        <f>ROUND(I225*H225,2)</f>
        <v>0</v>
      </c>
      <c r="K225" s="231" t="s">
        <v>489</v>
      </c>
      <c r="L225" s="45"/>
      <c r="M225" s="299" t="s">
        <v>1</v>
      </c>
      <c r="N225" s="300" t="s">
        <v>38</v>
      </c>
      <c r="O225" s="301"/>
      <c r="P225" s="302">
        <f>O225*H225</f>
        <v>0</v>
      </c>
      <c r="Q225" s="302">
        <v>0</v>
      </c>
      <c r="R225" s="302">
        <f>Q225*H225</f>
        <v>0</v>
      </c>
      <c r="S225" s="302">
        <v>0</v>
      </c>
      <c r="T225" s="303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499</v>
      </c>
      <c r="AT225" s="240" t="s">
        <v>208</v>
      </c>
      <c r="AU225" s="240" t="s">
        <v>80</v>
      </c>
      <c r="AY225" s="18" t="s">
        <v>206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80</v>
      </c>
      <c r="BK225" s="241">
        <f>ROUND(I225*H225,2)</f>
        <v>0</v>
      </c>
      <c r="BL225" s="18" t="s">
        <v>499</v>
      </c>
      <c r="BM225" s="240" t="s">
        <v>879</v>
      </c>
    </row>
    <row r="226" s="2" customFormat="1" ht="6.96" customHeight="1">
      <c r="A226" s="39"/>
      <c r="B226" s="67"/>
      <c r="C226" s="68"/>
      <c r="D226" s="68"/>
      <c r="E226" s="68"/>
      <c r="F226" s="68"/>
      <c r="G226" s="68"/>
      <c r="H226" s="68"/>
      <c r="I226" s="68"/>
      <c r="J226" s="68"/>
      <c r="K226" s="68"/>
      <c r="L226" s="45"/>
      <c r="M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</row>
  </sheetData>
  <sheetProtection sheet="1" autoFilter="0" formatColumns="0" formatRows="0" objects="1" scenarios="1" spinCount="100000" saltValue="+5JMYsmJBwm4doUpCLL0VCtWx30EqCBjXbBSmjRXS2/QbPalAfnrVI39dRj0lxHQ/6ukCOJHgB4XH25m1uTRwg==" hashValue="t4yxSBIuVjiftAJakcUNQ08Cf+JNDDtvpTxR5+kbta6QZ8wJtVZoDmfXOs+OC30sbLNynwIaChOoflY6MmWObg==" algorithmName="SHA-512" password="CC35"/>
  <autoFilter ref="C128:K22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880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ROUND((SUM(BE134:BE274)),  2)</f>
        <v>0</v>
      </c>
      <c r="G37" s="39"/>
      <c r="H37" s="39"/>
      <c r="I37" s="166">
        <v>0.20999999999999999</v>
      </c>
      <c r="J37" s="165">
        <f>ROUND(((SUM(BE134:BE274))*I37),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ROUND((SUM(BF134:BF274)),  2)</f>
        <v>0</v>
      </c>
      <c r="G38" s="39"/>
      <c r="H38" s="39"/>
      <c r="I38" s="166">
        <v>0.12</v>
      </c>
      <c r="J38" s="165">
        <f>ROUND(((SUM(BF134:BF274))*I38),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ROUND((SUM(BG134:BG274)),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ROUND((SUM(BH134:BH274)),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ROUND((SUM(BI134:BI274)),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430-11-01.07 - PZS P4480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J136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185</v>
      </c>
      <c r="E103" s="199"/>
      <c r="F103" s="199"/>
      <c r="G103" s="199"/>
      <c r="H103" s="199"/>
      <c r="I103" s="199"/>
      <c r="J103" s="200">
        <f>J145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881</v>
      </c>
      <c r="E104" s="199"/>
      <c r="F104" s="199"/>
      <c r="G104" s="199"/>
      <c r="H104" s="199"/>
      <c r="I104" s="199"/>
      <c r="J104" s="200">
        <f>J148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882</v>
      </c>
      <c r="E105" s="199"/>
      <c r="F105" s="199"/>
      <c r="G105" s="199"/>
      <c r="H105" s="199"/>
      <c r="I105" s="199"/>
      <c r="J105" s="200">
        <f>J154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3"/>
      <c r="D106" s="198" t="s">
        <v>883</v>
      </c>
      <c r="E106" s="199"/>
      <c r="F106" s="199"/>
      <c r="G106" s="199"/>
      <c r="H106" s="199"/>
      <c r="I106" s="199"/>
      <c r="J106" s="200">
        <f>J176</f>
        <v>0</v>
      </c>
      <c r="K106" s="133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33"/>
      <c r="D107" s="198" t="s">
        <v>884</v>
      </c>
      <c r="E107" s="199"/>
      <c r="F107" s="199"/>
      <c r="G107" s="199"/>
      <c r="H107" s="199"/>
      <c r="I107" s="199"/>
      <c r="J107" s="200">
        <f>J187</f>
        <v>0</v>
      </c>
      <c r="K107" s="133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7"/>
      <c r="C108" s="133"/>
      <c r="D108" s="198" t="s">
        <v>885</v>
      </c>
      <c r="E108" s="199"/>
      <c r="F108" s="199"/>
      <c r="G108" s="199"/>
      <c r="H108" s="199"/>
      <c r="I108" s="199"/>
      <c r="J108" s="200">
        <f>J244</f>
        <v>0</v>
      </c>
      <c r="K108" s="133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7"/>
      <c r="C109" s="133"/>
      <c r="D109" s="198" t="s">
        <v>886</v>
      </c>
      <c r="E109" s="199"/>
      <c r="F109" s="199"/>
      <c r="G109" s="199"/>
      <c r="H109" s="199"/>
      <c r="I109" s="199"/>
      <c r="J109" s="200">
        <f>J258</f>
        <v>0</v>
      </c>
      <c r="K109" s="133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1"/>
      <c r="C110" s="192"/>
      <c r="D110" s="193" t="s">
        <v>621</v>
      </c>
      <c r="E110" s="194"/>
      <c r="F110" s="194"/>
      <c r="G110" s="194"/>
      <c r="H110" s="194"/>
      <c r="I110" s="194"/>
      <c r="J110" s="195">
        <f>J269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Prostá rekonstrukce trati v úseku Lázně Bělohrad - Nová Paka_Z2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168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5" t="s">
        <v>617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170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6" t="s">
        <v>618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172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E13</f>
        <v>PS 430-11-01.07 - PZS P4480 (ÚOŽI)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Lázně Bělohrad - Nová Paka</v>
      </c>
      <c r="G128" s="41"/>
      <c r="H128" s="41"/>
      <c r="I128" s="33" t="s">
        <v>22</v>
      </c>
      <c r="J128" s="80" t="str">
        <f>IF(J16="","",J16)</f>
        <v>7. 7. 2025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E19</f>
        <v>Správa Železnic, s.o.</v>
      </c>
      <c r="G130" s="41"/>
      <c r="H130" s="41"/>
      <c r="I130" s="33" t="s">
        <v>29</v>
      </c>
      <c r="J130" s="37" t="str">
        <f>E25</f>
        <v>Pavel Plašil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31</v>
      </c>
      <c r="J131" s="37" t="str">
        <f>E28</f>
        <v>Michal Kadlec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192</v>
      </c>
      <c r="D133" s="205" t="s">
        <v>58</v>
      </c>
      <c r="E133" s="205" t="s">
        <v>54</v>
      </c>
      <c r="F133" s="205" t="s">
        <v>55</v>
      </c>
      <c r="G133" s="205" t="s">
        <v>193</v>
      </c>
      <c r="H133" s="205" t="s">
        <v>194</v>
      </c>
      <c r="I133" s="205" t="s">
        <v>195</v>
      </c>
      <c r="J133" s="205" t="s">
        <v>178</v>
      </c>
      <c r="K133" s="206" t="s">
        <v>196</v>
      </c>
      <c r="L133" s="207"/>
      <c r="M133" s="101" t="s">
        <v>1</v>
      </c>
      <c r="N133" s="102" t="s">
        <v>37</v>
      </c>
      <c r="O133" s="102" t="s">
        <v>197</v>
      </c>
      <c r="P133" s="102" t="s">
        <v>198</v>
      </c>
      <c r="Q133" s="102" t="s">
        <v>199</v>
      </c>
      <c r="R133" s="102" t="s">
        <v>200</v>
      </c>
      <c r="S133" s="102" t="s">
        <v>201</v>
      </c>
      <c r="T133" s="103" t="s">
        <v>202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203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P135+P269</f>
        <v>0</v>
      </c>
      <c r="Q134" s="105"/>
      <c r="R134" s="210">
        <f>R135+R269</f>
        <v>0</v>
      </c>
      <c r="S134" s="105"/>
      <c r="T134" s="211">
        <f>T135+T269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180</v>
      </c>
      <c r="BK134" s="212">
        <f>BK135+BK269</f>
        <v>0</v>
      </c>
    </row>
    <row r="135" s="12" customFormat="1" ht="25.92" customHeight="1">
      <c r="A135" s="12"/>
      <c r="B135" s="213"/>
      <c r="C135" s="214"/>
      <c r="D135" s="215" t="s">
        <v>72</v>
      </c>
      <c r="E135" s="216" t="s">
        <v>204</v>
      </c>
      <c r="F135" s="216" t="s">
        <v>204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P136+P145+P148+P154+P176+P187+P244+P258</f>
        <v>0</v>
      </c>
      <c r="Q135" s="221"/>
      <c r="R135" s="222">
        <f>R136+R145+R148+R154+R176+R187+R244+R258</f>
        <v>0</v>
      </c>
      <c r="S135" s="221"/>
      <c r="T135" s="223">
        <f>T136+T145+T148+T154+T176+T187+T244+T258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80</v>
      </c>
      <c r="AT135" s="225" t="s">
        <v>72</v>
      </c>
      <c r="AU135" s="225" t="s">
        <v>73</v>
      </c>
      <c r="AY135" s="224" t="s">
        <v>206</v>
      </c>
      <c r="BK135" s="226">
        <f>BK136+BK145+BK148+BK154+BK176+BK187+BK244+BK258</f>
        <v>0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80</v>
      </c>
      <c r="F136" s="227" t="s">
        <v>207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SUM(P137:P144)</f>
        <v>0</v>
      </c>
      <c r="Q136" s="221"/>
      <c r="R136" s="222">
        <f>SUM(R137:R144)</f>
        <v>0</v>
      </c>
      <c r="S136" s="221"/>
      <c r="T136" s="223">
        <f>SUM(T137:T144)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SUM(BK137:BK144)</f>
        <v>0</v>
      </c>
    </row>
    <row r="137" s="2" customFormat="1" ht="24.15" customHeight="1">
      <c r="A137" s="39"/>
      <c r="B137" s="40"/>
      <c r="C137" s="229" t="s">
        <v>80</v>
      </c>
      <c r="D137" s="229" t="s">
        <v>208</v>
      </c>
      <c r="E137" s="230" t="s">
        <v>487</v>
      </c>
      <c r="F137" s="231" t="s">
        <v>488</v>
      </c>
      <c r="G137" s="232" t="s">
        <v>221</v>
      </c>
      <c r="H137" s="233">
        <v>42.75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887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888</v>
      </c>
      <c r="G138" s="243"/>
      <c r="H138" s="247">
        <v>4.75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889</v>
      </c>
      <c r="G139" s="243"/>
      <c r="H139" s="247">
        <v>38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73</v>
      </c>
      <c r="AY139" s="253" t="s">
        <v>206</v>
      </c>
    </row>
    <row r="140" s="14" customFormat="1">
      <c r="A140" s="14"/>
      <c r="B140" s="254"/>
      <c r="C140" s="255"/>
      <c r="D140" s="244" t="s">
        <v>215</v>
      </c>
      <c r="E140" s="256" t="s">
        <v>1</v>
      </c>
      <c r="F140" s="257" t="s">
        <v>218</v>
      </c>
      <c r="G140" s="255"/>
      <c r="H140" s="258">
        <v>42.75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4" t="s">
        <v>215</v>
      </c>
      <c r="AU140" s="264" t="s">
        <v>82</v>
      </c>
      <c r="AV140" s="14" t="s">
        <v>213</v>
      </c>
      <c r="AW140" s="14" t="s">
        <v>30</v>
      </c>
      <c r="AX140" s="14" t="s">
        <v>80</v>
      </c>
      <c r="AY140" s="264" t="s">
        <v>206</v>
      </c>
    </row>
    <row r="141" s="2" customFormat="1" ht="24.15" customHeight="1">
      <c r="A141" s="39"/>
      <c r="B141" s="40"/>
      <c r="C141" s="229" t="s">
        <v>82</v>
      </c>
      <c r="D141" s="229" t="s">
        <v>208</v>
      </c>
      <c r="E141" s="230" t="s">
        <v>682</v>
      </c>
      <c r="F141" s="231" t="s">
        <v>683</v>
      </c>
      <c r="G141" s="232" t="s">
        <v>221</v>
      </c>
      <c r="H141" s="233">
        <v>42.75</v>
      </c>
      <c r="I141" s="234"/>
      <c r="J141" s="235">
        <f>ROUND(I141*H141,2)</f>
        <v>0</v>
      </c>
      <c r="K141" s="231" t="s">
        <v>489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213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213</v>
      </c>
      <c r="BM141" s="240" t="s">
        <v>890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891</v>
      </c>
      <c r="G142" s="243"/>
      <c r="H142" s="247">
        <v>38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73</v>
      </c>
      <c r="AY142" s="253" t="s">
        <v>206</v>
      </c>
    </row>
    <row r="143" s="13" customFormat="1">
      <c r="A143" s="13"/>
      <c r="B143" s="242"/>
      <c r="C143" s="243"/>
      <c r="D143" s="244" t="s">
        <v>215</v>
      </c>
      <c r="E143" s="245" t="s">
        <v>1</v>
      </c>
      <c r="F143" s="246" t="s">
        <v>892</v>
      </c>
      <c r="G143" s="243"/>
      <c r="H143" s="247">
        <v>4.75</v>
      </c>
      <c r="I143" s="248"/>
      <c r="J143" s="243"/>
      <c r="K143" s="243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215</v>
      </c>
      <c r="AU143" s="253" t="s">
        <v>82</v>
      </c>
      <c r="AV143" s="13" t="s">
        <v>82</v>
      </c>
      <c r="AW143" s="13" t="s">
        <v>30</v>
      </c>
      <c r="AX143" s="13" t="s">
        <v>73</v>
      </c>
      <c r="AY143" s="253" t="s">
        <v>206</v>
      </c>
    </row>
    <row r="144" s="14" customFormat="1">
      <c r="A144" s="14"/>
      <c r="B144" s="254"/>
      <c r="C144" s="255"/>
      <c r="D144" s="244" t="s">
        <v>215</v>
      </c>
      <c r="E144" s="256" t="s">
        <v>1</v>
      </c>
      <c r="F144" s="257" t="s">
        <v>218</v>
      </c>
      <c r="G144" s="255"/>
      <c r="H144" s="258">
        <v>42.75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4" t="s">
        <v>215</v>
      </c>
      <c r="AU144" s="264" t="s">
        <v>82</v>
      </c>
      <c r="AV144" s="14" t="s">
        <v>213</v>
      </c>
      <c r="AW144" s="14" t="s">
        <v>30</v>
      </c>
      <c r="AX144" s="14" t="s">
        <v>80</v>
      </c>
      <c r="AY144" s="264" t="s">
        <v>206</v>
      </c>
    </row>
    <row r="145" s="12" customFormat="1" ht="22.8" customHeight="1">
      <c r="A145" s="12"/>
      <c r="B145" s="213"/>
      <c r="C145" s="214"/>
      <c r="D145" s="215" t="s">
        <v>72</v>
      </c>
      <c r="E145" s="227" t="s">
        <v>233</v>
      </c>
      <c r="F145" s="227" t="s">
        <v>346</v>
      </c>
      <c r="G145" s="214"/>
      <c r="H145" s="214"/>
      <c r="I145" s="217"/>
      <c r="J145" s="228">
        <f>BK145</f>
        <v>0</v>
      </c>
      <c r="K145" s="214"/>
      <c r="L145" s="219"/>
      <c r="M145" s="220"/>
      <c r="N145" s="221"/>
      <c r="O145" s="221"/>
      <c r="P145" s="222">
        <f>SUM(P146:P147)</f>
        <v>0</v>
      </c>
      <c r="Q145" s="221"/>
      <c r="R145" s="222">
        <f>SUM(R146:R147)</f>
        <v>0</v>
      </c>
      <c r="S145" s="221"/>
      <c r="T145" s="223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80</v>
      </c>
      <c r="AT145" s="225" t="s">
        <v>72</v>
      </c>
      <c r="AU145" s="225" t="s">
        <v>80</v>
      </c>
      <c r="AY145" s="224" t="s">
        <v>206</v>
      </c>
      <c r="BK145" s="226">
        <f>SUM(BK146:BK147)</f>
        <v>0</v>
      </c>
    </row>
    <row r="146" s="2" customFormat="1" ht="16.5" customHeight="1">
      <c r="A146" s="39"/>
      <c r="B146" s="40"/>
      <c r="C146" s="229" t="s">
        <v>90</v>
      </c>
      <c r="D146" s="229" t="s">
        <v>208</v>
      </c>
      <c r="E146" s="230" t="s">
        <v>893</v>
      </c>
      <c r="F146" s="231" t="s">
        <v>624</v>
      </c>
      <c r="G146" s="232" t="s">
        <v>221</v>
      </c>
      <c r="H146" s="233">
        <v>0.29999999999999999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38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213</v>
      </c>
      <c r="AT146" s="240" t="s">
        <v>208</v>
      </c>
      <c r="AU146" s="240" t="s">
        <v>82</v>
      </c>
      <c r="AY146" s="18" t="s">
        <v>206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80</v>
      </c>
      <c r="BK146" s="241">
        <f>ROUND(I146*H146,2)</f>
        <v>0</v>
      </c>
      <c r="BL146" s="18" t="s">
        <v>213</v>
      </c>
      <c r="BM146" s="240" t="s">
        <v>894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895</v>
      </c>
      <c r="G147" s="243"/>
      <c r="H147" s="247">
        <v>0.29999999999999999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80</v>
      </c>
      <c r="AY147" s="253" t="s">
        <v>206</v>
      </c>
    </row>
    <row r="148" s="12" customFormat="1" ht="22.8" customHeight="1">
      <c r="A148" s="12"/>
      <c r="B148" s="213"/>
      <c r="C148" s="214"/>
      <c r="D148" s="215" t="s">
        <v>72</v>
      </c>
      <c r="E148" s="227" t="s">
        <v>896</v>
      </c>
      <c r="F148" s="227" t="s">
        <v>897</v>
      </c>
      <c r="G148" s="214"/>
      <c r="H148" s="214"/>
      <c r="I148" s="217"/>
      <c r="J148" s="228">
        <f>BK148</f>
        <v>0</v>
      </c>
      <c r="K148" s="214"/>
      <c r="L148" s="219"/>
      <c r="M148" s="220"/>
      <c r="N148" s="221"/>
      <c r="O148" s="221"/>
      <c r="P148" s="222">
        <f>SUM(P149:P153)</f>
        <v>0</v>
      </c>
      <c r="Q148" s="221"/>
      <c r="R148" s="222">
        <f>SUM(R149:R153)</f>
        <v>0</v>
      </c>
      <c r="S148" s="221"/>
      <c r="T148" s="223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4" t="s">
        <v>80</v>
      </c>
      <c r="AT148" s="225" t="s">
        <v>72</v>
      </c>
      <c r="AU148" s="225" t="s">
        <v>80</v>
      </c>
      <c r="AY148" s="224" t="s">
        <v>206</v>
      </c>
      <c r="BK148" s="226">
        <f>SUM(BK149:BK153)</f>
        <v>0</v>
      </c>
    </row>
    <row r="149" s="2" customFormat="1" ht="55.5" customHeight="1">
      <c r="A149" s="39"/>
      <c r="B149" s="40"/>
      <c r="C149" s="286" t="s">
        <v>213</v>
      </c>
      <c r="D149" s="286" t="s">
        <v>288</v>
      </c>
      <c r="E149" s="287" t="s">
        <v>898</v>
      </c>
      <c r="F149" s="288" t="s">
        <v>899</v>
      </c>
      <c r="G149" s="289" t="s">
        <v>301</v>
      </c>
      <c r="H149" s="290">
        <v>1</v>
      </c>
      <c r="I149" s="291"/>
      <c r="J149" s="292">
        <f>ROUND(I149*H149,2)</f>
        <v>0</v>
      </c>
      <c r="K149" s="288" t="s">
        <v>489</v>
      </c>
      <c r="L149" s="293"/>
      <c r="M149" s="294" t="s">
        <v>1</v>
      </c>
      <c r="N149" s="295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390</v>
      </c>
      <c r="AT149" s="240" t="s">
        <v>288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390</v>
      </c>
      <c r="BM149" s="240" t="s">
        <v>900</v>
      </c>
    </row>
    <row r="150" s="2" customFormat="1" ht="24.15" customHeight="1">
      <c r="A150" s="39"/>
      <c r="B150" s="40"/>
      <c r="C150" s="286" t="s">
        <v>233</v>
      </c>
      <c r="D150" s="286" t="s">
        <v>288</v>
      </c>
      <c r="E150" s="287" t="s">
        <v>901</v>
      </c>
      <c r="F150" s="288" t="s">
        <v>902</v>
      </c>
      <c r="G150" s="289" t="s">
        <v>903</v>
      </c>
      <c r="H150" s="290">
        <v>1</v>
      </c>
      <c r="I150" s="291"/>
      <c r="J150" s="292">
        <f>ROUND(I150*H150,2)</f>
        <v>0</v>
      </c>
      <c r="K150" s="288" t="s">
        <v>489</v>
      </c>
      <c r="L150" s="293"/>
      <c r="M150" s="294" t="s">
        <v>1</v>
      </c>
      <c r="N150" s="295" t="s">
        <v>38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390</v>
      </c>
      <c r="AT150" s="240" t="s">
        <v>288</v>
      </c>
      <c r="AU150" s="240" t="s">
        <v>82</v>
      </c>
      <c r="AY150" s="18" t="s">
        <v>206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80</v>
      </c>
      <c r="BK150" s="241">
        <f>ROUND(I150*H150,2)</f>
        <v>0</v>
      </c>
      <c r="BL150" s="18" t="s">
        <v>390</v>
      </c>
      <c r="BM150" s="240" t="s">
        <v>904</v>
      </c>
    </row>
    <row r="151" s="2" customFormat="1" ht="24.15" customHeight="1">
      <c r="A151" s="39"/>
      <c r="B151" s="40"/>
      <c r="C151" s="286" t="s">
        <v>244</v>
      </c>
      <c r="D151" s="286" t="s">
        <v>288</v>
      </c>
      <c r="E151" s="287" t="s">
        <v>905</v>
      </c>
      <c r="F151" s="288" t="s">
        <v>906</v>
      </c>
      <c r="G151" s="289" t="s">
        <v>301</v>
      </c>
      <c r="H151" s="290">
        <v>1</v>
      </c>
      <c r="I151" s="291"/>
      <c r="J151" s="292">
        <f>ROUND(I151*H151,2)</f>
        <v>0</v>
      </c>
      <c r="K151" s="288" t="s">
        <v>489</v>
      </c>
      <c r="L151" s="293"/>
      <c r="M151" s="294" t="s">
        <v>1</v>
      </c>
      <c r="N151" s="295" t="s">
        <v>38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505</v>
      </c>
      <c r="AT151" s="240" t="s">
        <v>288</v>
      </c>
      <c r="AU151" s="240" t="s">
        <v>82</v>
      </c>
      <c r="AY151" s="18" t="s">
        <v>206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80</v>
      </c>
      <c r="BK151" s="241">
        <f>ROUND(I151*H151,2)</f>
        <v>0</v>
      </c>
      <c r="BL151" s="18" t="s">
        <v>383</v>
      </c>
      <c r="BM151" s="240" t="s">
        <v>907</v>
      </c>
    </row>
    <row r="152" s="2" customFormat="1" ht="16.5" customHeight="1">
      <c r="A152" s="39"/>
      <c r="B152" s="40"/>
      <c r="C152" s="229" t="s">
        <v>248</v>
      </c>
      <c r="D152" s="229" t="s">
        <v>208</v>
      </c>
      <c r="E152" s="230" t="s">
        <v>908</v>
      </c>
      <c r="F152" s="231" t="s">
        <v>909</v>
      </c>
      <c r="G152" s="232" t="s">
        <v>301</v>
      </c>
      <c r="H152" s="233">
        <v>1</v>
      </c>
      <c r="I152" s="234"/>
      <c r="J152" s="235">
        <f>ROUND(I152*H152,2)</f>
        <v>0</v>
      </c>
      <c r="K152" s="231" t="s">
        <v>489</v>
      </c>
      <c r="L152" s="45"/>
      <c r="M152" s="236" t="s">
        <v>1</v>
      </c>
      <c r="N152" s="237" t="s">
        <v>38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213</v>
      </c>
      <c r="AT152" s="240" t="s">
        <v>208</v>
      </c>
      <c r="AU152" s="240" t="s">
        <v>82</v>
      </c>
      <c r="AY152" s="18" t="s">
        <v>206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80</v>
      </c>
      <c r="BK152" s="241">
        <f>ROUND(I152*H152,2)</f>
        <v>0</v>
      </c>
      <c r="BL152" s="18" t="s">
        <v>213</v>
      </c>
      <c r="BM152" s="240" t="s">
        <v>910</v>
      </c>
    </row>
    <row r="153" s="2" customFormat="1" ht="24.15" customHeight="1">
      <c r="A153" s="39"/>
      <c r="B153" s="40"/>
      <c r="C153" s="286" t="s">
        <v>253</v>
      </c>
      <c r="D153" s="286" t="s">
        <v>288</v>
      </c>
      <c r="E153" s="287" t="s">
        <v>756</v>
      </c>
      <c r="F153" s="288" t="s">
        <v>757</v>
      </c>
      <c r="G153" s="289" t="s">
        <v>301</v>
      </c>
      <c r="H153" s="290">
        <v>1</v>
      </c>
      <c r="I153" s="291"/>
      <c r="J153" s="292">
        <f>ROUND(I153*H153,2)</f>
        <v>0</v>
      </c>
      <c r="K153" s="288" t="s">
        <v>489</v>
      </c>
      <c r="L153" s="293"/>
      <c r="M153" s="294" t="s">
        <v>1</v>
      </c>
      <c r="N153" s="295" t="s">
        <v>38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505</v>
      </c>
      <c r="AT153" s="240" t="s">
        <v>288</v>
      </c>
      <c r="AU153" s="240" t="s">
        <v>82</v>
      </c>
      <c r="AY153" s="18" t="s">
        <v>206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80</v>
      </c>
      <c r="BK153" s="241">
        <f>ROUND(I153*H153,2)</f>
        <v>0</v>
      </c>
      <c r="BL153" s="18" t="s">
        <v>383</v>
      </c>
      <c r="BM153" s="240" t="s">
        <v>911</v>
      </c>
    </row>
    <row r="154" s="12" customFormat="1" ht="22.8" customHeight="1">
      <c r="A154" s="12"/>
      <c r="B154" s="213"/>
      <c r="C154" s="214"/>
      <c r="D154" s="215" t="s">
        <v>72</v>
      </c>
      <c r="E154" s="227" t="s">
        <v>912</v>
      </c>
      <c r="F154" s="227" t="s">
        <v>913</v>
      </c>
      <c r="G154" s="214"/>
      <c r="H154" s="214"/>
      <c r="I154" s="217"/>
      <c r="J154" s="228">
        <f>BK154</f>
        <v>0</v>
      </c>
      <c r="K154" s="214"/>
      <c r="L154" s="219"/>
      <c r="M154" s="220"/>
      <c r="N154" s="221"/>
      <c r="O154" s="221"/>
      <c r="P154" s="222">
        <f>SUM(P155:P175)</f>
        <v>0</v>
      </c>
      <c r="Q154" s="221"/>
      <c r="R154" s="222">
        <f>SUM(R155:R175)</f>
        <v>0</v>
      </c>
      <c r="S154" s="221"/>
      <c r="T154" s="223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4" t="s">
        <v>80</v>
      </c>
      <c r="AT154" s="225" t="s">
        <v>72</v>
      </c>
      <c r="AU154" s="225" t="s">
        <v>80</v>
      </c>
      <c r="AY154" s="224" t="s">
        <v>206</v>
      </c>
      <c r="BK154" s="226">
        <f>SUM(BK155:BK175)</f>
        <v>0</v>
      </c>
    </row>
    <row r="155" s="2" customFormat="1" ht="24.15" customHeight="1">
      <c r="A155" s="39"/>
      <c r="B155" s="40"/>
      <c r="C155" s="286" t="s">
        <v>258</v>
      </c>
      <c r="D155" s="286" t="s">
        <v>288</v>
      </c>
      <c r="E155" s="287" t="s">
        <v>914</v>
      </c>
      <c r="F155" s="288" t="s">
        <v>915</v>
      </c>
      <c r="G155" s="289" t="s">
        <v>301</v>
      </c>
      <c r="H155" s="290">
        <v>1</v>
      </c>
      <c r="I155" s="291"/>
      <c r="J155" s="292">
        <f>ROUND(I155*H155,2)</f>
        <v>0</v>
      </c>
      <c r="K155" s="288" t="s">
        <v>489</v>
      </c>
      <c r="L155" s="293"/>
      <c r="M155" s="294" t="s">
        <v>1</v>
      </c>
      <c r="N155" s="295" t="s">
        <v>38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390</v>
      </c>
      <c r="AT155" s="240" t="s">
        <v>288</v>
      </c>
      <c r="AU155" s="240" t="s">
        <v>82</v>
      </c>
      <c r="AY155" s="18" t="s">
        <v>206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80</v>
      </c>
      <c r="BK155" s="241">
        <f>ROUND(I155*H155,2)</f>
        <v>0</v>
      </c>
      <c r="BL155" s="18" t="s">
        <v>390</v>
      </c>
      <c r="BM155" s="240" t="s">
        <v>916</v>
      </c>
    </row>
    <row r="156" s="2" customFormat="1" ht="44.25" customHeight="1">
      <c r="A156" s="39"/>
      <c r="B156" s="40"/>
      <c r="C156" s="286" t="s">
        <v>265</v>
      </c>
      <c r="D156" s="286" t="s">
        <v>288</v>
      </c>
      <c r="E156" s="287" t="s">
        <v>917</v>
      </c>
      <c r="F156" s="288" t="s">
        <v>918</v>
      </c>
      <c r="G156" s="289" t="s">
        <v>919</v>
      </c>
      <c r="H156" s="290">
        <v>1</v>
      </c>
      <c r="I156" s="291"/>
      <c r="J156" s="292">
        <f>ROUND(I156*H156,2)</f>
        <v>0</v>
      </c>
      <c r="K156" s="288" t="s">
        <v>489</v>
      </c>
      <c r="L156" s="293"/>
      <c r="M156" s="294" t="s">
        <v>1</v>
      </c>
      <c r="N156" s="295" t="s">
        <v>38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390</v>
      </c>
      <c r="AT156" s="240" t="s">
        <v>288</v>
      </c>
      <c r="AU156" s="240" t="s">
        <v>82</v>
      </c>
      <c r="AY156" s="18" t="s">
        <v>206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80</v>
      </c>
      <c r="BK156" s="241">
        <f>ROUND(I156*H156,2)</f>
        <v>0</v>
      </c>
      <c r="BL156" s="18" t="s">
        <v>390</v>
      </c>
      <c r="BM156" s="240" t="s">
        <v>920</v>
      </c>
    </row>
    <row r="157" s="2" customFormat="1" ht="24.15" customHeight="1">
      <c r="A157" s="39"/>
      <c r="B157" s="40"/>
      <c r="C157" s="286" t="s">
        <v>269</v>
      </c>
      <c r="D157" s="286" t="s">
        <v>288</v>
      </c>
      <c r="E157" s="287" t="s">
        <v>921</v>
      </c>
      <c r="F157" s="288" t="s">
        <v>922</v>
      </c>
      <c r="G157" s="289" t="s">
        <v>301</v>
      </c>
      <c r="H157" s="290">
        <v>2</v>
      </c>
      <c r="I157" s="291"/>
      <c r="J157" s="292">
        <f>ROUND(I157*H157,2)</f>
        <v>0</v>
      </c>
      <c r="K157" s="288" t="s">
        <v>489</v>
      </c>
      <c r="L157" s="293"/>
      <c r="M157" s="294" t="s">
        <v>1</v>
      </c>
      <c r="N157" s="295" t="s">
        <v>38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505</v>
      </c>
      <c r="AT157" s="240" t="s">
        <v>288</v>
      </c>
      <c r="AU157" s="240" t="s">
        <v>82</v>
      </c>
      <c r="AY157" s="18" t="s">
        <v>206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80</v>
      </c>
      <c r="BK157" s="241">
        <f>ROUND(I157*H157,2)</f>
        <v>0</v>
      </c>
      <c r="BL157" s="18" t="s">
        <v>383</v>
      </c>
      <c r="BM157" s="240" t="s">
        <v>923</v>
      </c>
    </row>
    <row r="158" s="2" customFormat="1" ht="21.75" customHeight="1">
      <c r="A158" s="39"/>
      <c r="B158" s="40"/>
      <c r="C158" s="286" t="s">
        <v>8</v>
      </c>
      <c r="D158" s="286" t="s">
        <v>288</v>
      </c>
      <c r="E158" s="287" t="s">
        <v>924</v>
      </c>
      <c r="F158" s="288" t="s">
        <v>925</v>
      </c>
      <c r="G158" s="289" t="s">
        <v>301</v>
      </c>
      <c r="H158" s="290">
        <v>1</v>
      </c>
      <c r="I158" s="291"/>
      <c r="J158" s="292">
        <f>ROUND(I158*H158,2)</f>
        <v>0</v>
      </c>
      <c r="K158" s="288" t="s">
        <v>489</v>
      </c>
      <c r="L158" s="293"/>
      <c r="M158" s="294" t="s">
        <v>1</v>
      </c>
      <c r="N158" s="295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505</v>
      </c>
      <c r="AT158" s="240" t="s">
        <v>288</v>
      </c>
      <c r="AU158" s="240" t="s">
        <v>82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383</v>
      </c>
      <c r="BM158" s="240" t="s">
        <v>926</v>
      </c>
    </row>
    <row r="159" s="2" customFormat="1" ht="44.25" customHeight="1">
      <c r="A159" s="39"/>
      <c r="B159" s="40"/>
      <c r="C159" s="286" t="s">
        <v>281</v>
      </c>
      <c r="D159" s="286" t="s">
        <v>288</v>
      </c>
      <c r="E159" s="287" t="s">
        <v>927</v>
      </c>
      <c r="F159" s="288" t="s">
        <v>928</v>
      </c>
      <c r="G159" s="289" t="s">
        <v>301</v>
      </c>
      <c r="H159" s="290">
        <v>20</v>
      </c>
      <c r="I159" s="291"/>
      <c r="J159" s="292">
        <f>ROUND(I159*H159,2)</f>
        <v>0</v>
      </c>
      <c r="K159" s="288" t="s">
        <v>489</v>
      </c>
      <c r="L159" s="293"/>
      <c r="M159" s="294" t="s">
        <v>1</v>
      </c>
      <c r="N159" s="295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390</v>
      </c>
      <c r="AT159" s="240" t="s">
        <v>288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390</v>
      </c>
      <c r="BM159" s="240" t="s">
        <v>929</v>
      </c>
    </row>
    <row r="160" s="2" customFormat="1" ht="16.5" customHeight="1">
      <c r="A160" s="39"/>
      <c r="B160" s="40"/>
      <c r="C160" s="286" t="s">
        <v>287</v>
      </c>
      <c r="D160" s="286" t="s">
        <v>288</v>
      </c>
      <c r="E160" s="287" t="s">
        <v>930</v>
      </c>
      <c r="F160" s="288" t="s">
        <v>931</v>
      </c>
      <c r="G160" s="289" t="s">
        <v>301</v>
      </c>
      <c r="H160" s="290">
        <v>1</v>
      </c>
      <c r="I160" s="291"/>
      <c r="J160" s="292">
        <f>ROUND(I160*H160,2)</f>
        <v>0</v>
      </c>
      <c r="K160" s="288" t="s">
        <v>489</v>
      </c>
      <c r="L160" s="293"/>
      <c r="M160" s="294" t="s">
        <v>1</v>
      </c>
      <c r="N160" s="295" t="s">
        <v>38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505</v>
      </c>
      <c r="AT160" s="240" t="s">
        <v>288</v>
      </c>
      <c r="AU160" s="240" t="s">
        <v>82</v>
      </c>
      <c r="AY160" s="18" t="s">
        <v>206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80</v>
      </c>
      <c r="BK160" s="241">
        <f>ROUND(I160*H160,2)</f>
        <v>0</v>
      </c>
      <c r="BL160" s="18" t="s">
        <v>383</v>
      </c>
      <c r="BM160" s="240" t="s">
        <v>932</v>
      </c>
    </row>
    <row r="161" s="2" customFormat="1" ht="49.05" customHeight="1">
      <c r="A161" s="39"/>
      <c r="B161" s="40"/>
      <c r="C161" s="286" t="s">
        <v>293</v>
      </c>
      <c r="D161" s="286" t="s">
        <v>288</v>
      </c>
      <c r="E161" s="287" t="s">
        <v>933</v>
      </c>
      <c r="F161" s="288" t="s">
        <v>934</v>
      </c>
      <c r="G161" s="289" t="s">
        <v>301</v>
      </c>
      <c r="H161" s="290">
        <v>2</v>
      </c>
      <c r="I161" s="291"/>
      <c r="J161" s="292">
        <f>ROUND(I161*H161,2)</f>
        <v>0</v>
      </c>
      <c r="K161" s="288" t="s">
        <v>489</v>
      </c>
      <c r="L161" s="293"/>
      <c r="M161" s="294" t="s">
        <v>1</v>
      </c>
      <c r="N161" s="295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390</v>
      </c>
      <c r="AT161" s="240" t="s">
        <v>288</v>
      </c>
      <c r="AU161" s="240" t="s">
        <v>82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390</v>
      </c>
      <c r="BM161" s="240" t="s">
        <v>935</v>
      </c>
    </row>
    <row r="162" s="2" customFormat="1" ht="16.5" customHeight="1">
      <c r="A162" s="39"/>
      <c r="B162" s="40"/>
      <c r="C162" s="286" t="s">
        <v>298</v>
      </c>
      <c r="D162" s="286" t="s">
        <v>288</v>
      </c>
      <c r="E162" s="287" t="s">
        <v>936</v>
      </c>
      <c r="F162" s="288" t="s">
        <v>937</v>
      </c>
      <c r="G162" s="289" t="s">
        <v>301</v>
      </c>
      <c r="H162" s="290">
        <v>1</v>
      </c>
      <c r="I162" s="291"/>
      <c r="J162" s="292">
        <f>ROUND(I162*H162,2)</f>
        <v>0</v>
      </c>
      <c r="K162" s="288" t="s">
        <v>489</v>
      </c>
      <c r="L162" s="293"/>
      <c r="M162" s="294" t="s">
        <v>1</v>
      </c>
      <c r="N162" s="295" t="s">
        <v>38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390</v>
      </c>
      <c r="AT162" s="240" t="s">
        <v>288</v>
      </c>
      <c r="AU162" s="240" t="s">
        <v>82</v>
      </c>
      <c r="AY162" s="18" t="s">
        <v>206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80</v>
      </c>
      <c r="BK162" s="241">
        <f>ROUND(I162*H162,2)</f>
        <v>0</v>
      </c>
      <c r="BL162" s="18" t="s">
        <v>390</v>
      </c>
      <c r="BM162" s="240" t="s">
        <v>938</v>
      </c>
    </row>
    <row r="163" s="2" customFormat="1" ht="24.15" customHeight="1">
      <c r="A163" s="39"/>
      <c r="B163" s="40"/>
      <c r="C163" s="286" t="s">
        <v>306</v>
      </c>
      <c r="D163" s="286" t="s">
        <v>288</v>
      </c>
      <c r="E163" s="287" t="s">
        <v>939</v>
      </c>
      <c r="F163" s="288" t="s">
        <v>940</v>
      </c>
      <c r="G163" s="289" t="s">
        <v>301</v>
      </c>
      <c r="H163" s="290">
        <v>1</v>
      </c>
      <c r="I163" s="291"/>
      <c r="J163" s="292">
        <f>ROUND(I163*H163,2)</f>
        <v>0</v>
      </c>
      <c r="K163" s="288" t="s">
        <v>489</v>
      </c>
      <c r="L163" s="293"/>
      <c r="M163" s="294" t="s">
        <v>1</v>
      </c>
      <c r="N163" s="295" t="s">
        <v>38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390</v>
      </c>
      <c r="AT163" s="240" t="s">
        <v>288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390</v>
      </c>
      <c r="BM163" s="240" t="s">
        <v>941</v>
      </c>
    </row>
    <row r="164" s="2" customFormat="1" ht="24.15" customHeight="1">
      <c r="A164" s="39"/>
      <c r="B164" s="40"/>
      <c r="C164" s="286" t="s">
        <v>314</v>
      </c>
      <c r="D164" s="286" t="s">
        <v>288</v>
      </c>
      <c r="E164" s="287" t="s">
        <v>942</v>
      </c>
      <c r="F164" s="288" t="s">
        <v>943</v>
      </c>
      <c r="G164" s="289" t="s">
        <v>301</v>
      </c>
      <c r="H164" s="290">
        <v>1</v>
      </c>
      <c r="I164" s="291"/>
      <c r="J164" s="292">
        <f>ROUND(I164*H164,2)</f>
        <v>0</v>
      </c>
      <c r="K164" s="288" t="s">
        <v>489</v>
      </c>
      <c r="L164" s="293"/>
      <c r="M164" s="294" t="s">
        <v>1</v>
      </c>
      <c r="N164" s="295" t="s">
        <v>38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390</v>
      </c>
      <c r="AT164" s="240" t="s">
        <v>288</v>
      </c>
      <c r="AU164" s="240" t="s">
        <v>82</v>
      </c>
      <c r="AY164" s="18" t="s">
        <v>206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80</v>
      </c>
      <c r="BK164" s="241">
        <f>ROUND(I164*H164,2)</f>
        <v>0</v>
      </c>
      <c r="BL164" s="18" t="s">
        <v>390</v>
      </c>
      <c r="BM164" s="240" t="s">
        <v>944</v>
      </c>
    </row>
    <row r="165" s="2" customFormat="1" ht="16.5" customHeight="1">
      <c r="A165" s="39"/>
      <c r="B165" s="40"/>
      <c r="C165" s="229" t="s">
        <v>321</v>
      </c>
      <c r="D165" s="229" t="s">
        <v>208</v>
      </c>
      <c r="E165" s="230" t="s">
        <v>945</v>
      </c>
      <c r="F165" s="231" t="s">
        <v>946</v>
      </c>
      <c r="G165" s="232" t="s">
        <v>301</v>
      </c>
      <c r="H165" s="233">
        <v>1</v>
      </c>
      <c r="I165" s="234"/>
      <c r="J165" s="235">
        <f>ROUND(I165*H165,2)</f>
        <v>0</v>
      </c>
      <c r="K165" s="231" t="s">
        <v>489</v>
      </c>
      <c r="L165" s="45"/>
      <c r="M165" s="236" t="s">
        <v>1</v>
      </c>
      <c r="N165" s="237" t="s">
        <v>38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213</v>
      </c>
      <c r="AT165" s="240" t="s">
        <v>208</v>
      </c>
      <c r="AU165" s="240" t="s">
        <v>82</v>
      </c>
      <c r="AY165" s="18" t="s">
        <v>206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80</v>
      </c>
      <c r="BK165" s="241">
        <f>ROUND(I165*H165,2)</f>
        <v>0</v>
      </c>
      <c r="BL165" s="18" t="s">
        <v>213</v>
      </c>
      <c r="BM165" s="240" t="s">
        <v>947</v>
      </c>
    </row>
    <row r="166" s="2" customFormat="1" ht="16.5" customHeight="1">
      <c r="A166" s="39"/>
      <c r="B166" s="40"/>
      <c r="C166" s="229" t="s">
        <v>326</v>
      </c>
      <c r="D166" s="229" t="s">
        <v>208</v>
      </c>
      <c r="E166" s="230" t="s">
        <v>948</v>
      </c>
      <c r="F166" s="231" t="s">
        <v>949</v>
      </c>
      <c r="G166" s="232" t="s">
        <v>301</v>
      </c>
      <c r="H166" s="233">
        <v>1</v>
      </c>
      <c r="I166" s="234"/>
      <c r="J166" s="235">
        <f>ROUND(I166*H166,2)</f>
        <v>0</v>
      </c>
      <c r="K166" s="231" t="s">
        <v>489</v>
      </c>
      <c r="L166" s="45"/>
      <c r="M166" s="236" t="s">
        <v>1</v>
      </c>
      <c r="N166" s="237" t="s">
        <v>38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213</v>
      </c>
      <c r="AT166" s="240" t="s">
        <v>208</v>
      </c>
      <c r="AU166" s="240" t="s">
        <v>82</v>
      </c>
      <c r="AY166" s="18" t="s">
        <v>206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80</v>
      </c>
      <c r="BK166" s="241">
        <f>ROUND(I166*H166,2)</f>
        <v>0</v>
      </c>
      <c r="BL166" s="18" t="s">
        <v>213</v>
      </c>
      <c r="BM166" s="240" t="s">
        <v>950</v>
      </c>
    </row>
    <row r="167" s="2" customFormat="1" ht="21.75" customHeight="1">
      <c r="A167" s="39"/>
      <c r="B167" s="40"/>
      <c r="C167" s="229" t="s">
        <v>7</v>
      </c>
      <c r="D167" s="229" t="s">
        <v>208</v>
      </c>
      <c r="E167" s="230" t="s">
        <v>951</v>
      </c>
      <c r="F167" s="231" t="s">
        <v>952</v>
      </c>
      <c r="G167" s="232" t="s">
        <v>301</v>
      </c>
      <c r="H167" s="233">
        <v>1</v>
      </c>
      <c r="I167" s="234"/>
      <c r="J167" s="235">
        <f>ROUND(I167*H167,2)</f>
        <v>0</v>
      </c>
      <c r="K167" s="231" t="s">
        <v>489</v>
      </c>
      <c r="L167" s="45"/>
      <c r="M167" s="236" t="s">
        <v>1</v>
      </c>
      <c r="N167" s="237" t="s">
        <v>38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213</v>
      </c>
      <c r="AT167" s="240" t="s">
        <v>208</v>
      </c>
      <c r="AU167" s="240" t="s">
        <v>82</v>
      </c>
      <c r="AY167" s="18" t="s">
        <v>206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80</v>
      </c>
      <c r="BK167" s="241">
        <f>ROUND(I167*H167,2)</f>
        <v>0</v>
      </c>
      <c r="BL167" s="18" t="s">
        <v>213</v>
      </c>
      <c r="BM167" s="240" t="s">
        <v>953</v>
      </c>
    </row>
    <row r="168" s="2" customFormat="1" ht="21.75" customHeight="1">
      <c r="A168" s="39"/>
      <c r="B168" s="40"/>
      <c r="C168" s="229" t="s">
        <v>337</v>
      </c>
      <c r="D168" s="229" t="s">
        <v>208</v>
      </c>
      <c r="E168" s="230" t="s">
        <v>954</v>
      </c>
      <c r="F168" s="231" t="s">
        <v>955</v>
      </c>
      <c r="G168" s="232" t="s">
        <v>301</v>
      </c>
      <c r="H168" s="233">
        <v>20</v>
      </c>
      <c r="I168" s="234"/>
      <c r="J168" s="235">
        <f>ROUND(I168*H168,2)</f>
        <v>0</v>
      </c>
      <c r="K168" s="231" t="s">
        <v>489</v>
      </c>
      <c r="L168" s="45"/>
      <c r="M168" s="236" t="s">
        <v>1</v>
      </c>
      <c r="N168" s="237" t="s">
        <v>38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213</v>
      </c>
      <c r="AT168" s="240" t="s">
        <v>208</v>
      </c>
      <c r="AU168" s="240" t="s">
        <v>82</v>
      </c>
      <c r="AY168" s="18" t="s">
        <v>206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80</v>
      </c>
      <c r="BK168" s="241">
        <f>ROUND(I168*H168,2)</f>
        <v>0</v>
      </c>
      <c r="BL168" s="18" t="s">
        <v>213</v>
      </c>
      <c r="BM168" s="240" t="s">
        <v>956</v>
      </c>
    </row>
    <row r="169" s="2" customFormat="1" ht="24.15" customHeight="1">
      <c r="A169" s="39"/>
      <c r="B169" s="40"/>
      <c r="C169" s="229" t="s">
        <v>342</v>
      </c>
      <c r="D169" s="229" t="s">
        <v>208</v>
      </c>
      <c r="E169" s="230" t="s">
        <v>957</v>
      </c>
      <c r="F169" s="231" t="s">
        <v>958</v>
      </c>
      <c r="G169" s="232" t="s">
        <v>301</v>
      </c>
      <c r="H169" s="233">
        <v>2</v>
      </c>
      <c r="I169" s="234"/>
      <c r="J169" s="235">
        <f>ROUND(I169*H169,2)</f>
        <v>0</v>
      </c>
      <c r="K169" s="231" t="s">
        <v>489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213</v>
      </c>
      <c r="AT169" s="240" t="s">
        <v>208</v>
      </c>
      <c r="AU169" s="240" t="s">
        <v>82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213</v>
      </c>
      <c r="BM169" s="240" t="s">
        <v>959</v>
      </c>
    </row>
    <row r="170" s="2" customFormat="1" ht="16.5" customHeight="1">
      <c r="A170" s="39"/>
      <c r="B170" s="40"/>
      <c r="C170" s="229" t="s">
        <v>347</v>
      </c>
      <c r="D170" s="229" t="s">
        <v>208</v>
      </c>
      <c r="E170" s="230" t="s">
        <v>960</v>
      </c>
      <c r="F170" s="231" t="s">
        <v>961</v>
      </c>
      <c r="G170" s="232" t="s">
        <v>301</v>
      </c>
      <c r="H170" s="233">
        <v>1</v>
      </c>
      <c r="I170" s="234"/>
      <c r="J170" s="235">
        <f>ROUND(I170*H170,2)</f>
        <v>0</v>
      </c>
      <c r="K170" s="231" t="s">
        <v>489</v>
      </c>
      <c r="L170" s="45"/>
      <c r="M170" s="236" t="s">
        <v>1</v>
      </c>
      <c r="N170" s="237" t="s">
        <v>38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213</v>
      </c>
      <c r="AT170" s="240" t="s">
        <v>208</v>
      </c>
      <c r="AU170" s="240" t="s">
        <v>82</v>
      </c>
      <c r="AY170" s="18" t="s">
        <v>206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80</v>
      </c>
      <c r="BK170" s="241">
        <f>ROUND(I170*H170,2)</f>
        <v>0</v>
      </c>
      <c r="BL170" s="18" t="s">
        <v>213</v>
      </c>
      <c r="BM170" s="240" t="s">
        <v>962</v>
      </c>
    </row>
    <row r="171" s="2" customFormat="1" ht="16.5" customHeight="1">
      <c r="A171" s="39"/>
      <c r="B171" s="40"/>
      <c r="C171" s="229" t="s">
        <v>352</v>
      </c>
      <c r="D171" s="229" t="s">
        <v>208</v>
      </c>
      <c r="E171" s="230" t="s">
        <v>963</v>
      </c>
      <c r="F171" s="231" t="s">
        <v>964</v>
      </c>
      <c r="G171" s="232" t="s">
        <v>301</v>
      </c>
      <c r="H171" s="233">
        <v>1</v>
      </c>
      <c r="I171" s="234"/>
      <c r="J171" s="235">
        <f>ROUND(I171*H171,2)</f>
        <v>0</v>
      </c>
      <c r="K171" s="231" t="s">
        <v>489</v>
      </c>
      <c r="L171" s="45"/>
      <c r="M171" s="236" t="s">
        <v>1</v>
      </c>
      <c r="N171" s="237" t="s">
        <v>38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213</v>
      </c>
      <c r="AT171" s="240" t="s">
        <v>208</v>
      </c>
      <c r="AU171" s="240" t="s">
        <v>82</v>
      </c>
      <c r="AY171" s="18" t="s">
        <v>206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80</v>
      </c>
      <c r="BK171" s="241">
        <f>ROUND(I171*H171,2)</f>
        <v>0</v>
      </c>
      <c r="BL171" s="18" t="s">
        <v>213</v>
      </c>
      <c r="BM171" s="240" t="s">
        <v>965</v>
      </c>
    </row>
    <row r="172" s="2" customFormat="1" ht="16.5" customHeight="1">
      <c r="A172" s="39"/>
      <c r="B172" s="40"/>
      <c r="C172" s="229" t="s">
        <v>357</v>
      </c>
      <c r="D172" s="229" t="s">
        <v>208</v>
      </c>
      <c r="E172" s="230" t="s">
        <v>966</v>
      </c>
      <c r="F172" s="231" t="s">
        <v>967</v>
      </c>
      <c r="G172" s="232" t="s">
        <v>301</v>
      </c>
      <c r="H172" s="233">
        <v>1</v>
      </c>
      <c r="I172" s="234"/>
      <c r="J172" s="235">
        <f>ROUND(I172*H172,2)</f>
        <v>0</v>
      </c>
      <c r="K172" s="231" t="s">
        <v>489</v>
      </c>
      <c r="L172" s="45"/>
      <c r="M172" s="236" t="s">
        <v>1</v>
      </c>
      <c r="N172" s="237" t="s">
        <v>38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213</v>
      </c>
      <c r="AT172" s="240" t="s">
        <v>208</v>
      </c>
      <c r="AU172" s="240" t="s">
        <v>82</v>
      </c>
      <c r="AY172" s="18" t="s">
        <v>206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80</v>
      </c>
      <c r="BK172" s="241">
        <f>ROUND(I172*H172,2)</f>
        <v>0</v>
      </c>
      <c r="BL172" s="18" t="s">
        <v>213</v>
      </c>
      <c r="BM172" s="240" t="s">
        <v>968</v>
      </c>
    </row>
    <row r="173" s="2" customFormat="1" ht="24.15" customHeight="1">
      <c r="A173" s="39"/>
      <c r="B173" s="40"/>
      <c r="C173" s="229" t="s">
        <v>361</v>
      </c>
      <c r="D173" s="229" t="s">
        <v>208</v>
      </c>
      <c r="E173" s="230" t="s">
        <v>969</v>
      </c>
      <c r="F173" s="231" t="s">
        <v>970</v>
      </c>
      <c r="G173" s="232" t="s">
        <v>301</v>
      </c>
      <c r="H173" s="233">
        <v>1</v>
      </c>
      <c r="I173" s="234"/>
      <c r="J173" s="235">
        <f>ROUND(I173*H173,2)</f>
        <v>0</v>
      </c>
      <c r="K173" s="231" t="s">
        <v>489</v>
      </c>
      <c r="L173" s="45"/>
      <c r="M173" s="236" t="s">
        <v>1</v>
      </c>
      <c r="N173" s="237" t="s">
        <v>38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213</v>
      </c>
      <c r="AT173" s="240" t="s">
        <v>208</v>
      </c>
      <c r="AU173" s="240" t="s">
        <v>82</v>
      </c>
      <c r="AY173" s="18" t="s">
        <v>206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80</v>
      </c>
      <c r="BK173" s="241">
        <f>ROUND(I173*H173,2)</f>
        <v>0</v>
      </c>
      <c r="BL173" s="18" t="s">
        <v>213</v>
      </c>
      <c r="BM173" s="240" t="s">
        <v>971</v>
      </c>
    </row>
    <row r="174" s="2" customFormat="1" ht="24.15" customHeight="1">
      <c r="A174" s="39"/>
      <c r="B174" s="40"/>
      <c r="C174" s="229" t="s">
        <v>367</v>
      </c>
      <c r="D174" s="229" t="s">
        <v>208</v>
      </c>
      <c r="E174" s="230" t="s">
        <v>972</v>
      </c>
      <c r="F174" s="231" t="s">
        <v>973</v>
      </c>
      <c r="G174" s="232" t="s">
        <v>301</v>
      </c>
      <c r="H174" s="233">
        <v>1</v>
      </c>
      <c r="I174" s="234"/>
      <c r="J174" s="235">
        <f>ROUND(I174*H174,2)</f>
        <v>0</v>
      </c>
      <c r="K174" s="231" t="s">
        <v>489</v>
      </c>
      <c r="L174" s="45"/>
      <c r="M174" s="236" t="s">
        <v>1</v>
      </c>
      <c r="N174" s="237" t="s">
        <v>38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499</v>
      </c>
      <c r="AT174" s="240" t="s">
        <v>208</v>
      </c>
      <c r="AU174" s="240" t="s">
        <v>82</v>
      </c>
      <c r="AY174" s="18" t="s">
        <v>206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80</v>
      </c>
      <c r="BK174" s="241">
        <f>ROUND(I174*H174,2)</f>
        <v>0</v>
      </c>
      <c r="BL174" s="18" t="s">
        <v>499</v>
      </c>
      <c r="BM174" s="240" t="s">
        <v>974</v>
      </c>
    </row>
    <row r="175" s="2" customFormat="1" ht="24.15" customHeight="1">
      <c r="A175" s="39"/>
      <c r="B175" s="40"/>
      <c r="C175" s="229" t="s">
        <v>373</v>
      </c>
      <c r="D175" s="229" t="s">
        <v>208</v>
      </c>
      <c r="E175" s="230" t="s">
        <v>975</v>
      </c>
      <c r="F175" s="231" t="s">
        <v>976</v>
      </c>
      <c r="G175" s="232" t="s">
        <v>301</v>
      </c>
      <c r="H175" s="233">
        <v>1</v>
      </c>
      <c r="I175" s="234"/>
      <c r="J175" s="235">
        <f>ROUND(I175*H175,2)</f>
        <v>0</v>
      </c>
      <c r="K175" s="231" t="s">
        <v>489</v>
      </c>
      <c r="L175" s="45"/>
      <c r="M175" s="236" t="s">
        <v>1</v>
      </c>
      <c r="N175" s="237" t="s">
        <v>38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499</v>
      </c>
      <c r="AT175" s="240" t="s">
        <v>208</v>
      </c>
      <c r="AU175" s="240" t="s">
        <v>82</v>
      </c>
      <c r="AY175" s="18" t="s">
        <v>206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80</v>
      </c>
      <c r="BK175" s="241">
        <f>ROUND(I175*H175,2)</f>
        <v>0</v>
      </c>
      <c r="BL175" s="18" t="s">
        <v>499</v>
      </c>
      <c r="BM175" s="240" t="s">
        <v>977</v>
      </c>
    </row>
    <row r="176" s="12" customFormat="1" ht="22.8" customHeight="1">
      <c r="A176" s="12"/>
      <c r="B176" s="213"/>
      <c r="C176" s="214"/>
      <c r="D176" s="215" t="s">
        <v>72</v>
      </c>
      <c r="E176" s="227" t="s">
        <v>978</v>
      </c>
      <c r="F176" s="227" t="s">
        <v>979</v>
      </c>
      <c r="G176" s="214"/>
      <c r="H176" s="214"/>
      <c r="I176" s="217"/>
      <c r="J176" s="228">
        <f>BK176</f>
        <v>0</v>
      </c>
      <c r="K176" s="214"/>
      <c r="L176" s="219"/>
      <c r="M176" s="220"/>
      <c r="N176" s="221"/>
      <c r="O176" s="221"/>
      <c r="P176" s="222">
        <f>SUM(P177:P186)</f>
        <v>0</v>
      </c>
      <c r="Q176" s="221"/>
      <c r="R176" s="222">
        <f>SUM(R177:R186)</f>
        <v>0</v>
      </c>
      <c r="S176" s="221"/>
      <c r="T176" s="223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4" t="s">
        <v>80</v>
      </c>
      <c r="AT176" s="225" t="s">
        <v>72</v>
      </c>
      <c r="AU176" s="225" t="s">
        <v>80</v>
      </c>
      <c r="AY176" s="224" t="s">
        <v>206</v>
      </c>
      <c r="BK176" s="226">
        <f>SUM(BK177:BK186)</f>
        <v>0</v>
      </c>
    </row>
    <row r="177" s="2" customFormat="1" ht="16.5" customHeight="1">
      <c r="A177" s="39"/>
      <c r="B177" s="40"/>
      <c r="C177" s="286" t="s">
        <v>380</v>
      </c>
      <c r="D177" s="286" t="s">
        <v>288</v>
      </c>
      <c r="E177" s="287" t="s">
        <v>980</v>
      </c>
      <c r="F177" s="288" t="s">
        <v>981</v>
      </c>
      <c r="G177" s="289" t="s">
        <v>301</v>
      </c>
      <c r="H177" s="290">
        <v>1</v>
      </c>
      <c r="I177" s="291"/>
      <c r="J177" s="292">
        <f>ROUND(I177*H177,2)</f>
        <v>0</v>
      </c>
      <c r="K177" s="288" t="s">
        <v>489</v>
      </c>
      <c r="L177" s="293"/>
      <c r="M177" s="294" t="s">
        <v>1</v>
      </c>
      <c r="N177" s="295" t="s">
        <v>38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390</v>
      </c>
      <c r="AT177" s="240" t="s">
        <v>288</v>
      </c>
      <c r="AU177" s="240" t="s">
        <v>82</v>
      </c>
      <c r="AY177" s="18" t="s">
        <v>206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80</v>
      </c>
      <c r="BK177" s="241">
        <f>ROUND(I177*H177,2)</f>
        <v>0</v>
      </c>
      <c r="BL177" s="18" t="s">
        <v>390</v>
      </c>
      <c r="BM177" s="240" t="s">
        <v>982</v>
      </c>
    </row>
    <row r="178" s="2" customFormat="1" ht="37.8" customHeight="1">
      <c r="A178" s="39"/>
      <c r="B178" s="40"/>
      <c r="C178" s="286" t="s">
        <v>386</v>
      </c>
      <c r="D178" s="286" t="s">
        <v>288</v>
      </c>
      <c r="E178" s="287" t="s">
        <v>983</v>
      </c>
      <c r="F178" s="288" t="s">
        <v>984</v>
      </c>
      <c r="G178" s="289" t="s">
        <v>301</v>
      </c>
      <c r="H178" s="290">
        <v>1</v>
      </c>
      <c r="I178" s="291"/>
      <c r="J178" s="292">
        <f>ROUND(I178*H178,2)</f>
        <v>0</v>
      </c>
      <c r="K178" s="288" t="s">
        <v>489</v>
      </c>
      <c r="L178" s="293"/>
      <c r="M178" s="294" t="s">
        <v>1</v>
      </c>
      <c r="N178" s="295" t="s">
        <v>38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390</v>
      </c>
      <c r="AT178" s="240" t="s">
        <v>288</v>
      </c>
      <c r="AU178" s="240" t="s">
        <v>82</v>
      </c>
      <c r="AY178" s="18" t="s">
        <v>206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80</v>
      </c>
      <c r="BK178" s="241">
        <f>ROUND(I178*H178,2)</f>
        <v>0</v>
      </c>
      <c r="BL178" s="18" t="s">
        <v>390</v>
      </c>
      <c r="BM178" s="240" t="s">
        <v>985</v>
      </c>
    </row>
    <row r="179" s="2" customFormat="1" ht="16.5" customHeight="1">
      <c r="A179" s="39"/>
      <c r="B179" s="40"/>
      <c r="C179" s="286" t="s">
        <v>393</v>
      </c>
      <c r="D179" s="286" t="s">
        <v>288</v>
      </c>
      <c r="E179" s="287" t="s">
        <v>986</v>
      </c>
      <c r="F179" s="288" t="s">
        <v>987</v>
      </c>
      <c r="G179" s="289" t="s">
        <v>301</v>
      </c>
      <c r="H179" s="290">
        <v>1</v>
      </c>
      <c r="I179" s="291"/>
      <c r="J179" s="292">
        <f>ROUND(I179*H179,2)</f>
        <v>0</v>
      </c>
      <c r="K179" s="288" t="s">
        <v>489</v>
      </c>
      <c r="L179" s="293"/>
      <c r="M179" s="294" t="s">
        <v>1</v>
      </c>
      <c r="N179" s="295" t="s">
        <v>38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505</v>
      </c>
      <c r="AT179" s="240" t="s">
        <v>288</v>
      </c>
      <c r="AU179" s="240" t="s">
        <v>82</v>
      </c>
      <c r="AY179" s="18" t="s">
        <v>206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80</v>
      </c>
      <c r="BK179" s="241">
        <f>ROUND(I179*H179,2)</f>
        <v>0</v>
      </c>
      <c r="BL179" s="18" t="s">
        <v>383</v>
      </c>
      <c r="BM179" s="240" t="s">
        <v>988</v>
      </c>
    </row>
    <row r="180" s="2" customFormat="1" ht="24.15" customHeight="1">
      <c r="A180" s="39"/>
      <c r="B180" s="40"/>
      <c r="C180" s="286" t="s">
        <v>398</v>
      </c>
      <c r="D180" s="286" t="s">
        <v>288</v>
      </c>
      <c r="E180" s="287" t="s">
        <v>989</v>
      </c>
      <c r="F180" s="288" t="s">
        <v>990</v>
      </c>
      <c r="G180" s="289" t="s">
        <v>301</v>
      </c>
      <c r="H180" s="290">
        <v>1</v>
      </c>
      <c r="I180" s="291"/>
      <c r="J180" s="292">
        <f>ROUND(I180*H180,2)</f>
        <v>0</v>
      </c>
      <c r="K180" s="288" t="s">
        <v>489</v>
      </c>
      <c r="L180" s="293"/>
      <c r="M180" s="294" t="s">
        <v>1</v>
      </c>
      <c r="N180" s="295" t="s">
        <v>38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505</v>
      </c>
      <c r="AT180" s="240" t="s">
        <v>288</v>
      </c>
      <c r="AU180" s="240" t="s">
        <v>82</v>
      </c>
      <c r="AY180" s="18" t="s">
        <v>206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80</v>
      </c>
      <c r="BK180" s="241">
        <f>ROUND(I180*H180,2)</f>
        <v>0</v>
      </c>
      <c r="BL180" s="18" t="s">
        <v>383</v>
      </c>
      <c r="BM180" s="240" t="s">
        <v>991</v>
      </c>
    </row>
    <row r="181" s="2" customFormat="1" ht="44.25" customHeight="1">
      <c r="A181" s="39"/>
      <c r="B181" s="40"/>
      <c r="C181" s="286" t="s">
        <v>403</v>
      </c>
      <c r="D181" s="286" t="s">
        <v>288</v>
      </c>
      <c r="E181" s="287" t="s">
        <v>992</v>
      </c>
      <c r="F181" s="288" t="s">
        <v>993</v>
      </c>
      <c r="G181" s="289" t="s">
        <v>301</v>
      </c>
      <c r="H181" s="290">
        <v>1</v>
      </c>
      <c r="I181" s="291"/>
      <c r="J181" s="292">
        <f>ROUND(I181*H181,2)</f>
        <v>0</v>
      </c>
      <c r="K181" s="288" t="s">
        <v>489</v>
      </c>
      <c r="L181" s="293"/>
      <c r="M181" s="294" t="s">
        <v>1</v>
      </c>
      <c r="N181" s="295" t="s">
        <v>38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505</v>
      </c>
      <c r="AT181" s="240" t="s">
        <v>288</v>
      </c>
      <c r="AU181" s="240" t="s">
        <v>82</v>
      </c>
      <c r="AY181" s="18" t="s">
        <v>206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80</v>
      </c>
      <c r="BK181" s="241">
        <f>ROUND(I181*H181,2)</f>
        <v>0</v>
      </c>
      <c r="BL181" s="18" t="s">
        <v>383</v>
      </c>
      <c r="BM181" s="240" t="s">
        <v>994</v>
      </c>
    </row>
    <row r="182" s="2" customFormat="1" ht="16.5" customHeight="1">
      <c r="A182" s="39"/>
      <c r="B182" s="40"/>
      <c r="C182" s="229" t="s">
        <v>410</v>
      </c>
      <c r="D182" s="229" t="s">
        <v>208</v>
      </c>
      <c r="E182" s="230" t="s">
        <v>995</v>
      </c>
      <c r="F182" s="231" t="s">
        <v>996</v>
      </c>
      <c r="G182" s="232" t="s">
        <v>997</v>
      </c>
      <c r="H182" s="233">
        <v>15</v>
      </c>
      <c r="I182" s="234"/>
      <c r="J182" s="235">
        <f>ROUND(I182*H182,2)</f>
        <v>0</v>
      </c>
      <c r="K182" s="231" t="s">
        <v>489</v>
      </c>
      <c r="L182" s="45"/>
      <c r="M182" s="236" t="s">
        <v>1</v>
      </c>
      <c r="N182" s="237" t="s">
        <v>38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499</v>
      </c>
      <c r="AT182" s="240" t="s">
        <v>208</v>
      </c>
      <c r="AU182" s="240" t="s">
        <v>82</v>
      </c>
      <c r="AY182" s="18" t="s">
        <v>206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80</v>
      </c>
      <c r="BK182" s="241">
        <f>ROUND(I182*H182,2)</f>
        <v>0</v>
      </c>
      <c r="BL182" s="18" t="s">
        <v>499</v>
      </c>
      <c r="BM182" s="240" t="s">
        <v>998</v>
      </c>
    </row>
    <row r="183" s="2" customFormat="1" ht="16.5" customHeight="1">
      <c r="A183" s="39"/>
      <c r="B183" s="40"/>
      <c r="C183" s="229" t="s">
        <v>414</v>
      </c>
      <c r="D183" s="229" t="s">
        <v>208</v>
      </c>
      <c r="E183" s="230" t="s">
        <v>999</v>
      </c>
      <c r="F183" s="231" t="s">
        <v>1000</v>
      </c>
      <c r="G183" s="232" t="s">
        <v>301</v>
      </c>
      <c r="H183" s="233">
        <v>1</v>
      </c>
      <c r="I183" s="234"/>
      <c r="J183" s="235">
        <f>ROUND(I183*H183,2)</f>
        <v>0</v>
      </c>
      <c r="K183" s="231" t="s">
        <v>489</v>
      </c>
      <c r="L183" s="45"/>
      <c r="M183" s="236" t="s">
        <v>1</v>
      </c>
      <c r="N183" s="237" t="s">
        <v>38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213</v>
      </c>
      <c r="AT183" s="240" t="s">
        <v>208</v>
      </c>
      <c r="AU183" s="240" t="s">
        <v>82</v>
      </c>
      <c r="AY183" s="18" t="s">
        <v>206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80</v>
      </c>
      <c r="BK183" s="241">
        <f>ROUND(I183*H183,2)</f>
        <v>0</v>
      </c>
      <c r="BL183" s="18" t="s">
        <v>213</v>
      </c>
      <c r="BM183" s="240" t="s">
        <v>1001</v>
      </c>
    </row>
    <row r="184" s="2" customFormat="1" ht="16.5" customHeight="1">
      <c r="A184" s="39"/>
      <c r="B184" s="40"/>
      <c r="C184" s="229" t="s">
        <v>418</v>
      </c>
      <c r="D184" s="229" t="s">
        <v>208</v>
      </c>
      <c r="E184" s="230" t="s">
        <v>1002</v>
      </c>
      <c r="F184" s="231" t="s">
        <v>1003</v>
      </c>
      <c r="G184" s="232" t="s">
        <v>301</v>
      </c>
      <c r="H184" s="233">
        <v>1</v>
      </c>
      <c r="I184" s="234"/>
      <c r="J184" s="235">
        <f>ROUND(I184*H184,2)</f>
        <v>0</v>
      </c>
      <c r="K184" s="231" t="s">
        <v>489</v>
      </c>
      <c r="L184" s="45"/>
      <c r="M184" s="236" t="s">
        <v>1</v>
      </c>
      <c r="N184" s="237" t="s">
        <v>38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213</v>
      </c>
      <c r="AT184" s="240" t="s">
        <v>208</v>
      </c>
      <c r="AU184" s="240" t="s">
        <v>82</v>
      </c>
      <c r="AY184" s="18" t="s">
        <v>206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80</v>
      </c>
      <c r="BK184" s="241">
        <f>ROUND(I184*H184,2)</f>
        <v>0</v>
      </c>
      <c r="BL184" s="18" t="s">
        <v>213</v>
      </c>
      <c r="BM184" s="240" t="s">
        <v>1004</v>
      </c>
    </row>
    <row r="185" s="2" customFormat="1" ht="16.5" customHeight="1">
      <c r="A185" s="39"/>
      <c r="B185" s="40"/>
      <c r="C185" s="229" t="s">
        <v>422</v>
      </c>
      <c r="D185" s="229" t="s">
        <v>208</v>
      </c>
      <c r="E185" s="230" t="s">
        <v>1005</v>
      </c>
      <c r="F185" s="231" t="s">
        <v>1006</v>
      </c>
      <c r="G185" s="232" t="s">
        <v>301</v>
      </c>
      <c r="H185" s="233">
        <v>1</v>
      </c>
      <c r="I185" s="234"/>
      <c r="J185" s="235">
        <f>ROUND(I185*H185,2)</f>
        <v>0</v>
      </c>
      <c r="K185" s="231" t="s">
        <v>489</v>
      </c>
      <c r="L185" s="45"/>
      <c r="M185" s="236" t="s">
        <v>1</v>
      </c>
      <c r="N185" s="237" t="s">
        <v>38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499</v>
      </c>
      <c r="AT185" s="240" t="s">
        <v>208</v>
      </c>
      <c r="AU185" s="240" t="s">
        <v>82</v>
      </c>
      <c r="AY185" s="18" t="s">
        <v>206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80</v>
      </c>
      <c r="BK185" s="241">
        <f>ROUND(I185*H185,2)</f>
        <v>0</v>
      </c>
      <c r="BL185" s="18" t="s">
        <v>499</v>
      </c>
      <c r="BM185" s="240" t="s">
        <v>1007</v>
      </c>
    </row>
    <row r="186" s="2" customFormat="1" ht="21.75" customHeight="1">
      <c r="A186" s="39"/>
      <c r="B186" s="40"/>
      <c r="C186" s="229" t="s">
        <v>426</v>
      </c>
      <c r="D186" s="229" t="s">
        <v>208</v>
      </c>
      <c r="E186" s="230" t="s">
        <v>1008</v>
      </c>
      <c r="F186" s="231" t="s">
        <v>1009</v>
      </c>
      <c r="G186" s="232" t="s">
        <v>301</v>
      </c>
      <c r="H186" s="233">
        <v>1</v>
      </c>
      <c r="I186" s="234"/>
      <c r="J186" s="235">
        <f>ROUND(I186*H186,2)</f>
        <v>0</v>
      </c>
      <c r="K186" s="231" t="s">
        <v>489</v>
      </c>
      <c r="L186" s="45"/>
      <c r="M186" s="236" t="s">
        <v>1</v>
      </c>
      <c r="N186" s="237" t="s">
        <v>38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499</v>
      </c>
      <c r="AT186" s="240" t="s">
        <v>208</v>
      </c>
      <c r="AU186" s="240" t="s">
        <v>82</v>
      </c>
      <c r="AY186" s="18" t="s">
        <v>206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80</v>
      </c>
      <c r="BK186" s="241">
        <f>ROUND(I186*H186,2)</f>
        <v>0</v>
      </c>
      <c r="BL186" s="18" t="s">
        <v>499</v>
      </c>
      <c r="BM186" s="240" t="s">
        <v>1010</v>
      </c>
    </row>
    <row r="187" s="12" customFormat="1" ht="22.8" customHeight="1">
      <c r="A187" s="12"/>
      <c r="B187" s="213"/>
      <c r="C187" s="214"/>
      <c r="D187" s="215" t="s">
        <v>72</v>
      </c>
      <c r="E187" s="227" t="s">
        <v>1011</v>
      </c>
      <c r="F187" s="227" t="s">
        <v>1012</v>
      </c>
      <c r="G187" s="214"/>
      <c r="H187" s="214"/>
      <c r="I187" s="217"/>
      <c r="J187" s="228">
        <f>BK187</f>
        <v>0</v>
      </c>
      <c r="K187" s="214"/>
      <c r="L187" s="219"/>
      <c r="M187" s="220"/>
      <c r="N187" s="221"/>
      <c r="O187" s="221"/>
      <c r="P187" s="222">
        <f>SUM(P188:P243)</f>
        <v>0</v>
      </c>
      <c r="Q187" s="221"/>
      <c r="R187" s="222">
        <f>SUM(R188:R243)</f>
        <v>0</v>
      </c>
      <c r="S187" s="221"/>
      <c r="T187" s="223">
        <f>SUM(T188:T243)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4" t="s">
        <v>80</v>
      </c>
      <c r="AT187" s="225" t="s">
        <v>72</v>
      </c>
      <c r="AU187" s="225" t="s">
        <v>80</v>
      </c>
      <c r="AY187" s="224" t="s">
        <v>206</v>
      </c>
      <c r="BK187" s="226">
        <f>SUM(BK188:BK243)</f>
        <v>0</v>
      </c>
    </row>
    <row r="188" s="2" customFormat="1" ht="24.15" customHeight="1">
      <c r="A188" s="39"/>
      <c r="B188" s="40"/>
      <c r="C188" s="286" t="s">
        <v>432</v>
      </c>
      <c r="D188" s="286" t="s">
        <v>288</v>
      </c>
      <c r="E188" s="287" t="s">
        <v>759</v>
      </c>
      <c r="F188" s="288" t="s">
        <v>760</v>
      </c>
      <c r="G188" s="289" t="s">
        <v>301</v>
      </c>
      <c r="H188" s="290">
        <v>4</v>
      </c>
      <c r="I188" s="291"/>
      <c r="J188" s="292">
        <f>ROUND(I188*H188,2)</f>
        <v>0</v>
      </c>
      <c r="K188" s="288" t="s">
        <v>489</v>
      </c>
      <c r="L188" s="293"/>
      <c r="M188" s="294" t="s">
        <v>1</v>
      </c>
      <c r="N188" s="295" t="s">
        <v>38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505</v>
      </c>
      <c r="AT188" s="240" t="s">
        <v>288</v>
      </c>
      <c r="AU188" s="240" t="s">
        <v>82</v>
      </c>
      <c r="AY188" s="18" t="s">
        <v>206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80</v>
      </c>
      <c r="BK188" s="241">
        <f>ROUND(I188*H188,2)</f>
        <v>0</v>
      </c>
      <c r="BL188" s="18" t="s">
        <v>383</v>
      </c>
      <c r="BM188" s="240" t="s">
        <v>1013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1014</v>
      </c>
      <c r="G189" s="243"/>
      <c r="H189" s="247">
        <v>4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82</v>
      </c>
      <c r="AV189" s="13" t="s">
        <v>82</v>
      </c>
      <c r="AW189" s="13" t="s">
        <v>30</v>
      </c>
      <c r="AX189" s="13" t="s">
        <v>80</v>
      </c>
      <c r="AY189" s="253" t="s">
        <v>206</v>
      </c>
    </row>
    <row r="190" s="2" customFormat="1" ht="33" customHeight="1">
      <c r="A190" s="39"/>
      <c r="B190" s="40"/>
      <c r="C190" s="286" t="s">
        <v>437</v>
      </c>
      <c r="D190" s="286" t="s">
        <v>288</v>
      </c>
      <c r="E190" s="287" t="s">
        <v>1015</v>
      </c>
      <c r="F190" s="288" t="s">
        <v>1016</v>
      </c>
      <c r="G190" s="289" t="s">
        <v>301</v>
      </c>
      <c r="H190" s="290">
        <v>2</v>
      </c>
      <c r="I190" s="291"/>
      <c r="J190" s="292">
        <f>ROUND(I190*H190,2)</f>
        <v>0</v>
      </c>
      <c r="K190" s="288" t="s">
        <v>489</v>
      </c>
      <c r="L190" s="293"/>
      <c r="M190" s="294" t="s">
        <v>1</v>
      </c>
      <c r="N190" s="295" t="s">
        <v>38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505</v>
      </c>
      <c r="AT190" s="240" t="s">
        <v>288</v>
      </c>
      <c r="AU190" s="240" t="s">
        <v>82</v>
      </c>
      <c r="AY190" s="18" t="s">
        <v>206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80</v>
      </c>
      <c r="BK190" s="241">
        <f>ROUND(I190*H190,2)</f>
        <v>0</v>
      </c>
      <c r="BL190" s="18" t="s">
        <v>383</v>
      </c>
      <c r="BM190" s="240" t="s">
        <v>1017</v>
      </c>
    </row>
    <row r="191" s="2" customFormat="1" ht="33" customHeight="1">
      <c r="A191" s="39"/>
      <c r="B191" s="40"/>
      <c r="C191" s="229" t="s">
        <v>1018</v>
      </c>
      <c r="D191" s="229" t="s">
        <v>208</v>
      </c>
      <c r="E191" s="230" t="s">
        <v>1019</v>
      </c>
      <c r="F191" s="231" t="s">
        <v>1020</v>
      </c>
      <c r="G191" s="232" t="s">
        <v>301</v>
      </c>
      <c r="H191" s="233">
        <v>2</v>
      </c>
      <c r="I191" s="234"/>
      <c r="J191" s="235">
        <f>ROUND(I191*H191,2)</f>
        <v>0</v>
      </c>
      <c r="K191" s="231" t="s">
        <v>489</v>
      </c>
      <c r="L191" s="45"/>
      <c r="M191" s="236" t="s">
        <v>1</v>
      </c>
      <c r="N191" s="237" t="s">
        <v>38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499</v>
      </c>
      <c r="AT191" s="240" t="s">
        <v>208</v>
      </c>
      <c r="AU191" s="240" t="s">
        <v>82</v>
      </c>
      <c r="AY191" s="18" t="s">
        <v>206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80</v>
      </c>
      <c r="BK191" s="241">
        <f>ROUND(I191*H191,2)</f>
        <v>0</v>
      </c>
      <c r="BL191" s="18" t="s">
        <v>499</v>
      </c>
      <c r="BM191" s="240" t="s">
        <v>1021</v>
      </c>
    </row>
    <row r="192" s="2" customFormat="1" ht="24.15" customHeight="1">
      <c r="A192" s="39"/>
      <c r="B192" s="40"/>
      <c r="C192" s="286" t="s">
        <v>1022</v>
      </c>
      <c r="D192" s="286" t="s">
        <v>288</v>
      </c>
      <c r="E192" s="287" t="s">
        <v>1023</v>
      </c>
      <c r="F192" s="288" t="s">
        <v>1024</v>
      </c>
      <c r="G192" s="289" t="s">
        <v>301</v>
      </c>
      <c r="H192" s="290">
        <v>0.5</v>
      </c>
      <c r="I192" s="291"/>
      <c r="J192" s="292">
        <f>ROUND(I192*H192,2)</f>
        <v>0</v>
      </c>
      <c r="K192" s="288" t="s">
        <v>489</v>
      </c>
      <c r="L192" s="293"/>
      <c r="M192" s="294" t="s">
        <v>1</v>
      </c>
      <c r="N192" s="295" t="s">
        <v>38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505</v>
      </c>
      <c r="AT192" s="240" t="s">
        <v>288</v>
      </c>
      <c r="AU192" s="240" t="s">
        <v>82</v>
      </c>
      <c r="AY192" s="18" t="s">
        <v>206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80</v>
      </c>
      <c r="BK192" s="241">
        <f>ROUND(I192*H192,2)</f>
        <v>0</v>
      </c>
      <c r="BL192" s="18" t="s">
        <v>383</v>
      </c>
      <c r="BM192" s="240" t="s">
        <v>1025</v>
      </c>
    </row>
    <row r="193" s="13" customFormat="1">
      <c r="A193" s="13"/>
      <c r="B193" s="242"/>
      <c r="C193" s="243"/>
      <c r="D193" s="244" t="s">
        <v>215</v>
      </c>
      <c r="E193" s="243"/>
      <c r="F193" s="246" t="s">
        <v>1026</v>
      </c>
      <c r="G193" s="243"/>
      <c r="H193" s="247">
        <v>0.5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82</v>
      </c>
      <c r="AV193" s="13" t="s">
        <v>82</v>
      </c>
      <c r="AW193" s="13" t="s">
        <v>4</v>
      </c>
      <c r="AX193" s="13" t="s">
        <v>80</v>
      </c>
      <c r="AY193" s="253" t="s">
        <v>206</v>
      </c>
    </row>
    <row r="194" s="2" customFormat="1" ht="24.15" customHeight="1">
      <c r="A194" s="39"/>
      <c r="B194" s="40"/>
      <c r="C194" s="286" t="s">
        <v>1027</v>
      </c>
      <c r="D194" s="286" t="s">
        <v>288</v>
      </c>
      <c r="E194" s="287" t="s">
        <v>753</v>
      </c>
      <c r="F194" s="288" t="s">
        <v>754</v>
      </c>
      <c r="G194" s="289" t="s">
        <v>301</v>
      </c>
      <c r="H194" s="290">
        <v>2</v>
      </c>
      <c r="I194" s="291"/>
      <c r="J194" s="292">
        <f>ROUND(I194*H194,2)</f>
        <v>0</v>
      </c>
      <c r="K194" s="288" t="s">
        <v>489</v>
      </c>
      <c r="L194" s="293"/>
      <c r="M194" s="294" t="s">
        <v>1</v>
      </c>
      <c r="N194" s="295" t="s">
        <v>38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505</v>
      </c>
      <c r="AT194" s="240" t="s">
        <v>288</v>
      </c>
      <c r="AU194" s="240" t="s">
        <v>82</v>
      </c>
      <c r="AY194" s="18" t="s">
        <v>206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80</v>
      </c>
      <c r="BK194" s="241">
        <f>ROUND(I194*H194,2)</f>
        <v>0</v>
      </c>
      <c r="BL194" s="18" t="s">
        <v>383</v>
      </c>
      <c r="BM194" s="240" t="s">
        <v>1028</v>
      </c>
    </row>
    <row r="195" s="2" customFormat="1" ht="33" customHeight="1">
      <c r="A195" s="39"/>
      <c r="B195" s="40"/>
      <c r="C195" s="286" t="s">
        <v>1029</v>
      </c>
      <c r="D195" s="286" t="s">
        <v>288</v>
      </c>
      <c r="E195" s="287" t="s">
        <v>750</v>
      </c>
      <c r="F195" s="288" t="s">
        <v>751</v>
      </c>
      <c r="G195" s="289" t="s">
        <v>301</v>
      </c>
      <c r="H195" s="290">
        <v>2</v>
      </c>
      <c r="I195" s="291"/>
      <c r="J195" s="292">
        <f>ROUND(I195*H195,2)</f>
        <v>0</v>
      </c>
      <c r="K195" s="288" t="s">
        <v>489</v>
      </c>
      <c r="L195" s="293"/>
      <c r="M195" s="294" t="s">
        <v>1</v>
      </c>
      <c r="N195" s="295" t="s">
        <v>38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505</v>
      </c>
      <c r="AT195" s="240" t="s">
        <v>288</v>
      </c>
      <c r="AU195" s="240" t="s">
        <v>82</v>
      </c>
      <c r="AY195" s="18" t="s">
        <v>206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80</v>
      </c>
      <c r="BK195" s="241">
        <f>ROUND(I195*H195,2)</f>
        <v>0</v>
      </c>
      <c r="BL195" s="18" t="s">
        <v>383</v>
      </c>
      <c r="BM195" s="240" t="s">
        <v>1030</v>
      </c>
    </row>
    <row r="196" s="2" customFormat="1" ht="33" customHeight="1">
      <c r="A196" s="39"/>
      <c r="B196" s="40"/>
      <c r="C196" s="286" t="s">
        <v>1031</v>
      </c>
      <c r="D196" s="286" t="s">
        <v>288</v>
      </c>
      <c r="E196" s="287" t="s">
        <v>762</v>
      </c>
      <c r="F196" s="288" t="s">
        <v>763</v>
      </c>
      <c r="G196" s="289" t="s">
        <v>764</v>
      </c>
      <c r="H196" s="290">
        <v>2</v>
      </c>
      <c r="I196" s="291"/>
      <c r="J196" s="292">
        <f>ROUND(I196*H196,2)</f>
        <v>0</v>
      </c>
      <c r="K196" s="288" t="s">
        <v>489</v>
      </c>
      <c r="L196" s="293"/>
      <c r="M196" s="294" t="s">
        <v>1</v>
      </c>
      <c r="N196" s="295" t="s">
        <v>38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505</v>
      </c>
      <c r="AT196" s="240" t="s">
        <v>288</v>
      </c>
      <c r="AU196" s="240" t="s">
        <v>82</v>
      </c>
      <c r="AY196" s="18" t="s">
        <v>206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80</v>
      </c>
      <c r="BK196" s="241">
        <f>ROUND(I196*H196,2)</f>
        <v>0</v>
      </c>
      <c r="BL196" s="18" t="s">
        <v>383</v>
      </c>
      <c r="BM196" s="240" t="s">
        <v>1032</v>
      </c>
    </row>
    <row r="197" s="2" customFormat="1" ht="24.15" customHeight="1">
      <c r="A197" s="39"/>
      <c r="B197" s="40"/>
      <c r="C197" s="286" t="s">
        <v>1033</v>
      </c>
      <c r="D197" s="286" t="s">
        <v>288</v>
      </c>
      <c r="E197" s="287" t="s">
        <v>766</v>
      </c>
      <c r="F197" s="288" t="s">
        <v>767</v>
      </c>
      <c r="G197" s="289" t="s">
        <v>301</v>
      </c>
      <c r="H197" s="290">
        <v>2</v>
      </c>
      <c r="I197" s="291"/>
      <c r="J197" s="292">
        <f>ROUND(I197*H197,2)</f>
        <v>0</v>
      </c>
      <c r="K197" s="288" t="s">
        <v>489</v>
      </c>
      <c r="L197" s="293"/>
      <c r="M197" s="294" t="s">
        <v>1</v>
      </c>
      <c r="N197" s="295" t="s">
        <v>38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505</v>
      </c>
      <c r="AT197" s="240" t="s">
        <v>288</v>
      </c>
      <c r="AU197" s="240" t="s">
        <v>82</v>
      </c>
      <c r="AY197" s="18" t="s">
        <v>206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80</v>
      </c>
      <c r="BK197" s="241">
        <f>ROUND(I197*H197,2)</f>
        <v>0</v>
      </c>
      <c r="BL197" s="18" t="s">
        <v>383</v>
      </c>
      <c r="BM197" s="240" t="s">
        <v>1034</v>
      </c>
    </row>
    <row r="198" s="2" customFormat="1" ht="24.15" customHeight="1">
      <c r="A198" s="39"/>
      <c r="B198" s="40"/>
      <c r="C198" s="286" t="s">
        <v>1035</v>
      </c>
      <c r="D198" s="286" t="s">
        <v>288</v>
      </c>
      <c r="E198" s="287" t="s">
        <v>769</v>
      </c>
      <c r="F198" s="288" t="s">
        <v>770</v>
      </c>
      <c r="G198" s="289" t="s">
        <v>301</v>
      </c>
      <c r="H198" s="290">
        <v>4</v>
      </c>
      <c r="I198" s="291"/>
      <c r="J198" s="292">
        <f>ROUND(I198*H198,2)</f>
        <v>0</v>
      </c>
      <c r="K198" s="288" t="s">
        <v>489</v>
      </c>
      <c r="L198" s="293"/>
      <c r="M198" s="294" t="s">
        <v>1</v>
      </c>
      <c r="N198" s="295" t="s">
        <v>38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505</v>
      </c>
      <c r="AT198" s="240" t="s">
        <v>288</v>
      </c>
      <c r="AU198" s="240" t="s">
        <v>82</v>
      </c>
      <c r="AY198" s="18" t="s">
        <v>206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80</v>
      </c>
      <c r="BK198" s="241">
        <f>ROUND(I198*H198,2)</f>
        <v>0</v>
      </c>
      <c r="BL198" s="18" t="s">
        <v>383</v>
      </c>
      <c r="BM198" s="240" t="s">
        <v>1036</v>
      </c>
    </row>
    <row r="199" s="2" customFormat="1" ht="24.15" customHeight="1">
      <c r="A199" s="39"/>
      <c r="B199" s="40"/>
      <c r="C199" s="286" t="s">
        <v>1037</v>
      </c>
      <c r="D199" s="286" t="s">
        <v>288</v>
      </c>
      <c r="E199" s="287" t="s">
        <v>772</v>
      </c>
      <c r="F199" s="288" t="s">
        <v>773</v>
      </c>
      <c r="G199" s="289" t="s">
        <v>301</v>
      </c>
      <c r="H199" s="290">
        <v>4</v>
      </c>
      <c r="I199" s="291"/>
      <c r="J199" s="292">
        <f>ROUND(I199*H199,2)</f>
        <v>0</v>
      </c>
      <c r="K199" s="288" t="s">
        <v>489</v>
      </c>
      <c r="L199" s="293"/>
      <c r="M199" s="294" t="s">
        <v>1</v>
      </c>
      <c r="N199" s="295" t="s">
        <v>38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505</v>
      </c>
      <c r="AT199" s="240" t="s">
        <v>288</v>
      </c>
      <c r="AU199" s="240" t="s">
        <v>82</v>
      </c>
      <c r="AY199" s="18" t="s">
        <v>206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80</v>
      </c>
      <c r="BK199" s="241">
        <f>ROUND(I199*H199,2)</f>
        <v>0</v>
      </c>
      <c r="BL199" s="18" t="s">
        <v>383</v>
      </c>
      <c r="BM199" s="240" t="s">
        <v>1038</v>
      </c>
    </row>
    <row r="200" s="2" customFormat="1" ht="33" customHeight="1">
      <c r="A200" s="39"/>
      <c r="B200" s="40"/>
      <c r="C200" s="229" t="s">
        <v>1039</v>
      </c>
      <c r="D200" s="229" t="s">
        <v>208</v>
      </c>
      <c r="E200" s="230" t="s">
        <v>1040</v>
      </c>
      <c r="F200" s="231" t="s">
        <v>1041</v>
      </c>
      <c r="G200" s="232" t="s">
        <v>301</v>
      </c>
      <c r="H200" s="233">
        <v>4</v>
      </c>
      <c r="I200" s="234"/>
      <c r="J200" s="235">
        <f>ROUND(I200*H200,2)</f>
        <v>0</v>
      </c>
      <c r="K200" s="231" t="s">
        <v>489</v>
      </c>
      <c r="L200" s="45"/>
      <c r="M200" s="236" t="s">
        <v>1</v>
      </c>
      <c r="N200" s="237" t="s">
        <v>38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213</v>
      </c>
      <c r="AT200" s="240" t="s">
        <v>208</v>
      </c>
      <c r="AU200" s="240" t="s">
        <v>82</v>
      </c>
      <c r="AY200" s="18" t="s">
        <v>206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80</v>
      </c>
      <c r="BK200" s="241">
        <f>ROUND(I200*H200,2)</f>
        <v>0</v>
      </c>
      <c r="BL200" s="18" t="s">
        <v>213</v>
      </c>
      <c r="BM200" s="240" t="s">
        <v>1042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1014</v>
      </c>
      <c r="G201" s="243"/>
      <c r="H201" s="247">
        <v>4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82</v>
      </c>
      <c r="AV201" s="13" t="s">
        <v>82</v>
      </c>
      <c r="AW201" s="13" t="s">
        <v>30</v>
      </c>
      <c r="AX201" s="13" t="s">
        <v>80</v>
      </c>
      <c r="AY201" s="253" t="s">
        <v>206</v>
      </c>
    </row>
    <row r="202" s="2" customFormat="1" ht="24.15" customHeight="1">
      <c r="A202" s="39"/>
      <c r="B202" s="40"/>
      <c r="C202" s="229" t="s">
        <v>1043</v>
      </c>
      <c r="D202" s="229" t="s">
        <v>208</v>
      </c>
      <c r="E202" s="230" t="s">
        <v>1044</v>
      </c>
      <c r="F202" s="231" t="s">
        <v>1045</v>
      </c>
      <c r="G202" s="232" t="s">
        <v>301</v>
      </c>
      <c r="H202" s="233">
        <v>2</v>
      </c>
      <c r="I202" s="234"/>
      <c r="J202" s="235">
        <f>ROUND(I202*H202,2)</f>
        <v>0</v>
      </c>
      <c r="K202" s="231" t="s">
        <v>489</v>
      </c>
      <c r="L202" s="45"/>
      <c r="M202" s="236" t="s">
        <v>1</v>
      </c>
      <c r="N202" s="237" t="s">
        <v>38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499</v>
      </c>
      <c r="AT202" s="240" t="s">
        <v>208</v>
      </c>
      <c r="AU202" s="240" t="s">
        <v>82</v>
      </c>
      <c r="AY202" s="18" t="s">
        <v>206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80</v>
      </c>
      <c r="BK202" s="241">
        <f>ROUND(I202*H202,2)</f>
        <v>0</v>
      </c>
      <c r="BL202" s="18" t="s">
        <v>499</v>
      </c>
      <c r="BM202" s="240" t="s">
        <v>1046</v>
      </c>
    </row>
    <row r="203" s="2" customFormat="1" ht="37.8" customHeight="1">
      <c r="A203" s="39"/>
      <c r="B203" s="40"/>
      <c r="C203" s="229" t="s">
        <v>1047</v>
      </c>
      <c r="D203" s="229" t="s">
        <v>208</v>
      </c>
      <c r="E203" s="230" t="s">
        <v>692</v>
      </c>
      <c r="F203" s="231" t="s">
        <v>693</v>
      </c>
      <c r="G203" s="232" t="s">
        <v>309</v>
      </c>
      <c r="H203" s="233">
        <v>105</v>
      </c>
      <c r="I203" s="234"/>
      <c r="J203" s="235">
        <f>ROUND(I203*H203,2)</f>
        <v>0</v>
      </c>
      <c r="K203" s="231" t="s">
        <v>489</v>
      </c>
      <c r="L203" s="45"/>
      <c r="M203" s="236" t="s">
        <v>1</v>
      </c>
      <c r="N203" s="237" t="s">
        <v>38</v>
      </c>
      <c r="O203" s="92"/>
      <c r="P203" s="238">
        <f>O203*H203</f>
        <v>0</v>
      </c>
      <c r="Q203" s="238">
        <v>0</v>
      </c>
      <c r="R203" s="238">
        <f>Q203*H203</f>
        <v>0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499</v>
      </c>
      <c r="AT203" s="240" t="s">
        <v>208</v>
      </c>
      <c r="AU203" s="240" t="s">
        <v>82</v>
      </c>
      <c r="AY203" s="18" t="s">
        <v>206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80</v>
      </c>
      <c r="BK203" s="241">
        <f>ROUND(I203*H203,2)</f>
        <v>0</v>
      </c>
      <c r="BL203" s="18" t="s">
        <v>499</v>
      </c>
      <c r="BM203" s="240" t="s">
        <v>1048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1049</v>
      </c>
      <c r="G204" s="243"/>
      <c r="H204" s="247">
        <v>20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82</v>
      </c>
      <c r="AV204" s="13" t="s">
        <v>82</v>
      </c>
      <c r="AW204" s="13" t="s">
        <v>30</v>
      </c>
      <c r="AX204" s="13" t="s">
        <v>73</v>
      </c>
      <c r="AY204" s="253" t="s">
        <v>206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1050</v>
      </c>
      <c r="G205" s="243"/>
      <c r="H205" s="247">
        <v>30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82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1051</v>
      </c>
      <c r="G206" s="243"/>
      <c r="H206" s="247">
        <v>30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82</v>
      </c>
      <c r="AV206" s="13" t="s">
        <v>82</v>
      </c>
      <c r="AW206" s="13" t="s">
        <v>30</v>
      </c>
      <c r="AX206" s="13" t="s">
        <v>73</v>
      </c>
      <c r="AY206" s="253" t="s">
        <v>206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1052</v>
      </c>
      <c r="G207" s="243"/>
      <c r="H207" s="247">
        <v>15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82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1053</v>
      </c>
      <c r="G208" s="243"/>
      <c r="H208" s="247">
        <v>10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82</v>
      </c>
      <c r="AV208" s="13" t="s">
        <v>82</v>
      </c>
      <c r="AW208" s="13" t="s">
        <v>30</v>
      </c>
      <c r="AX208" s="13" t="s">
        <v>73</v>
      </c>
      <c r="AY208" s="253" t="s">
        <v>206</v>
      </c>
    </row>
    <row r="209" s="14" customFormat="1">
      <c r="A209" s="14"/>
      <c r="B209" s="254"/>
      <c r="C209" s="255"/>
      <c r="D209" s="244" t="s">
        <v>215</v>
      </c>
      <c r="E209" s="256" t="s">
        <v>1</v>
      </c>
      <c r="F209" s="257" t="s">
        <v>218</v>
      </c>
      <c r="G209" s="255"/>
      <c r="H209" s="258">
        <v>105</v>
      </c>
      <c r="I209" s="259"/>
      <c r="J209" s="255"/>
      <c r="K209" s="255"/>
      <c r="L209" s="260"/>
      <c r="M209" s="261"/>
      <c r="N209" s="262"/>
      <c r="O209" s="262"/>
      <c r="P209" s="262"/>
      <c r="Q209" s="262"/>
      <c r="R209" s="262"/>
      <c r="S209" s="262"/>
      <c r="T209" s="26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4" t="s">
        <v>215</v>
      </c>
      <c r="AU209" s="264" t="s">
        <v>82</v>
      </c>
      <c r="AV209" s="14" t="s">
        <v>213</v>
      </c>
      <c r="AW209" s="14" t="s">
        <v>30</v>
      </c>
      <c r="AX209" s="14" t="s">
        <v>80</v>
      </c>
      <c r="AY209" s="264" t="s">
        <v>206</v>
      </c>
    </row>
    <row r="210" s="2" customFormat="1" ht="33" customHeight="1">
      <c r="A210" s="39"/>
      <c r="B210" s="40"/>
      <c r="C210" s="229" t="s">
        <v>1054</v>
      </c>
      <c r="D210" s="229" t="s">
        <v>208</v>
      </c>
      <c r="E210" s="230" t="s">
        <v>688</v>
      </c>
      <c r="F210" s="231" t="s">
        <v>689</v>
      </c>
      <c r="G210" s="232" t="s">
        <v>301</v>
      </c>
      <c r="H210" s="233">
        <v>4</v>
      </c>
      <c r="I210" s="234"/>
      <c r="J210" s="235">
        <f>ROUND(I210*H210,2)</f>
        <v>0</v>
      </c>
      <c r="K210" s="231" t="s">
        <v>489</v>
      </c>
      <c r="L210" s="45"/>
      <c r="M210" s="236" t="s">
        <v>1</v>
      </c>
      <c r="N210" s="237" t="s">
        <v>38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499</v>
      </c>
      <c r="AT210" s="240" t="s">
        <v>208</v>
      </c>
      <c r="AU210" s="240" t="s">
        <v>82</v>
      </c>
      <c r="AY210" s="18" t="s">
        <v>206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80</v>
      </c>
      <c r="BK210" s="241">
        <f>ROUND(I210*H210,2)</f>
        <v>0</v>
      </c>
      <c r="BL210" s="18" t="s">
        <v>499</v>
      </c>
      <c r="BM210" s="240" t="s">
        <v>1055</v>
      </c>
    </row>
    <row r="211" s="13" customFormat="1">
      <c r="A211" s="13"/>
      <c r="B211" s="242"/>
      <c r="C211" s="243"/>
      <c r="D211" s="244" t="s">
        <v>215</v>
      </c>
      <c r="E211" s="245" t="s">
        <v>1</v>
      </c>
      <c r="F211" s="246" t="s">
        <v>796</v>
      </c>
      <c r="G211" s="243"/>
      <c r="H211" s="247">
        <v>4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215</v>
      </c>
      <c r="AU211" s="253" t="s">
        <v>82</v>
      </c>
      <c r="AV211" s="13" t="s">
        <v>82</v>
      </c>
      <c r="AW211" s="13" t="s">
        <v>30</v>
      </c>
      <c r="AX211" s="13" t="s">
        <v>80</v>
      </c>
      <c r="AY211" s="253" t="s">
        <v>206</v>
      </c>
    </row>
    <row r="212" s="2" customFormat="1" ht="33" customHeight="1">
      <c r="A212" s="39"/>
      <c r="B212" s="40"/>
      <c r="C212" s="229" t="s">
        <v>1056</v>
      </c>
      <c r="D212" s="229" t="s">
        <v>208</v>
      </c>
      <c r="E212" s="230" t="s">
        <v>704</v>
      </c>
      <c r="F212" s="231" t="s">
        <v>705</v>
      </c>
      <c r="G212" s="232" t="s">
        <v>301</v>
      </c>
      <c r="H212" s="233">
        <v>6</v>
      </c>
      <c r="I212" s="234"/>
      <c r="J212" s="235">
        <f>ROUND(I212*H212,2)</f>
        <v>0</v>
      </c>
      <c r="K212" s="231" t="s">
        <v>489</v>
      </c>
      <c r="L212" s="45"/>
      <c r="M212" s="236" t="s">
        <v>1</v>
      </c>
      <c r="N212" s="237" t="s">
        <v>38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499</v>
      </c>
      <c r="AT212" s="240" t="s">
        <v>208</v>
      </c>
      <c r="AU212" s="240" t="s">
        <v>82</v>
      </c>
      <c r="AY212" s="18" t="s">
        <v>206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80</v>
      </c>
      <c r="BK212" s="241">
        <f>ROUND(I212*H212,2)</f>
        <v>0</v>
      </c>
      <c r="BL212" s="18" t="s">
        <v>499</v>
      </c>
      <c r="BM212" s="240" t="s">
        <v>1057</v>
      </c>
    </row>
    <row r="213" s="2" customFormat="1" ht="16.5" customHeight="1">
      <c r="A213" s="39"/>
      <c r="B213" s="40"/>
      <c r="C213" s="229" t="s">
        <v>1058</v>
      </c>
      <c r="D213" s="229" t="s">
        <v>208</v>
      </c>
      <c r="E213" s="230" t="s">
        <v>711</v>
      </c>
      <c r="F213" s="231" t="s">
        <v>712</v>
      </c>
      <c r="G213" s="232" t="s">
        <v>309</v>
      </c>
      <c r="H213" s="233">
        <v>95</v>
      </c>
      <c r="I213" s="234"/>
      <c r="J213" s="235">
        <f>ROUND(I213*H213,2)</f>
        <v>0</v>
      </c>
      <c r="K213" s="231" t="s">
        <v>489</v>
      </c>
      <c r="L213" s="45"/>
      <c r="M213" s="236" t="s">
        <v>1</v>
      </c>
      <c r="N213" s="237" t="s">
        <v>38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80</v>
      </c>
      <c r="AT213" s="240" t="s">
        <v>208</v>
      </c>
      <c r="AU213" s="240" t="s">
        <v>82</v>
      </c>
      <c r="AY213" s="18" t="s">
        <v>206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80</v>
      </c>
      <c r="BK213" s="241">
        <f>ROUND(I213*H213,2)</f>
        <v>0</v>
      </c>
      <c r="BL213" s="18" t="s">
        <v>80</v>
      </c>
      <c r="BM213" s="240" t="s">
        <v>1059</v>
      </c>
    </row>
    <row r="214" s="13" customFormat="1">
      <c r="A214" s="13"/>
      <c r="B214" s="242"/>
      <c r="C214" s="243"/>
      <c r="D214" s="244" t="s">
        <v>215</v>
      </c>
      <c r="E214" s="245" t="s">
        <v>1</v>
      </c>
      <c r="F214" s="246" t="s">
        <v>1060</v>
      </c>
      <c r="G214" s="243"/>
      <c r="H214" s="247">
        <v>95</v>
      </c>
      <c r="I214" s="248"/>
      <c r="J214" s="243"/>
      <c r="K214" s="243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215</v>
      </c>
      <c r="AU214" s="253" t="s">
        <v>82</v>
      </c>
      <c r="AV214" s="13" t="s">
        <v>82</v>
      </c>
      <c r="AW214" s="13" t="s">
        <v>30</v>
      </c>
      <c r="AX214" s="13" t="s">
        <v>80</v>
      </c>
      <c r="AY214" s="253" t="s">
        <v>206</v>
      </c>
    </row>
    <row r="215" s="2" customFormat="1" ht="16.5" customHeight="1">
      <c r="A215" s="39"/>
      <c r="B215" s="40"/>
      <c r="C215" s="229" t="s">
        <v>1061</v>
      </c>
      <c r="D215" s="229" t="s">
        <v>208</v>
      </c>
      <c r="E215" s="230" t="s">
        <v>600</v>
      </c>
      <c r="F215" s="231" t="s">
        <v>601</v>
      </c>
      <c r="G215" s="232" t="s">
        <v>301</v>
      </c>
      <c r="H215" s="233">
        <v>6</v>
      </c>
      <c r="I215" s="234"/>
      <c r="J215" s="235">
        <f>ROUND(I215*H215,2)</f>
        <v>0</v>
      </c>
      <c r="K215" s="231" t="s">
        <v>489</v>
      </c>
      <c r="L215" s="45"/>
      <c r="M215" s="236" t="s">
        <v>1</v>
      </c>
      <c r="N215" s="237" t="s">
        <v>38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298</v>
      </c>
      <c r="AT215" s="240" t="s">
        <v>208</v>
      </c>
      <c r="AU215" s="240" t="s">
        <v>82</v>
      </c>
      <c r="AY215" s="18" t="s">
        <v>206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80</v>
      </c>
      <c r="BK215" s="241">
        <f>ROUND(I215*H215,2)</f>
        <v>0</v>
      </c>
      <c r="BL215" s="18" t="s">
        <v>298</v>
      </c>
      <c r="BM215" s="240" t="s">
        <v>1062</v>
      </c>
    </row>
    <row r="216" s="13" customFormat="1">
      <c r="A216" s="13"/>
      <c r="B216" s="242"/>
      <c r="C216" s="243"/>
      <c r="D216" s="244" t="s">
        <v>215</v>
      </c>
      <c r="E216" s="245" t="s">
        <v>1</v>
      </c>
      <c r="F216" s="246" t="s">
        <v>244</v>
      </c>
      <c r="G216" s="243"/>
      <c r="H216" s="247">
        <v>6</v>
      </c>
      <c r="I216" s="248"/>
      <c r="J216" s="243"/>
      <c r="K216" s="243"/>
      <c r="L216" s="249"/>
      <c r="M216" s="250"/>
      <c r="N216" s="251"/>
      <c r="O216" s="251"/>
      <c r="P216" s="251"/>
      <c r="Q216" s="251"/>
      <c r="R216" s="251"/>
      <c r="S216" s="251"/>
      <c r="T216" s="25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3" t="s">
        <v>215</v>
      </c>
      <c r="AU216" s="253" t="s">
        <v>82</v>
      </c>
      <c r="AV216" s="13" t="s">
        <v>82</v>
      </c>
      <c r="AW216" s="13" t="s">
        <v>30</v>
      </c>
      <c r="AX216" s="13" t="s">
        <v>80</v>
      </c>
      <c r="AY216" s="253" t="s">
        <v>206</v>
      </c>
    </row>
    <row r="217" s="2" customFormat="1" ht="37.8" customHeight="1">
      <c r="A217" s="39"/>
      <c r="B217" s="40"/>
      <c r="C217" s="286" t="s">
        <v>1063</v>
      </c>
      <c r="D217" s="286" t="s">
        <v>288</v>
      </c>
      <c r="E217" s="287" t="s">
        <v>721</v>
      </c>
      <c r="F217" s="288" t="s">
        <v>722</v>
      </c>
      <c r="G217" s="289" t="s">
        <v>301</v>
      </c>
      <c r="H217" s="290">
        <v>95</v>
      </c>
      <c r="I217" s="291"/>
      <c r="J217" s="292">
        <f>ROUND(I217*H217,2)</f>
        <v>0</v>
      </c>
      <c r="K217" s="288" t="s">
        <v>489</v>
      </c>
      <c r="L217" s="293"/>
      <c r="M217" s="294" t="s">
        <v>1</v>
      </c>
      <c r="N217" s="295" t="s">
        <v>38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505</v>
      </c>
      <c r="AT217" s="240" t="s">
        <v>288</v>
      </c>
      <c r="AU217" s="240" t="s">
        <v>82</v>
      </c>
      <c r="AY217" s="18" t="s">
        <v>206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80</v>
      </c>
      <c r="BK217" s="241">
        <f>ROUND(I217*H217,2)</f>
        <v>0</v>
      </c>
      <c r="BL217" s="18" t="s">
        <v>383</v>
      </c>
      <c r="BM217" s="240" t="s">
        <v>1064</v>
      </c>
    </row>
    <row r="218" s="13" customFormat="1">
      <c r="A218" s="13"/>
      <c r="B218" s="242"/>
      <c r="C218" s="243"/>
      <c r="D218" s="244" t="s">
        <v>215</v>
      </c>
      <c r="E218" s="245" t="s">
        <v>1</v>
      </c>
      <c r="F218" s="246" t="s">
        <v>1065</v>
      </c>
      <c r="G218" s="243"/>
      <c r="H218" s="247">
        <v>95</v>
      </c>
      <c r="I218" s="248"/>
      <c r="J218" s="243"/>
      <c r="K218" s="243"/>
      <c r="L218" s="249"/>
      <c r="M218" s="250"/>
      <c r="N218" s="251"/>
      <c r="O218" s="251"/>
      <c r="P218" s="251"/>
      <c r="Q218" s="251"/>
      <c r="R218" s="251"/>
      <c r="S218" s="251"/>
      <c r="T218" s="25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3" t="s">
        <v>215</v>
      </c>
      <c r="AU218" s="253" t="s">
        <v>82</v>
      </c>
      <c r="AV218" s="13" t="s">
        <v>82</v>
      </c>
      <c r="AW218" s="13" t="s">
        <v>30</v>
      </c>
      <c r="AX218" s="13" t="s">
        <v>73</v>
      </c>
      <c r="AY218" s="253" t="s">
        <v>206</v>
      </c>
    </row>
    <row r="219" s="14" customFormat="1">
      <c r="A219" s="14"/>
      <c r="B219" s="254"/>
      <c r="C219" s="255"/>
      <c r="D219" s="244" t="s">
        <v>215</v>
      </c>
      <c r="E219" s="256" t="s">
        <v>1</v>
      </c>
      <c r="F219" s="257" t="s">
        <v>218</v>
      </c>
      <c r="G219" s="255"/>
      <c r="H219" s="258">
        <v>95</v>
      </c>
      <c r="I219" s="259"/>
      <c r="J219" s="255"/>
      <c r="K219" s="255"/>
      <c r="L219" s="260"/>
      <c r="M219" s="261"/>
      <c r="N219" s="262"/>
      <c r="O219" s="262"/>
      <c r="P219" s="262"/>
      <c r="Q219" s="262"/>
      <c r="R219" s="262"/>
      <c r="S219" s="262"/>
      <c r="T219" s="26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4" t="s">
        <v>215</v>
      </c>
      <c r="AU219" s="264" t="s">
        <v>82</v>
      </c>
      <c r="AV219" s="14" t="s">
        <v>213</v>
      </c>
      <c r="AW219" s="14" t="s">
        <v>30</v>
      </c>
      <c r="AX219" s="14" t="s">
        <v>80</v>
      </c>
      <c r="AY219" s="264" t="s">
        <v>206</v>
      </c>
    </row>
    <row r="220" s="2" customFormat="1" ht="37.8" customHeight="1">
      <c r="A220" s="39"/>
      <c r="B220" s="40"/>
      <c r="C220" s="286" t="s">
        <v>1066</v>
      </c>
      <c r="D220" s="286" t="s">
        <v>288</v>
      </c>
      <c r="E220" s="287" t="s">
        <v>735</v>
      </c>
      <c r="F220" s="288" t="s">
        <v>736</v>
      </c>
      <c r="G220" s="289" t="s">
        <v>309</v>
      </c>
      <c r="H220" s="290">
        <v>45</v>
      </c>
      <c r="I220" s="291"/>
      <c r="J220" s="292">
        <f>ROUND(I220*H220,2)</f>
        <v>0</v>
      </c>
      <c r="K220" s="288" t="s">
        <v>489</v>
      </c>
      <c r="L220" s="293"/>
      <c r="M220" s="294" t="s">
        <v>1</v>
      </c>
      <c r="N220" s="295" t="s">
        <v>38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253</v>
      </c>
      <c r="AT220" s="240" t="s">
        <v>288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213</v>
      </c>
      <c r="BM220" s="240" t="s">
        <v>1067</v>
      </c>
    </row>
    <row r="221" s="13" customFormat="1">
      <c r="A221" s="13"/>
      <c r="B221" s="242"/>
      <c r="C221" s="243"/>
      <c r="D221" s="244" t="s">
        <v>215</v>
      </c>
      <c r="E221" s="245" t="s">
        <v>1</v>
      </c>
      <c r="F221" s="246" t="s">
        <v>1051</v>
      </c>
      <c r="G221" s="243"/>
      <c r="H221" s="247">
        <v>30</v>
      </c>
      <c r="I221" s="248"/>
      <c r="J221" s="243"/>
      <c r="K221" s="243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215</v>
      </c>
      <c r="AU221" s="253" t="s">
        <v>82</v>
      </c>
      <c r="AV221" s="13" t="s">
        <v>82</v>
      </c>
      <c r="AW221" s="13" t="s">
        <v>30</v>
      </c>
      <c r="AX221" s="13" t="s">
        <v>73</v>
      </c>
      <c r="AY221" s="253" t="s">
        <v>206</v>
      </c>
    </row>
    <row r="222" s="13" customFormat="1">
      <c r="A222" s="13"/>
      <c r="B222" s="242"/>
      <c r="C222" s="243"/>
      <c r="D222" s="244" t="s">
        <v>215</v>
      </c>
      <c r="E222" s="245" t="s">
        <v>1</v>
      </c>
      <c r="F222" s="246" t="s">
        <v>1052</v>
      </c>
      <c r="G222" s="243"/>
      <c r="H222" s="247">
        <v>15</v>
      </c>
      <c r="I222" s="248"/>
      <c r="J222" s="243"/>
      <c r="K222" s="243"/>
      <c r="L222" s="249"/>
      <c r="M222" s="250"/>
      <c r="N222" s="251"/>
      <c r="O222" s="251"/>
      <c r="P222" s="251"/>
      <c r="Q222" s="251"/>
      <c r="R222" s="251"/>
      <c r="S222" s="251"/>
      <c r="T222" s="25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3" t="s">
        <v>215</v>
      </c>
      <c r="AU222" s="253" t="s">
        <v>82</v>
      </c>
      <c r="AV222" s="13" t="s">
        <v>82</v>
      </c>
      <c r="AW222" s="13" t="s">
        <v>30</v>
      </c>
      <c r="AX222" s="13" t="s">
        <v>73</v>
      </c>
      <c r="AY222" s="253" t="s">
        <v>206</v>
      </c>
    </row>
    <row r="223" s="14" customFormat="1">
      <c r="A223" s="14"/>
      <c r="B223" s="254"/>
      <c r="C223" s="255"/>
      <c r="D223" s="244" t="s">
        <v>215</v>
      </c>
      <c r="E223" s="256" t="s">
        <v>1</v>
      </c>
      <c r="F223" s="257" t="s">
        <v>218</v>
      </c>
      <c r="G223" s="255"/>
      <c r="H223" s="258">
        <v>45</v>
      </c>
      <c r="I223" s="259"/>
      <c r="J223" s="255"/>
      <c r="K223" s="255"/>
      <c r="L223" s="260"/>
      <c r="M223" s="261"/>
      <c r="N223" s="262"/>
      <c r="O223" s="262"/>
      <c r="P223" s="262"/>
      <c r="Q223" s="262"/>
      <c r="R223" s="262"/>
      <c r="S223" s="262"/>
      <c r="T223" s="26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4" t="s">
        <v>215</v>
      </c>
      <c r="AU223" s="264" t="s">
        <v>82</v>
      </c>
      <c r="AV223" s="14" t="s">
        <v>213</v>
      </c>
      <c r="AW223" s="14" t="s">
        <v>30</v>
      </c>
      <c r="AX223" s="14" t="s">
        <v>80</v>
      </c>
      <c r="AY223" s="264" t="s">
        <v>206</v>
      </c>
    </row>
    <row r="224" s="2" customFormat="1" ht="37.8" customHeight="1">
      <c r="A224" s="39"/>
      <c r="B224" s="40"/>
      <c r="C224" s="286" t="s">
        <v>1068</v>
      </c>
      <c r="D224" s="286" t="s">
        <v>288</v>
      </c>
      <c r="E224" s="287" t="s">
        <v>731</v>
      </c>
      <c r="F224" s="288" t="s">
        <v>732</v>
      </c>
      <c r="G224" s="289" t="s">
        <v>309</v>
      </c>
      <c r="H224" s="290">
        <v>60</v>
      </c>
      <c r="I224" s="291"/>
      <c r="J224" s="292">
        <f>ROUND(I224*H224,2)</f>
        <v>0</v>
      </c>
      <c r="K224" s="288" t="s">
        <v>489</v>
      </c>
      <c r="L224" s="293"/>
      <c r="M224" s="294" t="s">
        <v>1</v>
      </c>
      <c r="N224" s="295" t="s">
        <v>38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253</v>
      </c>
      <c r="AT224" s="240" t="s">
        <v>288</v>
      </c>
      <c r="AU224" s="240" t="s">
        <v>82</v>
      </c>
      <c r="AY224" s="18" t="s">
        <v>206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80</v>
      </c>
      <c r="BK224" s="241">
        <f>ROUND(I224*H224,2)</f>
        <v>0</v>
      </c>
      <c r="BL224" s="18" t="s">
        <v>213</v>
      </c>
      <c r="BM224" s="240" t="s">
        <v>1069</v>
      </c>
    </row>
    <row r="225" s="13" customFormat="1">
      <c r="A225" s="13"/>
      <c r="B225" s="242"/>
      <c r="C225" s="243"/>
      <c r="D225" s="244" t="s">
        <v>215</v>
      </c>
      <c r="E225" s="245" t="s">
        <v>1</v>
      </c>
      <c r="F225" s="246" t="s">
        <v>1070</v>
      </c>
      <c r="G225" s="243"/>
      <c r="H225" s="247">
        <v>20</v>
      </c>
      <c r="I225" s="248"/>
      <c r="J225" s="243"/>
      <c r="K225" s="243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215</v>
      </c>
      <c r="AU225" s="253" t="s">
        <v>82</v>
      </c>
      <c r="AV225" s="13" t="s">
        <v>82</v>
      </c>
      <c r="AW225" s="13" t="s">
        <v>30</v>
      </c>
      <c r="AX225" s="13" t="s">
        <v>73</v>
      </c>
      <c r="AY225" s="253" t="s">
        <v>206</v>
      </c>
    </row>
    <row r="226" s="13" customFormat="1">
      <c r="A226" s="13"/>
      <c r="B226" s="242"/>
      <c r="C226" s="243"/>
      <c r="D226" s="244" t="s">
        <v>215</v>
      </c>
      <c r="E226" s="245" t="s">
        <v>1</v>
      </c>
      <c r="F226" s="246" t="s">
        <v>1071</v>
      </c>
      <c r="G226" s="243"/>
      <c r="H226" s="247">
        <v>30</v>
      </c>
      <c r="I226" s="248"/>
      <c r="J226" s="243"/>
      <c r="K226" s="243"/>
      <c r="L226" s="249"/>
      <c r="M226" s="250"/>
      <c r="N226" s="251"/>
      <c r="O226" s="251"/>
      <c r="P226" s="251"/>
      <c r="Q226" s="251"/>
      <c r="R226" s="251"/>
      <c r="S226" s="251"/>
      <c r="T226" s="25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3" t="s">
        <v>215</v>
      </c>
      <c r="AU226" s="253" t="s">
        <v>82</v>
      </c>
      <c r="AV226" s="13" t="s">
        <v>82</v>
      </c>
      <c r="AW226" s="13" t="s">
        <v>30</v>
      </c>
      <c r="AX226" s="13" t="s">
        <v>73</v>
      </c>
      <c r="AY226" s="253" t="s">
        <v>206</v>
      </c>
    </row>
    <row r="227" s="13" customFormat="1">
      <c r="A227" s="13"/>
      <c r="B227" s="242"/>
      <c r="C227" s="243"/>
      <c r="D227" s="244" t="s">
        <v>215</v>
      </c>
      <c r="E227" s="245" t="s">
        <v>1</v>
      </c>
      <c r="F227" s="246" t="s">
        <v>1072</v>
      </c>
      <c r="G227" s="243"/>
      <c r="H227" s="247">
        <v>10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215</v>
      </c>
      <c r="AU227" s="253" t="s">
        <v>82</v>
      </c>
      <c r="AV227" s="13" t="s">
        <v>82</v>
      </c>
      <c r="AW227" s="13" t="s">
        <v>30</v>
      </c>
      <c r="AX227" s="13" t="s">
        <v>73</v>
      </c>
      <c r="AY227" s="253" t="s">
        <v>206</v>
      </c>
    </row>
    <row r="228" s="14" customFormat="1">
      <c r="A228" s="14"/>
      <c r="B228" s="254"/>
      <c r="C228" s="255"/>
      <c r="D228" s="244" t="s">
        <v>215</v>
      </c>
      <c r="E228" s="256" t="s">
        <v>1</v>
      </c>
      <c r="F228" s="257" t="s">
        <v>218</v>
      </c>
      <c r="G228" s="255"/>
      <c r="H228" s="258">
        <v>60</v>
      </c>
      <c r="I228" s="259"/>
      <c r="J228" s="255"/>
      <c r="K228" s="255"/>
      <c r="L228" s="260"/>
      <c r="M228" s="261"/>
      <c r="N228" s="262"/>
      <c r="O228" s="262"/>
      <c r="P228" s="262"/>
      <c r="Q228" s="262"/>
      <c r="R228" s="262"/>
      <c r="S228" s="262"/>
      <c r="T228" s="26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4" t="s">
        <v>215</v>
      </c>
      <c r="AU228" s="264" t="s">
        <v>82</v>
      </c>
      <c r="AV228" s="14" t="s">
        <v>213</v>
      </c>
      <c r="AW228" s="14" t="s">
        <v>30</v>
      </c>
      <c r="AX228" s="14" t="s">
        <v>80</v>
      </c>
      <c r="AY228" s="264" t="s">
        <v>206</v>
      </c>
    </row>
    <row r="229" s="2" customFormat="1" ht="24.15" customHeight="1">
      <c r="A229" s="39"/>
      <c r="B229" s="40"/>
      <c r="C229" s="286" t="s">
        <v>1073</v>
      </c>
      <c r="D229" s="286" t="s">
        <v>288</v>
      </c>
      <c r="E229" s="287" t="s">
        <v>741</v>
      </c>
      <c r="F229" s="288" t="s">
        <v>742</v>
      </c>
      <c r="G229" s="289" t="s">
        <v>301</v>
      </c>
      <c r="H229" s="290">
        <v>6</v>
      </c>
      <c r="I229" s="291"/>
      <c r="J229" s="292">
        <f>ROUND(I229*H229,2)</f>
        <v>0</v>
      </c>
      <c r="K229" s="288" t="s">
        <v>489</v>
      </c>
      <c r="L229" s="293"/>
      <c r="M229" s="294" t="s">
        <v>1</v>
      </c>
      <c r="N229" s="295" t="s">
        <v>38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505</v>
      </c>
      <c r="AT229" s="240" t="s">
        <v>288</v>
      </c>
      <c r="AU229" s="240" t="s">
        <v>82</v>
      </c>
      <c r="AY229" s="18" t="s">
        <v>206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80</v>
      </c>
      <c r="BK229" s="241">
        <f>ROUND(I229*H229,2)</f>
        <v>0</v>
      </c>
      <c r="BL229" s="18" t="s">
        <v>383</v>
      </c>
      <c r="BM229" s="240" t="s">
        <v>1074</v>
      </c>
    </row>
    <row r="230" s="13" customFormat="1">
      <c r="A230" s="13"/>
      <c r="B230" s="242"/>
      <c r="C230" s="243"/>
      <c r="D230" s="244" t="s">
        <v>215</v>
      </c>
      <c r="E230" s="245" t="s">
        <v>1</v>
      </c>
      <c r="F230" s="246" t="s">
        <v>244</v>
      </c>
      <c r="G230" s="243"/>
      <c r="H230" s="247">
        <v>6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215</v>
      </c>
      <c r="AU230" s="253" t="s">
        <v>82</v>
      </c>
      <c r="AV230" s="13" t="s">
        <v>82</v>
      </c>
      <c r="AW230" s="13" t="s">
        <v>30</v>
      </c>
      <c r="AX230" s="13" t="s">
        <v>80</v>
      </c>
      <c r="AY230" s="253" t="s">
        <v>206</v>
      </c>
    </row>
    <row r="231" s="2" customFormat="1" ht="21.75" customHeight="1">
      <c r="A231" s="39"/>
      <c r="B231" s="40"/>
      <c r="C231" s="229" t="s">
        <v>1075</v>
      </c>
      <c r="D231" s="229" t="s">
        <v>208</v>
      </c>
      <c r="E231" s="230" t="s">
        <v>1076</v>
      </c>
      <c r="F231" s="231" t="s">
        <v>1077</v>
      </c>
      <c r="G231" s="232" t="s">
        <v>301</v>
      </c>
      <c r="H231" s="233">
        <v>2</v>
      </c>
      <c r="I231" s="234"/>
      <c r="J231" s="235">
        <f>ROUND(I231*H231,2)</f>
        <v>0</v>
      </c>
      <c r="K231" s="231" t="s">
        <v>489</v>
      </c>
      <c r="L231" s="45"/>
      <c r="M231" s="236" t="s">
        <v>1</v>
      </c>
      <c r="N231" s="237" t="s">
        <v>38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499</v>
      </c>
      <c r="AT231" s="240" t="s">
        <v>208</v>
      </c>
      <c r="AU231" s="240" t="s">
        <v>82</v>
      </c>
      <c r="AY231" s="18" t="s">
        <v>206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80</v>
      </c>
      <c r="BK231" s="241">
        <f>ROUND(I231*H231,2)</f>
        <v>0</v>
      </c>
      <c r="BL231" s="18" t="s">
        <v>499</v>
      </c>
      <c r="BM231" s="240" t="s">
        <v>1078</v>
      </c>
    </row>
    <row r="232" s="2" customFormat="1" ht="16.5" customHeight="1">
      <c r="A232" s="39"/>
      <c r="B232" s="40"/>
      <c r="C232" s="286" t="s">
        <v>1079</v>
      </c>
      <c r="D232" s="286" t="s">
        <v>288</v>
      </c>
      <c r="E232" s="287" t="s">
        <v>1080</v>
      </c>
      <c r="F232" s="288" t="s">
        <v>1081</v>
      </c>
      <c r="G232" s="289" t="s">
        <v>301</v>
      </c>
      <c r="H232" s="290">
        <v>2</v>
      </c>
      <c r="I232" s="291"/>
      <c r="J232" s="292">
        <f>ROUND(I232*H232,2)</f>
        <v>0</v>
      </c>
      <c r="K232" s="288" t="s">
        <v>489</v>
      </c>
      <c r="L232" s="293"/>
      <c r="M232" s="294" t="s">
        <v>1</v>
      </c>
      <c r="N232" s="295" t="s">
        <v>38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253</v>
      </c>
      <c r="AT232" s="240" t="s">
        <v>288</v>
      </c>
      <c r="AU232" s="240" t="s">
        <v>82</v>
      </c>
      <c r="AY232" s="18" t="s">
        <v>206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80</v>
      </c>
      <c r="BK232" s="241">
        <f>ROUND(I232*H232,2)</f>
        <v>0</v>
      </c>
      <c r="BL232" s="18" t="s">
        <v>213</v>
      </c>
      <c r="BM232" s="240" t="s">
        <v>1082</v>
      </c>
    </row>
    <row r="233" s="2" customFormat="1" ht="24.15" customHeight="1">
      <c r="A233" s="39"/>
      <c r="B233" s="40"/>
      <c r="C233" s="286" t="s">
        <v>1083</v>
      </c>
      <c r="D233" s="286" t="s">
        <v>288</v>
      </c>
      <c r="E233" s="287" t="s">
        <v>1084</v>
      </c>
      <c r="F233" s="288" t="s">
        <v>1085</v>
      </c>
      <c r="G233" s="289" t="s">
        <v>301</v>
      </c>
      <c r="H233" s="290">
        <v>2</v>
      </c>
      <c r="I233" s="291"/>
      <c r="J233" s="292">
        <f>ROUND(I233*H233,2)</f>
        <v>0</v>
      </c>
      <c r="K233" s="288" t="s">
        <v>489</v>
      </c>
      <c r="L233" s="293"/>
      <c r="M233" s="294" t="s">
        <v>1</v>
      </c>
      <c r="N233" s="295" t="s">
        <v>38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253</v>
      </c>
      <c r="AT233" s="240" t="s">
        <v>288</v>
      </c>
      <c r="AU233" s="240" t="s">
        <v>82</v>
      </c>
      <c r="AY233" s="18" t="s">
        <v>206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80</v>
      </c>
      <c r="BK233" s="241">
        <f>ROUND(I233*H233,2)</f>
        <v>0</v>
      </c>
      <c r="BL233" s="18" t="s">
        <v>213</v>
      </c>
      <c r="BM233" s="240" t="s">
        <v>1086</v>
      </c>
    </row>
    <row r="234" s="2" customFormat="1" ht="33" customHeight="1">
      <c r="A234" s="39"/>
      <c r="B234" s="40"/>
      <c r="C234" s="286" t="s">
        <v>383</v>
      </c>
      <c r="D234" s="286" t="s">
        <v>288</v>
      </c>
      <c r="E234" s="287" t="s">
        <v>1087</v>
      </c>
      <c r="F234" s="288" t="s">
        <v>1088</v>
      </c>
      <c r="G234" s="289" t="s">
        <v>301</v>
      </c>
      <c r="H234" s="290">
        <v>2</v>
      </c>
      <c r="I234" s="291"/>
      <c r="J234" s="292">
        <f>ROUND(I234*H234,2)</f>
        <v>0</v>
      </c>
      <c r="K234" s="288" t="s">
        <v>489</v>
      </c>
      <c r="L234" s="293"/>
      <c r="M234" s="294" t="s">
        <v>1</v>
      </c>
      <c r="N234" s="295" t="s">
        <v>38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253</v>
      </c>
      <c r="AT234" s="240" t="s">
        <v>288</v>
      </c>
      <c r="AU234" s="240" t="s">
        <v>82</v>
      </c>
      <c r="AY234" s="18" t="s">
        <v>206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80</v>
      </c>
      <c r="BK234" s="241">
        <f>ROUND(I234*H234,2)</f>
        <v>0</v>
      </c>
      <c r="BL234" s="18" t="s">
        <v>213</v>
      </c>
      <c r="BM234" s="240" t="s">
        <v>1089</v>
      </c>
    </row>
    <row r="235" s="2" customFormat="1" ht="16.5" customHeight="1">
      <c r="A235" s="39"/>
      <c r="B235" s="40"/>
      <c r="C235" s="286" t="s">
        <v>1090</v>
      </c>
      <c r="D235" s="286" t="s">
        <v>288</v>
      </c>
      <c r="E235" s="287" t="s">
        <v>1091</v>
      </c>
      <c r="F235" s="288" t="s">
        <v>1092</v>
      </c>
      <c r="G235" s="289" t="s">
        <v>301</v>
      </c>
      <c r="H235" s="290">
        <v>2</v>
      </c>
      <c r="I235" s="291"/>
      <c r="J235" s="292">
        <f>ROUND(I235*H235,2)</f>
        <v>0</v>
      </c>
      <c r="K235" s="288" t="s">
        <v>489</v>
      </c>
      <c r="L235" s="293"/>
      <c r="M235" s="294" t="s">
        <v>1</v>
      </c>
      <c r="N235" s="295" t="s">
        <v>38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253</v>
      </c>
      <c r="AT235" s="240" t="s">
        <v>288</v>
      </c>
      <c r="AU235" s="240" t="s">
        <v>82</v>
      </c>
      <c r="AY235" s="18" t="s">
        <v>206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80</v>
      </c>
      <c r="BK235" s="241">
        <f>ROUND(I235*H235,2)</f>
        <v>0</v>
      </c>
      <c r="BL235" s="18" t="s">
        <v>213</v>
      </c>
      <c r="BM235" s="240" t="s">
        <v>1093</v>
      </c>
    </row>
    <row r="236" s="2" customFormat="1" ht="16.5" customHeight="1">
      <c r="A236" s="39"/>
      <c r="B236" s="40"/>
      <c r="C236" s="229" t="s">
        <v>1094</v>
      </c>
      <c r="D236" s="229" t="s">
        <v>208</v>
      </c>
      <c r="E236" s="230" t="s">
        <v>715</v>
      </c>
      <c r="F236" s="231" t="s">
        <v>716</v>
      </c>
      <c r="G236" s="232" t="s">
        <v>301</v>
      </c>
      <c r="H236" s="233">
        <v>2</v>
      </c>
      <c r="I236" s="234"/>
      <c r="J236" s="235">
        <f>ROUND(I236*H236,2)</f>
        <v>0</v>
      </c>
      <c r="K236" s="231" t="s">
        <v>489</v>
      </c>
      <c r="L236" s="45"/>
      <c r="M236" s="236" t="s">
        <v>1</v>
      </c>
      <c r="N236" s="237" t="s">
        <v>38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499</v>
      </c>
      <c r="AT236" s="240" t="s">
        <v>208</v>
      </c>
      <c r="AU236" s="240" t="s">
        <v>82</v>
      </c>
      <c r="AY236" s="18" t="s">
        <v>206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80</v>
      </c>
      <c r="BK236" s="241">
        <f>ROUND(I236*H236,2)</f>
        <v>0</v>
      </c>
      <c r="BL236" s="18" t="s">
        <v>499</v>
      </c>
      <c r="BM236" s="240" t="s">
        <v>1095</v>
      </c>
    </row>
    <row r="237" s="2" customFormat="1" ht="24.15" customHeight="1">
      <c r="A237" s="39"/>
      <c r="B237" s="40"/>
      <c r="C237" s="286" t="s">
        <v>1096</v>
      </c>
      <c r="D237" s="286" t="s">
        <v>288</v>
      </c>
      <c r="E237" s="287" t="s">
        <v>1097</v>
      </c>
      <c r="F237" s="288" t="s">
        <v>1098</v>
      </c>
      <c r="G237" s="289" t="s">
        <v>301</v>
      </c>
      <c r="H237" s="290">
        <v>2</v>
      </c>
      <c r="I237" s="291"/>
      <c r="J237" s="292">
        <f>ROUND(I237*H237,2)</f>
        <v>0</v>
      </c>
      <c r="K237" s="288" t="s">
        <v>489</v>
      </c>
      <c r="L237" s="293"/>
      <c r="M237" s="294" t="s">
        <v>1</v>
      </c>
      <c r="N237" s="295" t="s">
        <v>38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499</v>
      </c>
      <c r="AT237" s="240" t="s">
        <v>288</v>
      </c>
      <c r="AU237" s="240" t="s">
        <v>82</v>
      </c>
      <c r="AY237" s="18" t="s">
        <v>206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80</v>
      </c>
      <c r="BK237" s="241">
        <f>ROUND(I237*H237,2)</f>
        <v>0</v>
      </c>
      <c r="BL237" s="18" t="s">
        <v>499</v>
      </c>
      <c r="BM237" s="240" t="s">
        <v>1099</v>
      </c>
    </row>
    <row r="238" s="2" customFormat="1" ht="24.15" customHeight="1">
      <c r="A238" s="39"/>
      <c r="B238" s="40"/>
      <c r="C238" s="286" t="s">
        <v>1100</v>
      </c>
      <c r="D238" s="286" t="s">
        <v>288</v>
      </c>
      <c r="E238" s="287" t="s">
        <v>747</v>
      </c>
      <c r="F238" s="288" t="s">
        <v>748</v>
      </c>
      <c r="G238" s="289" t="s">
        <v>301</v>
      </c>
      <c r="H238" s="290">
        <v>2</v>
      </c>
      <c r="I238" s="291"/>
      <c r="J238" s="292">
        <f>ROUND(I238*H238,2)</f>
        <v>0</v>
      </c>
      <c r="K238" s="288" t="s">
        <v>489</v>
      </c>
      <c r="L238" s="293"/>
      <c r="M238" s="294" t="s">
        <v>1</v>
      </c>
      <c r="N238" s="295" t="s">
        <v>38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499</v>
      </c>
      <c r="AT238" s="240" t="s">
        <v>288</v>
      </c>
      <c r="AU238" s="240" t="s">
        <v>82</v>
      </c>
      <c r="AY238" s="18" t="s">
        <v>206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80</v>
      </c>
      <c r="BK238" s="241">
        <f>ROUND(I238*H238,2)</f>
        <v>0</v>
      </c>
      <c r="BL238" s="18" t="s">
        <v>499</v>
      </c>
      <c r="BM238" s="240" t="s">
        <v>1101</v>
      </c>
    </row>
    <row r="239" s="2" customFormat="1" ht="24.15" customHeight="1">
      <c r="A239" s="39"/>
      <c r="B239" s="40"/>
      <c r="C239" s="286" t="s">
        <v>1102</v>
      </c>
      <c r="D239" s="286" t="s">
        <v>288</v>
      </c>
      <c r="E239" s="287" t="s">
        <v>1103</v>
      </c>
      <c r="F239" s="288" t="s">
        <v>1104</v>
      </c>
      <c r="G239" s="289" t="s">
        <v>301</v>
      </c>
      <c r="H239" s="290">
        <v>10</v>
      </c>
      <c r="I239" s="291"/>
      <c r="J239" s="292">
        <f>ROUND(I239*H239,2)</f>
        <v>0</v>
      </c>
      <c r="K239" s="288" t="s">
        <v>489</v>
      </c>
      <c r="L239" s="293"/>
      <c r="M239" s="294" t="s">
        <v>1</v>
      </c>
      <c r="N239" s="295" t="s">
        <v>38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499</v>
      </c>
      <c r="AT239" s="240" t="s">
        <v>288</v>
      </c>
      <c r="AU239" s="240" t="s">
        <v>82</v>
      </c>
      <c r="AY239" s="18" t="s">
        <v>206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80</v>
      </c>
      <c r="BK239" s="241">
        <f>ROUND(I239*H239,2)</f>
        <v>0</v>
      </c>
      <c r="BL239" s="18" t="s">
        <v>499</v>
      </c>
      <c r="BM239" s="240" t="s">
        <v>1105</v>
      </c>
    </row>
    <row r="240" s="2" customFormat="1" ht="33" customHeight="1">
      <c r="A240" s="39"/>
      <c r="B240" s="40"/>
      <c r="C240" s="286" t="s">
        <v>1106</v>
      </c>
      <c r="D240" s="286" t="s">
        <v>288</v>
      </c>
      <c r="E240" s="287" t="s">
        <v>1107</v>
      </c>
      <c r="F240" s="288" t="s">
        <v>1108</v>
      </c>
      <c r="G240" s="289" t="s">
        <v>301</v>
      </c>
      <c r="H240" s="290">
        <v>1</v>
      </c>
      <c r="I240" s="291"/>
      <c r="J240" s="292">
        <f>ROUND(I240*H240,2)</f>
        <v>0</v>
      </c>
      <c r="K240" s="288" t="s">
        <v>489</v>
      </c>
      <c r="L240" s="293"/>
      <c r="M240" s="294" t="s">
        <v>1</v>
      </c>
      <c r="N240" s="295" t="s">
        <v>38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499</v>
      </c>
      <c r="AT240" s="240" t="s">
        <v>288</v>
      </c>
      <c r="AU240" s="240" t="s">
        <v>82</v>
      </c>
      <c r="AY240" s="18" t="s">
        <v>206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80</v>
      </c>
      <c r="BK240" s="241">
        <f>ROUND(I240*H240,2)</f>
        <v>0</v>
      </c>
      <c r="BL240" s="18" t="s">
        <v>499</v>
      </c>
      <c r="BM240" s="240" t="s">
        <v>1109</v>
      </c>
    </row>
    <row r="241" s="2" customFormat="1" ht="16.5" customHeight="1">
      <c r="A241" s="39"/>
      <c r="B241" s="40"/>
      <c r="C241" s="229" t="s">
        <v>1110</v>
      </c>
      <c r="D241" s="229" t="s">
        <v>208</v>
      </c>
      <c r="E241" s="230" t="s">
        <v>1111</v>
      </c>
      <c r="F241" s="231" t="s">
        <v>1112</v>
      </c>
      <c r="G241" s="232" t="s">
        <v>301</v>
      </c>
      <c r="H241" s="233">
        <v>2</v>
      </c>
      <c r="I241" s="234"/>
      <c r="J241" s="235">
        <f>ROUND(I241*H241,2)</f>
        <v>0</v>
      </c>
      <c r="K241" s="231" t="s">
        <v>489</v>
      </c>
      <c r="L241" s="45"/>
      <c r="M241" s="236" t="s">
        <v>1</v>
      </c>
      <c r="N241" s="237" t="s">
        <v>38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213</v>
      </c>
      <c r="AT241" s="240" t="s">
        <v>208</v>
      </c>
      <c r="AU241" s="240" t="s">
        <v>82</v>
      </c>
      <c r="AY241" s="18" t="s">
        <v>206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80</v>
      </c>
      <c r="BK241" s="241">
        <f>ROUND(I241*H241,2)</f>
        <v>0</v>
      </c>
      <c r="BL241" s="18" t="s">
        <v>213</v>
      </c>
      <c r="BM241" s="240" t="s">
        <v>1113</v>
      </c>
    </row>
    <row r="242" s="2" customFormat="1" ht="16.5" customHeight="1">
      <c r="A242" s="39"/>
      <c r="B242" s="40"/>
      <c r="C242" s="229" t="s">
        <v>1114</v>
      </c>
      <c r="D242" s="229" t="s">
        <v>208</v>
      </c>
      <c r="E242" s="230" t="s">
        <v>1115</v>
      </c>
      <c r="F242" s="231" t="s">
        <v>1116</v>
      </c>
      <c r="G242" s="232" t="s">
        <v>301</v>
      </c>
      <c r="H242" s="233">
        <v>1</v>
      </c>
      <c r="I242" s="234"/>
      <c r="J242" s="235">
        <f>ROUND(I242*H242,2)</f>
        <v>0</v>
      </c>
      <c r="K242" s="231" t="s">
        <v>489</v>
      </c>
      <c r="L242" s="45"/>
      <c r="M242" s="236" t="s">
        <v>1</v>
      </c>
      <c r="N242" s="237" t="s">
        <v>38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499</v>
      </c>
      <c r="AT242" s="240" t="s">
        <v>208</v>
      </c>
      <c r="AU242" s="240" t="s">
        <v>82</v>
      </c>
      <c r="AY242" s="18" t="s">
        <v>206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80</v>
      </c>
      <c r="BK242" s="241">
        <f>ROUND(I242*H242,2)</f>
        <v>0</v>
      </c>
      <c r="BL242" s="18" t="s">
        <v>499</v>
      </c>
      <c r="BM242" s="240" t="s">
        <v>1117</v>
      </c>
    </row>
    <row r="243" s="2" customFormat="1" ht="16.5" customHeight="1">
      <c r="A243" s="39"/>
      <c r="B243" s="40"/>
      <c r="C243" s="286" t="s">
        <v>1118</v>
      </c>
      <c r="D243" s="286" t="s">
        <v>288</v>
      </c>
      <c r="E243" s="287" t="s">
        <v>1119</v>
      </c>
      <c r="F243" s="288" t="s">
        <v>1120</v>
      </c>
      <c r="G243" s="289" t="s">
        <v>301</v>
      </c>
      <c r="H243" s="290">
        <v>2</v>
      </c>
      <c r="I243" s="291"/>
      <c r="J243" s="292">
        <f>ROUND(I243*H243,2)</f>
        <v>0</v>
      </c>
      <c r="K243" s="288" t="s">
        <v>489</v>
      </c>
      <c r="L243" s="293"/>
      <c r="M243" s="294" t="s">
        <v>1</v>
      </c>
      <c r="N243" s="295" t="s">
        <v>38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505</v>
      </c>
      <c r="AT243" s="240" t="s">
        <v>288</v>
      </c>
      <c r="AU243" s="240" t="s">
        <v>82</v>
      </c>
      <c r="AY243" s="18" t="s">
        <v>206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80</v>
      </c>
      <c r="BK243" s="241">
        <f>ROUND(I243*H243,2)</f>
        <v>0</v>
      </c>
      <c r="BL243" s="18" t="s">
        <v>383</v>
      </c>
      <c r="BM243" s="240" t="s">
        <v>1121</v>
      </c>
    </row>
    <row r="244" s="12" customFormat="1" ht="22.8" customHeight="1">
      <c r="A244" s="12"/>
      <c r="B244" s="213"/>
      <c r="C244" s="214"/>
      <c r="D244" s="215" t="s">
        <v>72</v>
      </c>
      <c r="E244" s="227" t="s">
        <v>1122</v>
      </c>
      <c r="F244" s="227" t="s">
        <v>628</v>
      </c>
      <c r="G244" s="214"/>
      <c r="H244" s="214"/>
      <c r="I244" s="217"/>
      <c r="J244" s="228">
        <f>BK244</f>
        <v>0</v>
      </c>
      <c r="K244" s="214"/>
      <c r="L244" s="219"/>
      <c r="M244" s="220"/>
      <c r="N244" s="221"/>
      <c r="O244" s="221"/>
      <c r="P244" s="222">
        <f>SUM(P245:P257)</f>
        <v>0</v>
      </c>
      <c r="Q244" s="221"/>
      <c r="R244" s="222">
        <f>SUM(R245:R257)</f>
        <v>0</v>
      </c>
      <c r="S244" s="221"/>
      <c r="T244" s="223">
        <f>SUM(T245:T257)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4" t="s">
        <v>80</v>
      </c>
      <c r="AT244" s="225" t="s">
        <v>72</v>
      </c>
      <c r="AU244" s="225" t="s">
        <v>80</v>
      </c>
      <c r="AY244" s="224" t="s">
        <v>206</v>
      </c>
      <c r="BK244" s="226">
        <f>SUM(BK245:BK257)</f>
        <v>0</v>
      </c>
    </row>
    <row r="245" s="2" customFormat="1" ht="16.5" customHeight="1">
      <c r="A245" s="39"/>
      <c r="B245" s="40"/>
      <c r="C245" s="229" t="s">
        <v>1123</v>
      </c>
      <c r="D245" s="229" t="s">
        <v>208</v>
      </c>
      <c r="E245" s="230" t="s">
        <v>629</v>
      </c>
      <c r="F245" s="231" t="s">
        <v>630</v>
      </c>
      <c r="G245" s="232" t="s">
        <v>301</v>
      </c>
      <c r="H245" s="233">
        <v>2</v>
      </c>
      <c r="I245" s="234"/>
      <c r="J245" s="235">
        <f>ROUND(I245*H245,2)</f>
        <v>0</v>
      </c>
      <c r="K245" s="231" t="s">
        <v>489</v>
      </c>
      <c r="L245" s="45"/>
      <c r="M245" s="236" t="s">
        <v>1</v>
      </c>
      <c r="N245" s="237" t="s">
        <v>38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80</v>
      </c>
      <c r="AT245" s="240" t="s">
        <v>208</v>
      </c>
      <c r="AU245" s="240" t="s">
        <v>82</v>
      </c>
      <c r="AY245" s="18" t="s">
        <v>206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80</v>
      </c>
      <c r="BK245" s="241">
        <f>ROUND(I245*H245,2)</f>
        <v>0</v>
      </c>
      <c r="BL245" s="18" t="s">
        <v>80</v>
      </c>
      <c r="BM245" s="240" t="s">
        <v>1124</v>
      </c>
    </row>
    <row r="246" s="13" customFormat="1">
      <c r="A246" s="13"/>
      <c r="B246" s="242"/>
      <c r="C246" s="243"/>
      <c r="D246" s="244" t="s">
        <v>215</v>
      </c>
      <c r="E246" s="245" t="s">
        <v>1</v>
      </c>
      <c r="F246" s="246" t="s">
        <v>1125</v>
      </c>
      <c r="G246" s="243"/>
      <c r="H246" s="247">
        <v>2</v>
      </c>
      <c r="I246" s="248"/>
      <c r="J246" s="243"/>
      <c r="K246" s="243"/>
      <c r="L246" s="249"/>
      <c r="M246" s="250"/>
      <c r="N246" s="251"/>
      <c r="O246" s="251"/>
      <c r="P246" s="251"/>
      <c r="Q246" s="251"/>
      <c r="R246" s="251"/>
      <c r="S246" s="251"/>
      <c r="T246" s="25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3" t="s">
        <v>215</v>
      </c>
      <c r="AU246" s="253" t="s">
        <v>82</v>
      </c>
      <c r="AV246" s="13" t="s">
        <v>82</v>
      </c>
      <c r="AW246" s="13" t="s">
        <v>30</v>
      </c>
      <c r="AX246" s="13" t="s">
        <v>80</v>
      </c>
      <c r="AY246" s="253" t="s">
        <v>206</v>
      </c>
    </row>
    <row r="247" s="2" customFormat="1" ht="16.5" customHeight="1">
      <c r="A247" s="39"/>
      <c r="B247" s="40"/>
      <c r="C247" s="229" t="s">
        <v>1126</v>
      </c>
      <c r="D247" s="229" t="s">
        <v>208</v>
      </c>
      <c r="E247" s="230" t="s">
        <v>632</v>
      </c>
      <c r="F247" s="231" t="s">
        <v>633</v>
      </c>
      <c r="G247" s="232" t="s">
        <v>301</v>
      </c>
      <c r="H247" s="233">
        <v>2</v>
      </c>
      <c r="I247" s="234"/>
      <c r="J247" s="235">
        <f>ROUND(I247*H247,2)</f>
        <v>0</v>
      </c>
      <c r="K247" s="231" t="s">
        <v>489</v>
      </c>
      <c r="L247" s="45"/>
      <c r="M247" s="236" t="s">
        <v>1</v>
      </c>
      <c r="N247" s="237" t="s">
        <v>38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80</v>
      </c>
      <c r="AT247" s="240" t="s">
        <v>208</v>
      </c>
      <c r="AU247" s="240" t="s">
        <v>82</v>
      </c>
      <c r="AY247" s="18" t="s">
        <v>206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80</v>
      </c>
      <c r="BK247" s="241">
        <f>ROUND(I247*H247,2)</f>
        <v>0</v>
      </c>
      <c r="BL247" s="18" t="s">
        <v>80</v>
      </c>
      <c r="BM247" s="240" t="s">
        <v>1127</v>
      </c>
    </row>
    <row r="248" s="2" customFormat="1" ht="16.5" customHeight="1">
      <c r="A248" s="39"/>
      <c r="B248" s="40"/>
      <c r="C248" s="229" t="s">
        <v>1128</v>
      </c>
      <c r="D248" s="229" t="s">
        <v>208</v>
      </c>
      <c r="E248" s="230" t="s">
        <v>635</v>
      </c>
      <c r="F248" s="231" t="s">
        <v>636</v>
      </c>
      <c r="G248" s="232" t="s">
        <v>301</v>
      </c>
      <c r="H248" s="233">
        <v>2</v>
      </c>
      <c r="I248" s="234"/>
      <c r="J248" s="235">
        <f>ROUND(I248*H248,2)</f>
        <v>0</v>
      </c>
      <c r="K248" s="231" t="s">
        <v>489</v>
      </c>
      <c r="L248" s="45"/>
      <c r="M248" s="236" t="s">
        <v>1</v>
      </c>
      <c r="N248" s="237" t="s">
        <v>38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80</v>
      </c>
      <c r="AT248" s="240" t="s">
        <v>208</v>
      </c>
      <c r="AU248" s="240" t="s">
        <v>82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80</v>
      </c>
      <c r="BM248" s="240" t="s">
        <v>1129</v>
      </c>
    </row>
    <row r="249" s="13" customFormat="1">
      <c r="A249" s="13"/>
      <c r="B249" s="242"/>
      <c r="C249" s="243"/>
      <c r="D249" s="244" t="s">
        <v>215</v>
      </c>
      <c r="E249" s="245" t="s">
        <v>1</v>
      </c>
      <c r="F249" s="246" t="s">
        <v>638</v>
      </c>
      <c r="G249" s="243"/>
      <c r="H249" s="247">
        <v>2</v>
      </c>
      <c r="I249" s="248"/>
      <c r="J249" s="243"/>
      <c r="K249" s="243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215</v>
      </c>
      <c r="AU249" s="253" t="s">
        <v>82</v>
      </c>
      <c r="AV249" s="13" t="s">
        <v>82</v>
      </c>
      <c r="AW249" s="13" t="s">
        <v>30</v>
      </c>
      <c r="AX249" s="13" t="s">
        <v>80</v>
      </c>
      <c r="AY249" s="253" t="s">
        <v>206</v>
      </c>
    </row>
    <row r="250" s="2" customFormat="1" ht="16.5" customHeight="1">
      <c r="A250" s="39"/>
      <c r="B250" s="40"/>
      <c r="C250" s="229" t="s">
        <v>1130</v>
      </c>
      <c r="D250" s="229" t="s">
        <v>208</v>
      </c>
      <c r="E250" s="230" t="s">
        <v>1131</v>
      </c>
      <c r="F250" s="231" t="s">
        <v>1132</v>
      </c>
      <c r="G250" s="232" t="s">
        <v>301</v>
      </c>
      <c r="H250" s="233">
        <v>2</v>
      </c>
      <c r="I250" s="234"/>
      <c r="J250" s="235">
        <f>ROUND(I250*H250,2)</f>
        <v>0</v>
      </c>
      <c r="K250" s="231" t="s">
        <v>489</v>
      </c>
      <c r="L250" s="45"/>
      <c r="M250" s="236" t="s">
        <v>1</v>
      </c>
      <c r="N250" s="237" t="s">
        <v>38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80</v>
      </c>
      <c r="AT250" s="240" t="s">
        <v>208</v>
      </c>
      <c r="AU250" s="240" t="s">
        <v>82</v>
      </c>
      <c r="AY250" s="18" t="s">
        <v>206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80</v>
      </c>
      <c r="BK250" s="241">
        <f>ROUND(I250*H250,2)</f>
        <v>0</v>
      </c>
      <c r="BL250" s="18" t="s">
        <v>80</v>
      </c>
      <c r="BM250" s="240" t="s">
        <v>1133</v>
      </c>
    </row>
    <row r="251" s="13" customFormat="1">
      <c r="A251" s="13"/>
      <c r="B251" s="242"/>
      <c r="C251" s="243"/>
      <c r="D251" s="244" t="s">
        <v>215</v>
      </c>
      <c r="E251" s="245" t="s">
        <v>1</v>
      </c>
      <c r="F251" s="246" t="s">
        <v>1134</v>
      </c>
      <c r="G251" s="243"/>
      <c r="H251" s="247">
        <v>2</v>
      </c>
      <c r="I251" s="248"/>
      <c r="J251" s="243"/>
      <c r="K251" s="243"/>
      <c r="L251" s="249"/>
      <c r="M251" s="250"/>
      <c r="N251" s="251"/>
      <c r="O251" s="251"/>
      <c r="P251" s="251"/>
      <c r="Q251" s="251"/>
      <c r="R251" s="251"/>
      <c r="S251" s="251"/>
      <c r="T251" s="25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3" t="s">
        <v>215</v>
      </c>
      <c r="AU251" s="253" t="s">
        <v>82</v>
      </c>
      <c r="AV251" s="13" t="s">
        <v>82</v>
      </c>
      <c r="AW251" s="13" t="s">
        <v>30</v>
      </c>
      <c r="AX251" s="13" t="s">
        <v>80</v>
      </c>
      <c r="AY251" s="253" t="s">
        <v>206</v>
      </c>
    </row>
    <row r="252" s="2" customFormat="1" ht="24.15" customHeight="1">
      <c r="A252" s="39"/>
      <c r="B252" s="40"/>
      <c r="C252" s="229" t="s">
        <v>1135</v>
      </c>
      <c r="D252" s="229" t="s">
        <v>208</v>
      </c>
      <c r="E252" s="230" t="s">
        <v>664</v>
      </c>
      <c r="F252" s="231" t="s">
        <v>665</v>
      </c>
      <c r="G252" s="232" t="s">
        <v>301</v>
      </c>
      <c r="H252" s="233">
        <v>20</v>
      </c>
      <c r="I252" s="234"/>
      <c r="J252" s="235">
        <f>ROUND(I252*H252,2)</f>
        <v>0</v>
      </c>
      <c r="K252" s="231" t="s">
        <v>489</v>
      </c>
      <c r="L252" s="45"/>
      <c r="M252" s="236" t="s">
        <v>1</v>
      </c>
      <c r="N252" s="237" t="s">
        <v>38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499</v>
      </c>
      <c r="AT252" s="240" t="s">
        <v>208</v>
      </c>
      <c r="AU252" s="240" t="s">
        <v>82</v>
      </c>
      <c r="AY252" s="18" t="s">
        <v>206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80</v>
      </c>
      <c r="BK252" s="241">
        <f>ROUND(I252*H252,2)</f>
        <v>0</v>
      </c>
      <c r="BL252" s="18" t="s">
        <v>499</v>
      </c>
      <c r="BM252" s="240" t="s">
        <v>1136</v>
      </c>
    </row>
    <row r="253" s="2" customFormat="1" ht="24.15" customHeight="1">
      <c r="A253" s="39"/>
      <c r="B253" s="40"/>
      <c r="C253" s="229" t="s">
        <v>1137</v>
      </c>
      <c r="D253" s="229" t="s">
        <v>208</v>
      </c>
      <c r="E253" s="230" t="s">
        <v>639</v>
      </c>
      <c r="F253" s="231" t="s">
        <v>640</v>
      </c>
      <c r="G253" s="232" t="s">
        <v>301</v>
      </c>
      <c r="H253" s="233">
        <v>1</v>
      </c>
      <c r="I253" s="234"/>
      <c r="J253" s="235">
        <f>ROUND(I253*H253,2)</f>
        <v>0</v>
      </c>
      <c r="K253" s="231" t="s">
        <v>489</v>
      </c>
      <c r="L253" s="45"/>
      <c r="M253" s="236" t="s">
        <v>1</v>
      </c>
      <c r="N253" s="237" t="s">
        <v>38</v>
      </c>
      <c r="O253" s="92"/>
      <c r="P253" s="238">
        <f>O253*H253</f>
        <v>0</v>
      </c>
      <c r="Q253" s="238">
        <v>0</v>
      </c>
      <c r="R253" s="238">
        <f>Q253*H253</f>
        <v>0</v>
      </c>
      <c r="S253" s="238">
        <v>0</v>
      </c>
      <c r="T253" s="23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80</v>
      </c>
      <c r="AT253" s="240" t="s">
        <v>208</v>
      </c>
      <c r="AU253" s="240" t="s">
        <v>82</v>
      </c>
      <c r="AY253" s="18" t="s">
        <v>206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80</v>
      </c>
      <c r="BK253" s="241">
        <f>ROUND(I253*H253,2)</f>
        <v>0</v>
      </c>
      <c r="BL253" s="18" t="s">
        <v>80</v>
      </c>
      <c r="BM253" s="240" t="s">
        <v>1138</v>
      </c>
    </row>
    <row r="254" s="2" customFormat="1" ht="16.5" customHeight="1">
      <c r="A254" s="39"/>
      <c r="B254" s="40"/>
      <c r="C254" s="229" t="s">
        <v>1139</v>
      </c>
      <c r="D254" s="229" t="s">
        <v>208</v>
      </c>
      <c r="E254" s="230" t="s">
        <v>642</v>
      </c>
      <c r="F254" s="231" t="s">
        <v>643</v>
      </c>
      <c r="G254" s="232" t="s">
        <v>301</v>
      </c>
      <c r="H254" s="233">
        <v>2</v>
      </c>
      <c r="I254" s="234"/>
      <c r="J254" s="235">
        <f>ROUND(I254*H254,2)</f>
        <v>0</v>
      </c>
      <c r="K254" s="231" t="s">
        <v>489</v>
      </c>
      <c r="L254" s="45"/>
      <c r="M254" s="236" t="s">
        <v>1</v>
      </c>
      <c r="N254" s="237" t="s">
        <v>38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80</v>
      </c>
      <c r="AT254" s="240" t="s">
        <v>208</v>
      </c>
      <c r="AU254" s="240" t="s">
        <v>82</v>
      </c>
      <c r="AY254" s="18" t="s">
        <v>206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80</v>
      </c>
      <c r="BK254" s="241">
        <f>ROUND(I254*H254,2)</f>
        <v>0</v>
      </c>
      <c r="BL254" s="18" t="s">
        <v>80</v>
      </c>
      <c r="BM254" s="240" t="s">
        <v>1140</v>
      </c>
    </row>
    <row r="255" s="2" customFormat="1" ht="16.5" customHeight="1">
      <c r="A255" s="39"/>
      <c r="B255" s="40"/>
      <c r="C255" s="229" t="s">
        <v>1141</v>
      </c>
      <c r="D255" s="229" t="s">
        <v>208</v>
      </c>
      <c r="E255" s="230" t="s">
        <v>645</v>
      </c>
      <c r="F255" s="231" t="s">
        <v>646</v>
      </c>
      <c r="G255" s="232" t="s">
        <v>301</v>
      </c>
      <c r="H255" s="233">
        <v>1</v>
      </c>
      <c r="I255" s="234"/>
      <c r="J255" s="235">
        <f>ROUND(I255*H255,2)</f>
        <v>0</v>
      </c>
      <c r="K255" s="231" t="s">
        <v>489</v>
      </c>
      <c r="L255" s="45"/>
      <c r="M255" s="236" t="s">
        <v>1</v>
      </c>
      <c r="N255" s="237" t="s">
        <v>38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80</v>
      </c>
      <c r="AT255" s="240" t="s">
        <v>208</v>
      </c>
      <c r="AU255" s="240" t="s">
        <v>82</v>
      </c>
      <c r="AY255" s="18" t="s">
        <v>206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80</v>
      </c>
      <c r="BK255" s="241">
        <f>ROUND(I255*H255,2)</f>
        <v>0</v>
      </c>
      <c r="BL255" s="18" t="s">
        <v>80</v>
      </c>
      <c r="BM255" s="240" t="s">
        <v>1142</v>
      </c>
    </row>
    <row r="256" s="2" customFormat="1" ht="16.5" customHeight="1">
      <c r="A256" s="39"/>
      <c r="B256" s="40"/>
      <c r="C256" s="229" t="s">
        <v>1143</v>
      </c>
      <c r="D256" s="229" t="s">
        <v>208</v>
      </c>
      <c r="E256" s="230" t="s">
        <v>648</v>
      </c>
      <c r="F256" s="231" t="s">
        <v>649</v>
      </c>
      <c r="G256" s="232" t="s">
        <v>301</v>
      </c>
      <c r="H256" s="233">
        <v>2</v>
      </c>
      <c r="I256" s="234"/>
      <c r="J256" s="235">
        <f>ROUND(I256*H256,2)</f>
        <v>0</v>
      </c>
      <c r="K256" s="231" t="s">
        <v>489</v>
      </c>
      <c r="L256" s="45"/>
      <c r="M256" s="236" t="s">
        <v>1</v>
      </c>
      <c r="N256" s="237" t="s">
        <v>38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80</v>
      </c>
      <c r="AT256" s="240" t="s">
        <v>208</v>
      </c>
      <c r="AU256" s="240" t="s">
        <v>82</v>
      </c>
      <c r="AY256" s="18" t="s">
        <v>206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80</v>
      </c>
      <c r="BK256" s="241">
        <f>ROUND(I256*H256,2)</f>
        <v>0</v>
      </c>
      <c r="BL256" s="18" t="s">
        <v>80</v>
      </c>
      <c r="BM256" s="240" t="s">
        <v>1144</v>
      </c>
    </row>
    <row r="257" s="2" customFormat="1" ht="16.5" customHeight="1">
      <c r="A257" s="39"/>
      <c r="B257" s="40"/>
      <c r="C257" s="229" t="s">
        <v>1145</v>
      </c>
      <c r="D257" s="229" t="s">
        <v>208</v>
      </c>
      <c r="E257" s="230" t="s">
        <v>659</v>
      </c>
      <c r="F257" s="231" t="s">
        <v>660</v>
      </c>
      <c r="G257" s="232" t="s">
        <v>301</v>
      </c>
      <c r="H257" s="233">
        <v>1</v>
      </c>
      <c r="I257" s="234"/>
      <c r="J257" s="235">
        <f>ROUND(I257*H257,2)</f>
        <v>0</v>
      </c>
      <c r="K257" s="231" t="s">
        <v>489</v>
      </c>
      <c r="L257" s="45"/>
      <c r="M257" s="236" t="s">
        <v>1</v>
      </c>
      <c r="N257" s="237" t="s">
        <v>38</v>
      </c>
      <c r="O257" s="92"/>
      <c r="P257" s="238">
        <f>O257*H257</f>
        <v>0</v>
      </c>
      <c r="Q257" s="238">
        <v>0</v>
      </c>
      <c r="R257" s="238">
        <f>Q257*H257</f>
        <v>0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80</v>
      </c>
      <c r="AT257" s="240" t="s">
        <v>208</v>
      </c>
      <c r="AU257" s="240" t="s">
        <v>82</v>
      </c>
      <c r="AY257" s="18" t="s">
        <v>206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80</v>
      </c>
      <c r="BK257" s="241">
        <f>ROUND(I257*H257,2)</f>
        <v>0</v>
      </c>
      <c r="BL257" s="18" t="s">
        <v>80</v>
      </c>
      <c r="BM257" s="240" t="s">
        <v>1146</v>
      </c>
    </row>
    <row r="258" s="12" customFormat="1" ht="22.8" customHeight="1">
      <c r="A258" s="12"/>
      <c r="B258" s="213"/>
      <c r="C258" s="214"/>
      <c r="D258" s="215" t="s">
        <v>72</v>
      </c>
      <c r="E258" s="227" t="s">
        <v>1147</v>
      </c>
      <c r="F258" s="227" t="s">
        <v>1148</v>
      </c>
      <c r="G258" s="214"/>
      <c r="H258" s="214"/>
      <c r="I258" s="217"/>
      <c r="J258" s="228">
        <f>BK258</f>
        <v>0</v>
      </c>
      <c r="K258" s="214"/>
      <c r="L258" s="219"/>
      <c r="M258" s="220"/>
      <c r="N258" s="221"/>
      <c r="O258" s="221"/>
      <c r="P258" s="222">
        <f>SUM(P259:P268)</f>
        <v>0</v>
      </c>
      <c r="Q258" s="221"/>
      <c r="R258" s="222">
        <f>SUM(R259:R268)</f>
        <v>0</v>
      </c>
      <c r="S258" s="221"/>
      <c r="T258" s="223">
        <f>SUM(T259:T268)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4" t="s">
        <v>80</v>
      </c>
      <c r="AT258" s="225" t="s">
        <v>72</v>
      </c>
      <c r="AU258" s="225" t="s">
        <v>80</v>
      </c>
      <c r="AY258" s="224" t="s">
        <v>206</v>
      </c>
      <c r="BK258" s="226">
        <f>SUM(BK259:BK268)</f>
        <v>0</v>
      </c>
    </row>
    <row r="259" s="2" customFormat="1" ht="37.8" customHeight="1">
      <c r="A259" s="39"/>
      <c r="B259" s="40"/>
      <c r="C259" s="229" t="s">
        <v>1149</v>
      </c>
      <c r="D259" s="229" t="s">
        <v>208</v>
      </c>
      <c r="E259" s="230" t="s">
        <v>1150</v>
      </c>
      <c r="F259" s="231" t="s">
        <v>1151</v>
      </c>
      <c r="G259" s="232" t="s">
        <v>1152</v>
      </c>
      <c r="H259" s="233">
        <v>1</v>
      </c>
      <c r="I259" s="234"/>
      <c r="J259" s="235">
        <f>ROUND(I259*H259,2)</f>
        <v>0</v>
      </c>
      <c r="K259" s="231" t="s">
        <v>1</v>
      </c>
      <c r="L259" s="45"/>
      <c r="M259" s="236" t="s">
        <v>1</v>
      </c>
      <c r="N259" s="237" t="s">
        <v>38</v>
      </c>
      <c r="O259" s="92"/>
      <c r="P259" s="238">
        <f>O259*H259</f>
        <v>0</v>
      </c>
      <c r="Q259" s="238">
        <v>0</v>
      </c>
      <c r="R259" s="238">
        <f>Q259*H259</f>
        <v>0</v>
      </c>
      <c r="S259" s="238">
        <v>0</v>
      </c>
      <c r="T259" s="23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0" t="s">
        <v>1153</v>
      </c>
      <c r="AT259" s="240" t="s">
        <v>208</v>
      </c>
      <c r="AU259" s="240" t="s">
        <v>82</v>
      </c>
      <c r="AY259" s="18" t="s">
        <v>206</v>
      </c>
      <c r="BE259" s="241">
        <f>IF(N259="základní",J259,0)</f>
        <v>0</v>
      </c>
      <c r="BF259" s="241">
        <f>IF(N259="snížená",J259,0)</f>
        <v>0</v>
      </c>
      <c r="BG259" s="241">
        <f>IF(N259="zákl. přenesená",J259,0)</f>
        <v>0</v>
      </c>
      <c r="BH259" s="241">
        <f>IF(N259="sníž. přenesená",J259,0)</f>
        <v>0</v>
      </c>
      <c r="BI259" s="241">
        <f>IF(N259="nulová",J259,0)</f>
        <v>0</v>
      </c>
      <c r="BJ259" s="18" t="s">
        <v>80</v>
      </c>
      <c r="BK259" s="241">
        <f>ROUND(I259*H259,2)</f>
        <v>0</v>
      </c>
      <c r="BL259" s="18" t="s">
        <v>1153</v>
      </c>
      <c r="BM259" s="240" t="s">
        <v>1154</v>
      </c>
    </row>
    <row r="260" s="2" customFormat="1" ht="37.8" customHeight="1">
      <c r="A260" s="39"/>
      <c r="B260" s="40"/>
      <c r="C260" s="229" t="s">
        <v>1155</v>
      </c>
      <c r="D260" s="229" t="s">
        <v>208</v>
      </c>
      <c r="E260" s="230" t="s">
        <v>1156</v>
      </c>
      <c r="F260" s="231" t="s">
        <v>1157</v>
      </c>
      <c r="G260" s="232" t="s">
        <v>301</v>
      </c>
      <c r="H260" s="233">
        <v>1</v>
      </c>
      <c r="I260" s="234"/>
      <c r="J260" s="235">
        <f>ROUND(I260*H260,2)</f>
        <v>0</v>
      </c>
      <c r="K260" s="231" t="s">
        <v>489</v>
      </c>
      <c r="L260" s="45"/>
      <c r="M260" s="236" t="s">
        <v>1</v>
      </c>
      <c r="N260" s="237" t="s">
        <v>38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499</v>
      </c>
      <c r="AT260" s="240" t="s">
        <v>208</v>
      </c>
      <c r="AU260" s="240" t="s">
        <v>82</v>
      </c>
      <c r="AY260" s="18" t="s">
        <v>206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80</v>
      </c>
      <c r="BK260" s="241">
        <f>ROUND(I260*H260,2)</f>
        <v>0</v>
      </c>
      <c r="BL260" s="18" t="s">
        <v>499</v>
      </c>
      <c r="BM260" s="240" t="s">
        <v>1158</v>
      </c>
    </row>
    <row r="261" s="2" customFormat="1" ht="37.8" customHeight="1">
      <c r="A261" s="39"/>
      <c r="B261" s="40"/>
      <c r="C261" s="229" t="s">
        <v>1159</v>
      </c>
      <c r="D261" s="229" t="s">
        <v>208</v>
      </c>
      <c r="E261" s="230" t="s">
        <v>1160</v>
      </c>
      <c r="F261" s="231" t="s">
        <v>1161</v>
      </c>
      <c r="G261" s="232" t="s">
        <v>301</v>
      </c>
      <c r="H261" s="233">
        <v>3</v>
      </c>
      <c r="I261" s="234"/>
      <c r="J261" s="235">
        <f>ROUND(I261*H261,2)</f>
        <v>0</v>
      </c>
      <c r="K261" s="231" t="s">
        <v>489</v>
      </c>
      <c r="L261" s="45"/>
      <c r="M261" s="236" t="s">
        <v>1</v>
      </c>
      <c r="N261" s="237" t="s">
        <v>38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499</v>
      </c>
      <c r="AT261" s="240" t="s">
        <v>208</v>
      </c>
      <c r="AU261" s="240" t="s">
        <v>82</v>
      </c>
      <c r="AY261" s="18" t="s">
        <v>206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80</v>
      </c>
      <c r="BK261" s="241">
        <f>ROUND(I261*H261,2)</f>
        <v>0</v>
      </c>
      <c r="BL261" s="18" t="s">
        <v>499</v>
      </c>
      <c r="BM261" s="240" t="s">
        <v>1162</v>
      </c>
    </row>
    <row r="262" s="2" customFormat="1" ht="16.5" customHeight="1">
      <c r="A262" s="39"/>
      <c r="B262" s="40"/>
      <c r="C262" s="229" t="s">
        <v>1163</v>
      </c>
      <c r="D262" s="229" t="s">
        <v>208</v>
      </c>
      <c r="E262" s="230" t="s">
        <v>775</v>
      </c>
      <c r="F262" s="231" t="s">
        <v>776</v>
      </c>
      <c r="G262" s="232" t="s">
        <v>301</v>
      </c>
      <c r="H262" s="233">
        <v>2</v>
      </c>
      <c r="I262" s="234"/>
      <c r="J262" s="235">
        <f>ROUND(I262*H262,2)</f>
        <v>0</v>
      </c>
      <c r="K262" s="231" t="s">
        <v>489</v>
      </c>
      <c r="L262" s="45"/>
      <c r="M262" s="236" t="s">
        <v>1</v>
      </c>
      <c r="N262" s="237" t="s">
        <v>38</v>
      </c>
      <c r="O262" s="92"/>
      <c r="P262" s="238">
        <f>O262*H262</f>
        <v>0</v>
      </c>
      <c r="Q262" s="238">
        <v>0</v>
      </c>
      <c r="R262" s="238">
        <f>Q262*H262</f>
        <v>0</v>
      </c>
      <c r="S262" s="238">
        <v>0</v>
      </c>
      <c r="T262" s="23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0" t="s">
        <v>499</v>
      </c>
      <c r="AT262" s="240" t="s">
        <v>208</v>
      </c>
      <c r="AU262" s="240" t="s">
        <v>82</v>
      </c>
      <c r="AY262" s="18" t="s">
        <v>206</v>
      </c>
      <c r="BE262" s="241">
        <f>IF(N262="základní",J262,0)</f>
        <v>0</v>
      </c>
      <c r="BF262" s="241">
        <f>IF(N262="snížená",J262,0)</f>
        <v>0</v>
      </c>
      <c r="BG262" s="241">
        <f>IF(N262="zákl. přenesená",J262,0)</f>
        <v>0</v>
      </c>
      <c r="BH262" s="241">
        <f>IF(N262="sníž. přenesená",J262,0)</f>
        <v>0</v>
      </c>
      <c r="BI262" s="241">
        <f>IF(N262="nulová",J262,0)</f>
        <v>0</v>
      </c>
      <c r="BJ262" s="18" t="s">
        <v>80</v>
      </c>
      <c r="BK262" s="241">
        <f>ROUND(I262*H262,2)</f>
        <v>0</v>
      </c>
      <c r="BL262" s="18" t="s">
        <v>499</v>
      </c>
      <c r="BM262" s="240" t="s">
        <v>1164</v>
      </c>
    </row>
    <row r="263" s="2" customFormat="1" ht="24.15" customHeight="1">
      <c r="A263" s="39"/>
      <c r="B263" s="40"/>
      <c r="C263" s="229" t="s">
        <v>1165</v>
      </c>
      <c r="D263" s="229" t="s">
        <v>208</v>
      </c>
      <c r="E263" s="230" t="s">
        <v>1166</v>
      </c>
      <c r="F263" s="231" t="s">
        <v>1167</v>
      </c>
      <c r="G263" s="232" t="s">
        <v>301</v>
      </c>
      <c r="H263" s="233">
        <v>1</v>
      </c>
      <c r="I263" s="234"/>
      <c r="J263" s="235">
        <f>ROUND(I263*H263,2)</f>
        <v>0</v>
      </c>
      <c r="K263" s="231" t="s">
        <v>489</v>
      </c>
      <c r="L263" s="45"/>
      <c r="M263" s="236" t="s">
        <v>1</v>
      </c>
      <c r="N263" s="237" t="s">
        <v>38</v>
      </c>
      <c r="O263" s="92"/>
      <c r="P263" s="238">
        <f>O263*H263</f>
        <v>0</v>
      </c>
      <c r="Q263" s="238">
        <v>0</v>
      </c>
      <c r="R263" s="238">
        <f>Q263*H263</f>
        <v>0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499</v>
      </c>
      <c r="AT263" s="240" t="s">
        <v>208</v>
      </c>
      <c r="AU263" s="240" t="s">
        <v>82</v>
      </c>
      <c r="AY263" s="18" t="s">
        <v>206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80</v>
      </c>
      <c r="BK263" s="241">
        <f>ROUND(I263*H263,2)</f>
        <v>0</v>
      </c>
      <c r="BL263" s="18" t="s">
        <v>499</v>
      </c>
      <c r="BM263" s="240" t="s">
        <v>1168</v>
      </c>
    </row>
    <row r="264" s="2" customFormat="1" ht="24.15" customHeight="1">
      <c r="A264" s="39"/>
      <c r="B264" s="40"/>
      <c r="C264" s="229" t="s">
        <v>1169</v>
      </c>
      <c r="D264" s="229" t="s">
        <v>208</v>
      </c>
      <c r="E264" s="230" t="s">
        <v>1170</v>
      </c>
      <c r="F264" s="231" t="s">
        <v>1171</v>
      </c>
      <c r="G264" s="232" t="s">
        <v>301</v>
      </c>
      <c r="H264" s="233">
        <v>1</v>
      </c>
      <c r="I264" s="234"/>
      <c r="J264" s="235">
        <f>ROUND(I264*H264,2)</f>
        <v>0</v>
      </c>
      <c r="K264" s="231" t="s">
        <v>489</v>
      </c>
      <c r="L264" s="45"/>
      <c r="M264" s="236" t="s">
        <v>1</v>
      </c>
      <c r="N264" s="237" t="s">
        <v>38</v>
      </c>
      <c r="O264" s="92"/>
      <c r="P264" s="238">
        <f>O264*H264</f>
        <v>0</v>
      </c>
      <c r="Q264" s="238">
        <v>0</v>
      </c>
      <c r="R264" s="238">
        <f>Q264*H264</f>
        <v>0</v>
      </c>
      <c r="S264" s="238">
        <v>0</v>
      </c>
      <c r="T264" s="23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0" t="s">
        <v>499</v>
      </c>
      <c r="AT264" s="240" t="s">
        <v>208</v>
      </c>
      <c r="AU264" s="240" t="s">
        <v>82</v>
      </c>
      <c r="AY264" s="18" t="s">
        <v>206</v>
      </c>
      <c r="BE264" s="241">
        <f>IF(N264="základní",J264,0)</f>
        <v>0</v>
      </c>
      <c r="BF264" s="241">
        <f>IF(N264="snížená",J264,0)</f>
        <v>0</v>
      </c>
      <c r="BG264" s="241">
        <f>IF(N264="zákl. přenesená",J264,0)</f>
        <v>0</v>
      </c>
      <c r="BH264" s="241">
        <f>IF(N264="sníž. přenesená",J264,0)</f>
        <v>0</v>
      </c>
      <c r="BI264" s="241">
        <f>IF(N264="nulová",J264,0)</f>
        <v>0</v>
      </c>
      <c r="BJ264" s="18" t="s">
        <v>80</v>
      </c>
      <c r="BK264" s="241">
        <f>ROUND(I264*H264,2)</f>
        <v>0</v>
      </c>
      <c r="BL264" s="18" t="s">
        <v>499</v>
      </c>
      <c r="BM264" s="240" t="s">
        <v>1172</v>
      </c>
    </row>
    <row r="265" s="2" customFormat="1" ht="24.15" customHeight="1">
      <c r="A265" s="39"/>
      <c r="B265" s="40"/>
      <c r="C265" s="229" t="s">
        <v>1173</v>
      </c>
      <c r="D265" s="229" t="s">
        <v>208</v>
      </c>
      <c r="E265" s="230" t="s">
        <v>1174</v>
      </c>
      <c r="F265" s="231" t="s">
        <v>1175</v>
      </c>
      <c r="G265" s="232" t="s">
        <v>301</v>
      </c>
      <c r="H265" s="233">
        <v>1</v>
      </c>
      <c r="I265" s="234"/>
      <c r="J265" s="235">
        <f>ROUND(I265*H265,2)</f>
        <v>0</v>
      </c>
      <c r="K265" s="231" t="s">
        <v>489</v>
      </c>
      <c r="L265" s="45"/>
      <c r="M265" s="236" t="s">
        <v>1</v>
      </c>
      <c r="N265" s="237" t="s">
        <v>38</v>
      </c>
      <c r="O265" s="92"/>
      <c r="P265" s="238">
        <f>O265*H265</f>
        <v>0</v>
      </c>
      <c r="Q265" s="238">
        <v>0</v>
      </c>
      <c r="R265" s="238">
        <f>Q265*H265</f>
        <v>0</v>
      </c>
      <c r="S265" s="238">
        <v>0</v>
      </c>
      <c r="T265" s="23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0" t="s">
        <v>499</v>
      </c>
      <c r="AT265" s="240" t="s">
        <v>208</v>
      </c>
      <c r="AU265" s="240" t="s">
        <v>82</v>
      </c>
      <c r="AY265" s="18" t="s">
        <v>206</v>
      </c>
      <c r="BE265" s="241">
        <f>IF(N265="základní",J265,0)</f>
        <v>0</v>
      </c>
      <c r="BF265" s="241">
        <f>IF(N265="snížená",J265,0)</f>
        <v>0</v>
      </c>
      <c r="BG265" s="241">
        <f>IF(N265="zákl. přenesená",J265,0)</f>
        <v>0</v>
      </c>
      <c r="BH265" s="241">
        <f>IF(N265="sníž. přenesená",J265,0)</f>
        <v>0</v>
      </c>
      <c r="BI265" s="241">
        <f>IF(N265="nulová",J265,0)</f>
        <v>0</v>
      </c>
      <c r="BJ265" s="18" t="s">
        <v>80</v>
      </c>
      <c r="BK265" s="241">
        <f>ROUND(I265*H265,2)</f>
        <v>0</v>
      </c>
      <c r="BL265" s="18" t="s">
        <v>499</v>
      </c>
      <c r="BM265" s="240" t="s">
        <v>1176</v>
      </c>
    </row>
    <row r="266" s="2" customFormat="1" ht="37.8" customHeight="1">
      <c r="A266" s="39"/>
      <c r="B266" s="40"/>
      <c r="C266" s="229" t="s">
        <v>1177</v>
      </c>
      <c r="D266" s="229" t="s">
        <v>208</v>
      </c>
      <c r="E266" s="230" t="s">
        <v>1178</v>
      </c>
      <c r="F266" s="231" t="s">
        <v>1179</v>
      </c>
      <c r="G266" s="232" t="s">
        <v>301</v>
      </c>
      <c r="H266" s="233">
        <v>1</v>
      </c>
      <c r="I266" s="234"/>
      <c r="J266" s="235">
        <f>ROUND(I266*H266,2)</f>
        <v>0</v>
      </c>
      <c r="K266" s="231" t="s">
        <v>489</v>
      </c>
      <c r="L266" s="45"/>
      <c r="M266" s="236" t="s">
        <v>1</v>
      </c>
      <c r="N266" s="237" t="s">
        <v>38</v>
      </c>
      <c r="O266" s="92"/>
      <c r="P266" s="238">
        <f>O266*H266</f>
        <v>0</v>
      </c>
      <c r="Q266" s="238">
        <v>0</v>
      </c>
      <c r="R266" s="238">
        <f>Q266*H266</f>
        <v>0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499</v>
      </c>
      <c r="AT266" s="240" t="s">
        <v>208</v>
      </c>
      <c r="AU266" s="240" t="s">
        <v>82</v>
      </c>
      <c r="AY266" s="18" t="s">
        <v>206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80</v>
      </c>
      <c r="BK266" s="241">
        <f>ROUND(I266*H266,2)</f>
        <v>0</v>
      </c>
      <c r="BL266" s="18" t="s">
        <v>499</v>
      </c>
      <c r="BM266" s="240" t="s">
        <v>1180</v>
      </c>
    </row>
    <row r="267" s="2" customFormat="1" ht="37.8" customHeight="1">
      <c r="A267" s="39"/>
      <c r="B267" s="40"/>
      <c r="C267" s="229" t="s">
        <v>1181</v>
      </c>
      <c r="D267" s="229" t="s">
        <v>208</v>
      </c>
      <c r="E267" s="230" t="s">
        <v>1182</v>
      </c>
      <c r="F267" s="231" t="s">
        <v>1183</v>
      </c>
      <c r="G267" s="232" t="s">
        <v>301</v>
      </c>
      <c r="H267" s="233">
        <v>1</v>
      </c>
      <c r="I267" s="234"/>
      <c r="J267" s="235">
        <f>ROUND(I267*H267,2)</f>
        <v>0</v>
      </c>
      <c r="K267" s="231" t="s">
        <v>489</v>
      </c>
      <c r="L267" s="45"/>
      <c r="M267" s="236" t="s">
        <v>1</v>
      </c>
      <c r="N267" s="237" t="s">
        <v>38</v>
      </c>
      <c r="O267" s="92"/>
      <c r="P267" s="238">
        <f>O267*H267</f>
        <v>0</v>
      </c>
      <c r="Q267" s="238">
        <v>0</v>
      </c>
      <c r="R267" s="238">
        <f>Q267*H267</f>
        <v>0</v>
      </c>
      <c r="S267" s="238">
        <v>0</v>
      </c>
      <c r="T267" s="23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0" t="s">
        <v>499</v>
      </c>
      <c r="AT267" s="240" t="s">
        <v>208</v>
      </c>
      <c r="AU267" s="240" t="s">
        <v>82</v>
      </c>
      <c r="AY267" s="18" t="s">
        <v>206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80</v>
      </c>
      <c r="BK267" s="241">
        <f>ROUND(I267*H267,2)</f>
        <v>0</v>
      </c>
      <c r="BL267" s="18" t="s">
        <v>499</v>
      </c>
      <c r="BM267" s="240" t="s">
        <v>1184</v>
      </c>
    </row>
    <row r="268" s="2" customFormat="1" ht="16.5" customHeight="1">
      <c r="A268" s="39"/>
      <c r="B268" s="40"/>
      <c r="C268" s="229" t="s">
        <v>1185</v>
      </c>
      <c r="D268" s="229" t="s">
        <v>208</v>
      </c>
      <c r="E268" s="230" t="s">
        <v>1186</v>
      </c>
      <c r="F268" s="231" t="s">
        <v>1187</v>
      </c>
      <c r="G268" s="232" t="s">
        <v>301</v>
      </c>
      <c r="H268" s="233">
        <v>1</v>
      </c>
      <c r="I268" s="234"/>
      <c r="J268" s="235">
        <f>ROUND(I268*H268,2)</f>
        <v>0</v>
      </c>
      <c r="K268" s="231" t="s">
        <v>489</v>
      </c>
      <c r="L268" s="45"/>
      <c r="M268" s="236" t="s">
        <v>1</v>
      </c>
      <c r="N268" s="237" t="s">
        <v>38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499</v>
      </c>
      <c r="AT268" s="240" t="s">
        <v>208</v>
      </c>
      <c r="AU268" s="240" t="s">
        <v>82</v>
      </c>
      <c r="AY268" s="18" t="s">
        <v>206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80</v>
      </c>
      <c r="BK268" s="241">
        <f>ROUND(I268*H268,2)</f>
        <v>0</v>
      </c>
      <c r="BL268" s="18" t="s">
        <v>499</v>
      </c>
      <c r="BM268" s="240" t="s">
        <v>1188</v>
      </c>
    </row>
    <row r="269" s="12" customFormat="1" ht="25.92" customHeight="1">
      <c r="A269" s="12"/>
      <c r="B269" s="213"/>
      <c r="C269" s="214"/>
      <c r="D269" s="215" t="s">
        <v>72</v>
      </c>
      <c r="E269" s="216" t="s">
        <v>662</v>
      </c>
      <c r="F269" s="216" t="s">
        <v>663</v>
      </c>
      <c r="G269" s="214"/>
      <c r="H269" s="214"/>
      <c r="I269" s="217"/>
      <c r="J269" s="218">
        <f>BK269</f>
        <v>0</v>
      </c>
      <c r="K269" s="214"/>
      <c r="L269" s="219"/>
      <c r="M269" s="220"/>
      <c r="N269" s="221"/>
      <c r="O269" s="221"/>
      <c r="P269" s="222">
        <f>SUM(P270:P274)</f>
        <v>0</v>
      </c>
      <c r="Q269" s="221"/>
      <c r="R269" s="222">
        <f>SUM(R270:R274)</f>
        <v>0</v>
      </c>
      <c r="S269" s="221"/>
      <c r="T269" s="223">
        <f>SUM(T270:T274)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4" t="s">
        <v>213</v>
      </c>
      <c r="AT269" s="225" t="s">
        <v>72</v>
      </c>
      <c r="AU269" s="225" t="s">
        <v>73</v>
      </c>
      <c r="AY269" s="224" t="s">
        <v>206</v>
      </c>
      <c r="BK269" s="226">
        <f>SUM(BK270:BK274)</f>
        <v>0</v>
      </c>
    </row>
    <row r="270" s="2" customFormat="1" ht="37.8" customHeight="1">
      <c r="A270" s="39"/>
      <c r="B270" s="40"/>
      <c r="C270" s="229" t="s">
        <v>1189</v>
      </c>
      <c r="D270" s="229" t="s">
        <v>208</v>
      </c>
      <c r="E270" s="230" t="s">
        <v>667</v>
      </c>
      <c r="F270" s="231" t="s">
        <v>668</v>
      </c>
      <c r="G270" s="232" t="s">
        <v>261</v>
      </c>
      <c r="H270" s="233">
        <v>0.75</v>
      </c>
      <c r="I270" s="234"/>
      <c r="J270" s="235">
        <f>ROUND(I270*H270,2)</f>
        <v>0</v>
      </c>
      <c r="K270" s="231" t="s">
        <v>489</v>
      </c>
      <c r="L270" s="45"/>
      <c r="M270" s="236" t="s">
        <v>1</v>
      </c>
      <c r="N270" s="237" t="s">
        <v>38</v>
      </c>
      <c r="O270" s="92"/>
      <c r="P270" s="238">
        <f>O270*H270</f>
        <v>0</v>
      </c>
      <c r="Q270" s="238">
        <v>0</v>
      </c>
      <c r="R270" s="238">
        <f>Q270*H270</f>
        <v>0</v>
      </c>
      <c r="S270" s="238">
        <v>0</v>
      </c>
      <c r="T270" s="23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0" t="s">
        <v>499</v>
      </c>
      <c r="AT270" s="240" t="s">
        <v>208</v>
      </c>
      <c r="AU270" s="240" t="s">
        <v>80</v>
      </c>
      <c r="AY270" s="18" t="s">
        <v>206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80</v>
      </c>
      <c r="BK270" s="241">
        <f>ROUND(I270*H270,2)</f>
        <v>0</v>
      </c>
      <c r="BL270" s="18" t="s">
        <v>499</v>
      </c>
      <c r="BM270" s="240" t="s">
        <v>1190</v>
      </c>
    </row>
    <row r="271" s="13" customFormat="1">
      <c r="A271" s="13"/>
      <c r="B271" s="242"/>
      <c r="C271" s="243"/>
      <c r="D271" s="244" t="s">
        <v>215</v>
      </c>
      <c r="E271" s="245" t="s">
        <v>1</v>
      </c>
      <c r="F271" s="246" t="s">
        <v>1191</v>
      </c>
      <c r="G271" s="243"/>
      <c r="H271" s="247">
        <v>0.75</v>
      </c>
      <c r="I271" s="248"/>
      <c r="J271" s="243"/>
      <c r="K271" s="243"/>
      <c r="L271" s="249"/>
      <c r="M271" s="250"/>
      <c r="N271" s="251"/>
      <c r="O271" s="251"/>
      <c r="P271" s="251"/>
      <c r="Q271" s="251"/>
      <c r="R271" s="251"/>
      <c r="S271" s="251"/>
      <c r="T271" s="25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3" t="s">
        <v>215</v>
      </c>
      <c r="AU271" s="253" t="s">
        <v>80</v>
      </c>
      <c r="AV271" s="13" t="s">
        <v>82</v>
      </c>
      <c r="AW271" s="13" t="s">
        <v>30</v>
      </c>
      <c r="AX271" s="13" t="s">
        <v>80</v>
      </c>
      <c r="AY271" s="253" t="s">
        <v>206</v>
      </c>
    </row>
    <row r="272" s="2" customFormat="1" ht="21.75" customHeight="1">
      <c r="A272" s="39"/>
      <c r="B272" s="40"/>
      <c r="C272" s="229" t="s">
        <v>1060</v>
      </c>
      <c r="D272" s="229" t="s">
        <v>208</v>
      </c>
      <c r="E272" s="230" t="s">
        <v>672</v>
      </c>
      <c r="F272" s="231" t="s">
        <v>673</v>
      </c>
      <c r="G272" s="232" t="s">
        <v>261</v>
      </c>
      <c r="H272" s="233">
        <v>0.75</v>
      </c>
      <c r="I272" s="234"/>
      <c r="J272" s="235">
        <f>ROUND(I272*H272,2)</f>
        <v>0</v>
      </c>
      <c r="K272" s="231" t="s">
        <v>1</v>
      </c>
      <c r="L272" s="45"/>
      <c r="M272" s="236" t="s">
        <v>1</v>
      </c>
      <c r="N272" s="237" t="s">
        <v>38</v>
      </c>
      <c r="O272" s="92"/>
      <c r="P272" s="238">
        <f>O272*H272</f>
        <v>0</v>
      </c>
      <c r="Q272" s="238">
        <v>0</v>
      </c>
      <c r="R272" s="238">
        <f>Q272*H272</f>
        <v>0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499</v>
      </c>
      <c r="AT272" s="240" t="s">
        <v>208</v>
      </c>
      <c r="AU272" s="240" t="s">
        <v>80</v>
      </c>
      <c r="AY272" s="18" t="s">
        <v>206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80</v>
      </c>
      <c r="BK272" s="241">
        <f>ROUND(I272*H272,2)</f>
        <v>0</v>
      </c>
      <c r="BL272" s="18" t="s">
        <v>499</v>
      </c>
      <c r="BM272" s="240" t="s">
        <v>1192</v>
      </c>
    </row>
    <row r="273" s="16" customFormat="1">
      <c r="A273" s="16"/>
      <c r="B273" s="276"/>
      <c r="C273" s="277"/>
      <c r="D273" s="244" t="s">
        <v>215</v>
      </c>
      <c r="E273" s="278" t="s">
        <v>1</v>
      </c>
      <c r="F273" s="279" t="s">
        <v>1193</v>
      </c>
      <c r="G273" s="277"/>
      <c r="H273" s="278" t="s">
        <v>1</v>
      </c>
      <c r="I273" s="280"/>
      <c r="J273" s="277"/>
      <c r="K273" s="277"/>
      <c r="L273" s="281"/>
      <c r="M273" s="282"/>
      <c r="N273" s="283"/>
      <c r="O273" s="283"/>
      <c r="P273" s="283"/>
      <c r="Q273" s="283"/>
      <c r="R273" s="283"/>
      <c r="S273" s="283"/>
      <c r="T273" s="284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285" t="s">
        <v>215</v>
      </c>
      <c r="AU273" s="285" t="s">
        <v>80</v>
      </c>
      <c r="AV273" s="16" t="s">
        <v>80</v>
      </c>
      <c r="AW273" s="16" t="s">
        <v>30</v>
      </c>
      <c r="AX273" s="16" t="s">
        <v>73</v>
      </c>
      <c r="AY273" s="285" t="s">
        <v>206</v>
      </c>
    </row>
    <row r="274" s="13" customFormat="1">
      <c r="A274" s="13"/>
      <c r="B274" s="242"/>
      <c r="C274" s="243"/>
      <c r="D274" s="244" t="s">
        <v>215</v>
      </c>
      <c r="E274" s="245" t="s">
        <v>1</v>
      </c>
      <c r="F274" s="246" t="s">
        <v>1194</v>
      </c>
      <c r="G274" s="243"/>
      <c r="H274" s="247">
        <v>0.75</v>
      </c>
      <c r="I274" s="248"/>
      <c r="J274" s="243"/>
      <c r="K274" s="243"/>
      <c r="L274" s="249"/>
      <c r="M274" s="304"/>
      <c r="N274" s="305"/>
      <c r="O274" s="305"/>
      <c r="P274" s="305"/>
      <c r="Q274" s="305"/>
      <c r="R274" s="305"/>
      <c r="S274" s="305"/>
      <c r="T274" s="30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3" t="s">
        <v>215</v>
      </c>
      <c r="AU274" s="253" t="s">
        <v>80</v>
      </c>
      <c r="AV274" s="13" t="s">
        <v>82</v>
      </c>
      <c r="AW274" s="13" t="s">
        <v>30</v>
      </c>
      <c r="AX274" s="13" t="s">
        <v>80</v>
      </c>
      <c r="AY274" s="253" t="s">
        <v>206</v>
      </c>
    </row>
    <row r="275" s="2" customFormat="1" ht="6.96" customHeight="1">
      <c r="A275" s="39"/>
      <c r="B275" s="67"/>
      <c r="C275" s="68"/>
      <c r="D275" s="68"/>
      <c r="E275" s="68"/>
      <c r="F275" s="68"/>
      <c r="G275" s="68"/>
      <c r="H275" s="68"/>
      <c r="I275" s="68"/>
      <c r="J275" s="68"/>
      <c r="K275" s="68"/>
      <c r="L275" s="45"/>
      <c r="M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</row>
  </sheetData>
  <sheetProtection sheet="1" autoFilter="0" formatColumns="0" formatRows="0" objects="1" scenarios="1" spinCount="100000" saltValue="lR6tKUhq04gPXTwrBNNNSiW4CoZh8MqKp8JnzAynXORMsCAGjkhArMJ/yFIRyJ6cYWSKGjfnKr3QthJ7ZJXOzg==" hashValue="uyvkVJZ+xm8Oal9AhHaOY40TQGIg0ap6V1AUo7YXN8/NotndUKKSeQupekZRxsjT9QjCvPrhlKCKOpoHKdjmug==" algorithmName="SHA-512" password="CC35"/>
  <autoFilter ref="C133:K2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1195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ROUND((SUM(BE134:BE274)),  2)</f>
        <v>0</v>
      </c>
      <c r="G37" s="39"/>
      <c r="H37" s="39"/>
      <c r="I37" s="166">
        <v>0.20999999999999999</v>
      </c>
      <c r="J37" s="165">
        <f>ROUND(((SUM(BE134:BE274))*I37),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ROUND((SUM(BF134:BF274)),  2)</f>
        <v>0</v>
      </c>
      <c r="G38" s="39"/>
      <c r="H38" s="39"/>
      <c r="I38" s="166">
        <v>0.12</v>
      </c>
      <c r="J38" s="165">
        <f>ROUND(((SUM(BF134:BF274))*I38),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ROUND((SUM(BG134:BG274)),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ROUND((SUM(BH134:BH274)),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ROUND((SUM(BI134:BI274)),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430-11-01.09 - PZS P4481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J136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185</v>
      </c>
      <c r="E103" s="199"/>
      <c r="F103" s="199"/>
      <c r="G103" s="199"/>
      <c r="H103" s="199"/>
      <c r="I103" s="199"/>
      <c r="J103" s="200">
        <f>J145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881</v>
      </c>
      <c r="E104" s="199"/>
      <c r="F104" s="199"/>
      <c r="G104" s="199"/>
      <c r="H104" s="199"/>
      <c r="I104" s="199"/>
      <c r="J104" s="200">
        <f>J148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882</v>
      </c>
      <c r="E105" s="199"/>
      <c r="F105" s="199"/>
      <c r="G105" s="199"/>
      <c r="H105" s="199"/>
      <c r="I105" s="199"/>
      <c r="J105" s="200">
        <f>J154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3"/>
      <c r="D106" s="198" t="s">
        <v>883</v>
      </c>
      <c r="E106" s="199"/>
      <c r="F106" s="199"/>
      <c r="G106" s="199"/>
      <c r="H106" s="199"/>
      <c r="I106" s="199"/>
      <c r="J106" s="200">
        <f>J176</f>
        <v>0</v>
      </c>
      <c r="K106" s="133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33"/>
      <c r="D107" s="198" t="s">
        <v>884</v>
      </c>
      <c r="E107" s="199"/>
      <c r="F107" s="199"/>
      <c r="G107" s="199"/>
      <c r="H107" s="199"/>
      <c r="I107" s="199"/>
      <c r="J107" s="200">
        <f>J187</f>
        <v>0</v>
      </c>
      <c r="K107" s="133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7"/>
      <c r="C108" s="133"/>
      <c r="D108" s="198" t="s">
        <v>885</v>
      </c>
      <c r="E108" s="199"/>
      <c r="F108" s="199"/>
      <c r="G108" s="199"/>
      <c r="H108" s="199"/>
      <c r="I108" s="199"/>
      <c r="J108" s="200">
        <f>J244</f>
        <v>0</v>
      </c>
      <c r="K108" s="133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7"/>
      <c r="C109" s="133"/>
      <c r="D109" s="198" t="s">
        <v>886</v>
      </c>
      <c r="E109" s="199"/>
      <c r="F109" s="199"/>
      <c r="G109" s="199"/>
      <c r="H109" s="199"/>
      <c r="I109" s="199"/>
      <c r="J109" s="200">
        <f>J258</f>
        <v>0</v>
      </c>
      <c r="K109" s="133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1"/>
      <c r="C110" s="192"/>
      <c r="D110" s="193" t="s">
        <v>621</v>
      </c>
      <c r="E110" s="194"/>
      <c r="F110" s="194"/>
      <c r="G110" s="194"/>
      <c r="H110" s="194"/>
      <c r="I110" s="194"/>
      <c r="J110" s="195">
        <f>J269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Prostá rekonstrukce trati v úseku Lázně Bělohrad - Nová Paka_Z2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168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5" t="s">
        <v>617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170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6" t="s">
        <v>618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172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E13</f>
        <v>PS 430-11-01.09 - PZS P4481 (ÚOŽI)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Lázně Bělohrad - Nová Paka</v>
      </c>
      <c r="G128" s="41"/>
      <c r="H128" s="41"/>
      <c r="I128" s="33" t="s">
        <v>22</v>
      </c>
      <c r="J128" s="80" t="str">
        <f>IF(J16="","",J16)</f>
        <v>7. 7. 2025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E19</f>
        <v>Správa Železnic, s.o.</v>
      </c>
      <c r="G130" s="41"/>
      <c r="H130" s="41"/>
      <c r="I130" s="33" t="s">
        <v>29</v>
      </c>
      <c r="J130" s="37" t="str">
        <f>E25</f>
        <v>Pavel Plašil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31</v>
      </c>
      <c r="J131" s="37" t="str">
        <f>E28</f>
        <v>Michal Kadlec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192</v>
      </c>
      <c r="D133" s="205" t="s">
        <v>58</v>
      </c>
      <c r="E133" s="205" t="s">
        <v>54</v>
      </c>
      <c r="F133" s="205" t="s">
        <v>55</v>
      </c>
      <c r="G133" s="205" t="s">
        <v>193</v>
      </c>
      <c r="H133" s="205" t="s">
        <v>194</v>
      </c>
      <c r="I133" s="205" t="s">
        <v>195</v>
      </c>
      <c r="J133" s="205" t="s">
        <v>178</v>
      </c>
      <c r="K133" s="206" t="s">
        <v>196</v>
      </c>
      <c r="L133" s="207"/>
      <c r="M133" s="101" t="s">
        <v>1</v>
      </c>
      <c r="N133" s="102" t="s">
        <v>37</v>
      </c>
      <c r="O133" s="102" t="s">
        <v>197</v>
      </c>
      <c r="P133" s="102" t="s">
        <v>198</v>
      </c>
      <c r="Q133" s="102" t="s">
        <v>199</v>
      </c>
      <c r="R133" s="102" t="s">
        <v>200</v>
      </c>
      <c r="S133" s="102" t="s">
        <v>201</v>
      </c>
      <c r="T133" s="103" t="s">
        <v>202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203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P135+P269</f>
        <v>0</v>
      </c>
      <c r="Q134" s="105"/>
      <c r="R134" s="210">
        <f>R135+R269</f>
        <v>0</v>
      </c>
      <c r="S134" s="105"/>
      <c r="T134" s="211">
        <f>T135+T269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180</v>
      </c>
      <c r="BK134" s="212">
        <f>BK135+BK269</f>
        <v>0</v>
      </c>
    </row>
    <row r="135" s="12" customFormat="1" ht="25.92" customHeight="1">
      <c r="A135" s="12"/>
      <c r="B135" s="213"/>
      <c r="C135" s="214"/>
      <c r="D135" s="215" t="s">
        <v>72</v>
      </c>
      <c r="E135" s="216" t="s">
        <v>204</v>
      </c>
      <c r="F135" s="216" t="s">
        <v>204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P136+P145+P148+P154+P176+P187+P244+P258</f>
        <v>0</v>
      </c>
      <c r="Q135" s="221"/>
      <c r="R135" s="222">
        <f>R136+R145+R148+R154+R176+R187+R244+R258</f>
        <v>0</v>
      </c>
      <c r="S135" s="221"/>
      <c r="T135" s="223">
        <f>T136+T145+T148+T154+T176+T187+T244+T258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80</v>
      </c>
      <c r="AT135" s="225" t="s">
        <v>72</v>
      </c>
      <c r="AU135" s="225" t="s">
        <v>73</v>
      </c>
      <c r="AY135" s="224" t="s">
        <v>206</v>
      </c>
      <c r="BK135" s="226">
        <f>BK136+BK145+BK148+BK154+BK176+BK187+BK244+BK258</f>
        <v>0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80</v>
      </c>
      <c r="F136" s="227" t="s">
        <v>207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SUM(P137:P144)</f>
        <v>0</v>
      </c>
      <c r="Q136" s="221"/>
      <c r="R136" s="222">
        <f>SUM(R137:R144)</f>
        <v>0</v>
      </c>
      <c r="S136" s="221"/>
      <c r="T136" s="223">
        <f>SUM(T137:T144)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SUM(BK137:BK144)</f>
        <v>0</v>
      </c>
    </row>
    <row r="137" s="2" customFormat="1" ht="24.15" customHeight="1">
      <c r="A137" s="39"/>
      <c r="B137" s="40"/>
      <c r="C137" s="229" t="s">
        <v>80</v>
      </c>
      <c r="D137" s="229" t="s">
        <v>208</v>
      </c>
      <c r="E137" s="230" t="s">
        <v>487</v>
      </c>
      <c r="F137" s="231" t="s">
        <v>488</v>
      </c>
      <c r="G137" s="232" t="s">
        <v>221</v>
      </c>
      <c r="H137" s="233">
        <v>54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1196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1197</v>
      </c>
      <c r="G138" s="243"/>
      <c r="H138" s="247">
        <v>48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1198</v>
      </c>
      <c r="G139" s="243"/>
      <c r="H139" s="247">
        <v>6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73</v>
      </c>
      <c r="AY139" s="253" t="s">
        <v>206</v>
      </c>
    </row>
    <row r="140" s="14" customFormat="1">
      <c r="A140" s="14"/>
      <c r="B140" s="254"/>
      <c r="C140" s="255"/>
      <c r="D140" s="244" t="s">
        <v>215</v>
      </c>
      <c r="E140" s="256" t="s">
        <v>1</v>
      </c>
      <c r="F140" s="257" t="s">
        <v>218</v>
      </c>
      <c r="G140" s="255"/>
      <c r="H140" s="258">
        <v>54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4" t="s">
        <v>215</v>
      </c>
      <c r="AU140" s="264" t="s">
        <v>82</v>
      </c>
      <c r="AV140" s="14" t="s">
        <v>213</v>
      </c>
      <c r="AW140" s="14" t="s">
        <v>30</v>
      </c>
      <c r="AX140" s="14" t="s">
        <v>80</v>
      </c>
      <c r="AY140" s="264" t="s">
        <v>206</v>
      </c>
    </row>
    <row r="141" s="2" customFormat="1" ht="24.15" customHeight="1">
      <c r="A141" s="39"/>
      <c r="B141" s="40"/>
      <c r="C141" s="229" t="s">
        <v>82</v>
      </c>
      <c r="D141" s="229" t="s">
        <v>208</v>
      </c>
      <c r="E141" s="230" t="s">
        <v>682</v>
      </c>
      <c r="F141" s="231" t="s">
        <v>683</v>
      </c>
      <c r="G141" s="232" t="s">
        <v>221</v>
      </c>
      <c r="H141" s="233">
        <v>54</v>
      </c>
      <c r="I141" s="234"/>
      <c r="J141" s="235">
        <f>ROUND(I141*H141,2)</f>
        <v>0</v>
      </c>
      <c r="K141" s="231" t="s">
        <v>489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213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213</v>
      </c>
      <c r="BM141" s="240" t="s">
        <v>1199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1200</v>
      </c>
      <c r="G142" s="243"/>
      <c r="H142" s="247">
        <v>48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73</v>
      </c>
      <c r="AY142" s="253" t="s">
        <v>206</v>
      </c>
    </row>
    <row r="143" s="13" customFormat="1">
      <c r="A143" s="13"/>
      <c r="B143" s="242"/>
      <c r="C143" s="243"/>
      <c r="D143" s="244" t="s">
        <v>215</v>
      </c>
      <c r="E143" s="245" t="s">
        <v>1</v>
      </c>
      <c r="F143" s="246" t="s">
        <v>1201</v>
      </c>
      <c r="G143" s="243"/>
      <c r="H143" s="247">
        <v>6</v>
      </c>
      <c r="I143" s="248"/>
      <c r="J143" s="243"/>
      <c r="K143" s="243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215</v>
      </c>
      <c r="AU143" s="253" t="s">
        <v>82</v>
      </c>
      <c r="AV143" s="13" t="s">
        <v>82</v>
      </c>
      <c r="AW143" s="13" t="s">
        <v>30</v>
      </c>
      <c r="AX143" s="13" t="s">
        <v>73</v>
      </c>
      <c r="AY143" s="253" t="s">
        <v>206</v>
      </c>
    </row>
    <row r="144" s="14" customFormat="1">
      <c r="A144" s="14"/>
      <c r="B144" s="254"/>
      <c r="C144" s="255"/>
      <c r="D144" s="244" t="s">
        <v>215</v>
      </c>
      <c r="E144" s="256" t="s">
        <v>1</v>
      </c>
      <c r="F144" s="257" t="s">
        <v>218</v>
      </c>
      <c r="G144" s="255"/>
      <c r="H144" s="258">
        <v>54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4" t="s">
        <v>215</v>
      </c>
      <c r="AU144" s="264" t="s">
        <v>82</v>
      </c>
      <c r="AV144" s="14" t="s">
        <v>213</v>
      </c>
      <c r="AW144" s="14" t="s">
        <v>30</v>
      </c>
      <c r="AX144" s="14" t="s">
        <v>80</v>
      </c>
      <c r="AY144" s="264" t="s">
        <v>206</v>
      </c>
    </row>
    <row r="145" s="12" customFormat="1" ht="22.8" customHeight="1">
      <c r="A145" s="12"/>
      <c r="B145" s="213"/>
      <c r="C145" s="214"/>
      <c r="D145" s="215" t="s">
        <v>72</v>
      </c>
      <c r="E145" s="227" t="s">
        <v>233</v>
      </c>
      <c r="F145" s="227" t="s">
        <v>346</v>
      </c>
      <c r="G145" s="214"/>
      <c r="H145" s="214"/>
      <c r="I145" s="217"/>
      <c r="J145" s="228">
        <f>BK145</f>
        <v>0</v>
      </c>
      <c r="K145" s="214"/>
      <c r="L145" s="219"/>
      <c r="M145" s="220"/>
      <c r="N145" s="221"/>
      <c r="O145" s="221"/>
      <c r="P145" s="222">
        <f>SUM(P146:P147)</f>
        <v>0</v>
      </c>
      <c r="Q145" s="221"/>
      <c r="R145" s="222">
        <f>SUM(R146:R147)</f>
        <v>0</v>
      </c>
      <c r="S145" s="221"/>
      <c r="T145" s="223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80</v>
      </c>
      <c r="AT145" s="225" t="s">
        <v>72</v>
      </c>
      <c r="AU145" s="225" t="s">
        <v>80</v>
      </c>
      <c r="AY145" s="224" t="s">
        <v>206</v>
      </c>
      <c r="BK145" s="226">
        <f>SUM(BK146:BK147)</f>
        <v>0</v>
      </c>
    </row>
    <row r="146" s="2" customFormat="1" ht="16.5" customHeight="1">
      <c r="A146" s="39"/>
      <c r="B146" s="40"/>
      <c r="C146" s="229" t="s">
        <v>90</v>
      </c>
      <c r="D146" s="229" t="s">
        <v>208</v>
      </c>
      <c r="E146" s="230" t="s">
        <v>893</v>
      </c>
      <c r="F146" s="231" t="s">
        <v>624</v>
      </c>
      <c r="G146" s="232" t="s">
        <v>221</v>
      </c>
      <c r="H146" s="233">
        <v>0.29999999999999999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38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213</v>
      </c>
      <c r="AT146" s="240" t="s">
        <v>208</v>
      </c>
      <c r="AU146" s="240" t="s">
        <v>82</v>
      </c>
      <c r="AY146" s="18" t="s">
        <v>206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80</v>
      </c>
      <c r="BK146" s="241">
        <f>ROUND(I146*H146,2)</f>
        <v>0</v>
      </c>
      <c r="BL146" s="18" t="s">
        <v>213</v>
      </c>
      <c r="BM146" s="240" t="s">
        <v>1202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895</v>
      </c>
      <c r="G147" s="243"/>
      <c r="H147" s="247">
        <v>0.29999999999999999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80</v>
      </c>
      <c r="AY147" s="253" t="s">
        <v>206</v>
      </c>
    </row>
    <row r="148" s="12" customFormat="1" ht="22.8" customHeight="1">
      <c r="A148" s="12"/>
      <c r="B148" s="213"/>
      <c r="C148" s="214"/>
      <c r="D148" s="215" t="s">
        <v>72</v>
      </c>
      <c r="E148" s="227" t="s">
        <v>896</v>
      </c>
      <c r="F148" s="227" t="s">
        <v>897</v>
      </c>
      <c r="G148" s="214"/>
      <c r="H148" s="214"/>
      <c r="I148" s="217"/>
      <c r="J148" s="228">
        <f>BK148</f>
        <v>0</v>
      </c>
      <c r="K148" s="214"/>
      <c r="L148" s="219"/>
      <c r="M148" s="220"/>
      <c r="N148" s="221"/>
      <c r="O148" s="221"/>
      <c r="P148" s="222">
        <f>SUM(P149:P153)</f>
        <v>0</v>
      </c>
      <c r="Q148" s="221"/>
      <c r="R148" s="222">
        <f>SUM(R149:R153)</f>
        <v>0</v>
      </c>
      <c r="S148" s="221"/>
      <c r="T148" s="223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4" t="s">
        <v>80</v>
      </c>
      <c r="AT148" s="225" t="s">
        <v>72</v>
      </c>
      <c r="AU148" s="225" t="s">
        <v>80</v>
      </c>
      <c r="AY148" s="224" t="s">
        <v>206</v>
      </c>
      <c r="BK148" s="226">
        <f>SUM(BK149:BK153)</f>
        <v>0</v>
      </c>
    </row>
    <row r="149" s="2" customFormat="1" ht="55.5" customHeight="1">
      <c r="A149" s="39"/>
      <c r="B149" s="40"/>
      <c r="C149" s="286" t="s">
        <v>213</v>
      </c>
      <c r="D149" s="286" t="s">
        <v>288</v>
      </c>
      <c r="E149" s="287" t="s">
        <v>898</v>
      </c>
      <c r="F149" s="288" t="s">
        <v>899</v>
      </c>
      <c r="G149" s="289" t="s">
        <v>301</v>
      </c>
      <c r="H149" s="290">
        <v>1</v>
      </c>
      <c r="I149" s="291"/>
      <c r="J149" s="292">
        <f>ROUND(I149*H149,2)</f>
        <v>0</v>
      </c>
      <c r="K149" s="288" t="s">
        <v>489</v>
      </c>
      <c r="L149" s="293"/>
      <c r="M149" s="294" t="s">
        <v>1</v>
      </c>
      <c r="N149" s="295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390</v>
      </c>
      <c r="AT149" s="240" t="s">
        <v>288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390</v>
      </c>
      <c r="BM149" s="240" t="s">
        <v>1203</v>
      </c>
    </row>
    <row r="150" s="2" customFormat="1" ht="24.15" customHeight="1">
      <c r="A150" s="39"/>
      <c r="B150" s="40"/>
      <c r="C150" s="286" t="s">
        <v>233</v>
      </c>
      <c r="D150" s="286" t="s">
        <v>288</v>
      </c>
      <c r="E150" s="287" t="s">
        <v>901</v>
      </c>
      <c r="F150" s="288" t="s">
        <v>902</v>
      </c>
      <c r="G150" s="289" t="s">
        <v>903</v>
      </c>
      <c r="H150" s="290">
        <v>1</v>
      </c>
      <c r="I150" s="291"/>
      <c r="J150" s="292">
        <f>ROUND(I150*H150,2)</f>
        <v>0</v>
      </c>
      <c r="K150" s="288" t="s">
        <v>489</v>
      </c>
      <c r="L150" s="293"/>
      <c r="M150" s="294" t="s">
        <v>1</v>
      </c>
      <c r="N150" s="295" t="s">
        <v>38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390</v>
      </c>
      <c r="AT150" s="240" t="s">
        <v>288</v>
      </c>
      <c r="AU150" s="240" t="s">
        <v>82</v>
      </c>
      <c r="AY150" s="18" t="s">
        <v>206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80</v>
      </c>
      <c r="BK150" s="241">
        <f>ROUND(I150*H150,2)</f>
        <v>0</v>
      </c>
      <c r="BL150" s="18" t="s">
        <v>390</v>
      </c>
      <c r="BM150" s="240" t="s">
        <v>1204</v>
      </c>
    </row>
    <row r="151" s="2" customFormat="1" ht="24.15" customHeight="1">
      <c r="A151" s="39"/>
      <c r="B151" s="40"/>
      <c r="C151" s="286" t="s">
        <v>244</v>
      </c>
      <c r="D151" s="286" t="s">
        <v>288</v>
      </c>
      <c r="E151" s="287" t="s">
        <v>905</v>
      </c>
      <c r="F151" s="288" t="s">
        <v>906</v>
      </c>
      <c r="G151" s="289" t="s">
        <v>301</v>
      </c>
      <c r="H151" s="290">
        <v>1</v>
      </c>
      <c r="I151" s="291"/>
      <c r="J151" s="292">
        <f>ROUND(I151*H151,2)</f>
        <v>0</v>
      </c>
      <c r="K151" s="288" t="s">
        <v>489</v>
      </c>
      <c r="L151" s="293"/>
      <c r="M151" s="294" t="s">
        <v>1</v>
      </c>
      <c r="N151" s="295" t="s">
        <v>38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505</v>
      </c>
      <c r="AT151" s="240" t="s">
        <v>288</v>
      </c>
      <c r="AU151" s="240" t="s">
        <v>82</v>
      </c>
      <c r="AY151" s="18" t="s">
        <v>206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80</v>
      </c>
      <c r="BK151" s="241">
        <f>ROUND(I151*H151,2)</f>
        <v>0</v>
      </c>
      <c r="BL151" s="18" t="s">
        <v>383</v>
      </c>
      <c r="BM151" s="240" t="s">
        <v>1205</v>
      </c>
    </row>
    <row r="152" s="2" customFormat="1" ht="16.5" customHeight="1">
      <c r="A152" s="39"/>
      <c r="B152" s="40"/>
      <c r="C152" s="229" t="s">
        <v>248</v>
      </c>
      <c r="D152" s="229" t="s">
        <v>208</v>
      </c>
      <c r="E152" s="230" t="s">
        <v>908</v>
      </c>
      <c r="F152" s="231" t="s">
        <v>909</v>
      </c>
      <c r="G152" s="232" t="s">
        <v>301</v>
      </c>
      <c r="H152" s="233">
        <v>1</v>
      </c>
      <c r="I152" s="234"/>
      <c r="J152" s="235">
        <f>ROUND(I152*H152,2)</f>
        <v>0</v>
      </c>
      <c r="K152" s="231" t="s">
        <v>489</v>
      </c>
      <c r="L152" s="45"/>
      <c r="M152" s="236" t="s">
        <v>1</v>
      </c>
      <c r="N152" s="237" t="s">
        <v>38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213</v>
      </c>
      <c r="AT152" s="240" t="s">
        <v>208</v>
      </c>
      <c r="AU152" s="240" t="s">
        <v>82</v>
      </c>
      <c r="AY152" s="18" t="s">
        <v>206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80</v>
      </c>
      <c r="BK152" s="241">
        <f>ROUND(I152*H152,2)</f>
        <v>0</v>
      </c>
      <c r="BL152" s="18" t="s">
        <v>213</v>
      </c>
      <c r="BM152" s="240" t="s">
        <v>1206</v>
      </c>
    </row>
    <row r="153" s="2" customFormat="1" ht="24.15" customHeight="1">
      <c r="A153" s="39"/>
      <c r="B153" s="40"/>
      <c r="C153" s="286" t="s">
        <v>253</v>
      </c>
      <c r="D153" s="286" t="s">
        <v>288</v>
      </c>
      <c r="E153" s="287" t="s">
        <v>756</v>
      </c>
      <c r="F153" s="288" t="s">
        <v>757</v>
      </c>
      <c r="G153" s="289" t="s">
        <v>301</v>
      </c>
      <c r="H153" s="290">
        <v>1</v>
      </c>
      <c r="I153" s="291"/>
      <c r="J153" s="292">
        <f>ROUND(I153*H153,2)</f>
        <v>0</v>
      </c>
      <c r="K153" s="288" t="s">
        <v>489</v>
      </c>
      <c r="L153" s="293"/>
      <c r="M153" s="294" t="s">
        <v>1</v>
      </c>
      <c r="N153" s="295" t="s">
        <v>38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505</v>
      </c>
      <c r="AT153" s="240" t="s">
        <v>288</v>
      </c>
      <c r="AU153" s="240" t="s">
        <v>82</v>
      </c>
      <c r="AY153" s="18" t="s">
        <v>206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80</v>
      </c>
      <c r="BK153" s="241">
        <f>ROUND(I153*H153,2)</f>
        <v>0</v>
      </c>
      <c r="BL153" s="18" t="s">
        <v>383</v>
      </c>
      <c r="BM153" s="240" t="s">
        <v>1207</v>
      </c>
    </row>
    <row r="154" s="12" customFormat="1" ht="22.8" customHeight="1">
      <c r="A154" s="12"/>
      <c r="B154" s="213"/>
      <c r="C154" s="214"/>
      <c r="D154" s="215" t="s">
        <v>72</v>
      </c>
      <c r="E154" s="227" t="s">
        <v>912</v>
      </c>
      <c r="F154" s="227" t="s">
        <v>913</v>
      </c>
      <c r="G154" s="214"/>
      <c r="H154" s="214"/>
      <c r="I154" s="217"/>
      <c r="J154" s="228">
        <f>BK154</f>
        <v>0</v>
      </c>
      <c r="K154" s="214"/>
      <c r="L154" s="219"/>
      <c r="M154" s="220"/>
      <c r="N154" s="221"/>
      <c r="O154" s="221"/>
      <c r="P154" s="222">
        <f>SUM(P155:P175)</f>
        <v>0</v>
      </c>
      <c r="Q154" s="221"/>
      <c r="R154" s="222">
        <f>SUM(R155:R175)</f>
        <v>0</v>
      </c>
      <c r="S154" s="221"/>
      <c r="T154" s="223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4" t="s">
        <v>80</v>
      </c>
      <c r="AT154" s="225" t="s">
        <v>72</v>
      </c>
      <c r="AU154" s="225" t="s">
        <v>80</v>
      </c>
      <c r="AY154" s="224" t="s">
        <v>206</v>
      </c>
      <c r="BK154" s="226">
        <f>SUM(BK155:BK175)</f>
        <v>0</v>
      </c>
    </row>
    <row r="155" s="2" customFormat="1" ht="24.15" customHeight="1">
      <c r="A155" s="39"/>
      <c r="B155" s="40"/>
      <c r="C155" s="286" t="s">
        <v>258</v>
      </c>
      <c r="D155" s="286" t="s">
        <v>288</v>
      </c>
      <c r="E155" s="287" t="s">
        <v>914</v>
      </c>
      <c r="F155" s="288" t="s">
        <v>915</v>
      </c>
      <c r="G155" s="289" t="s">
        <v>301</v>
      </c>
      <c r="H155" s="290">
        <v>1</v>
      </c>
      <c r="I155" s="291"/>
      <c r="J155" s="292">
        <f>ROUND(I155*H155,2)</f>
        <v>0</v>
      </c>
      <c r="K155" s="288" t="s">
        <v>489</v>
      </c>
      <c r="L155" s="293"/>
      <c r="M155" s="294" t="s">
        <v>1</v>
      </c>
      <c r="N155" s="295" t="s">
        <v>38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390</v>
      </c>
      <c r="AT155" s="240" t="s">
        <v>288</v>
      </c>
      <c r="AU155" s="240" t="s">
        <v>82</v>
      </c>
      <c r="AY155" s="18" t="s">
        <v>206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80</v>
      </c>
      <c r="BK155" s="241">
        <f>ROUND(I155*H155,2)</f>
        <v>0</v>
      </c>
      <c r="BL155" s="18" t="s">
        <v>390</v>
      </c>
      <c r="BM155" s="240" t="s">
        <v>1208</v>
      </c>
    </row>
    <row r="156" s="2" customFormat="1" ht="44.25" customHeight="1">
      <c r="A156" s="39"/>
      <c r="B156" s="40"/>
      <c r="C156" s="286" t="s">
        <v>265</v>
      </c>
      <c r="D156" s="286" t="s">
        <v>288</v>
      </c>
      <c r="E156" s="287" t="s">
        <v>917</v>
      </c>
      <c r="F156" s="288" t="s">
        <v>918</v>
      </c>
      <c r="G156" s="289" t="s">
        <v>919</v>
      </c>
      <c r="H156" s="290">
        <v>1</v>
      </c>
      <c r="I156" s="291"/>
      <c r="J156" s="292">
        <f>ROUND(I156*H156,2)</f>
        <v>0</v>
      </c>
      <c r="K156" s="288" t="s">
        <v>489</v>
      </c>
      <c r="L156" s="293"/>
      <c r="M156" s="294" t="s">
        <v>1</v>
      </c>
      <c r="N156" s="295" t="s">
        <v>38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390</v>
      </c>
      <c r="AT156" s="240" t="s">
        <v>288</v>
      </c>
      <c r="AU156" s="240" t="s">
        <v>82</v>
      </c>
      <c r="AY156" s="18" t="s">
        <v>206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80</v>
      </c>
      <c r="BK156" s="241">
        <f>ROUND(I156*H156,2)</f>
        <v>0</v>
      </c>
      <c r="BL156" s="18" t="s">
        <v>390</v>
      </c>
      <c r="BM156" s="240" t="s">
        <v>1209</v>
      </c>
    </row>
    <row r="157" s="2" customFormat="1" ht="24.15" customHeight="1">
      <c r="A157" s="39"/>
      <c r="B157" s="40"/>
      <c r="C157" s="286" t="s">
        <v>269</v>
      </c>
      <c r="D157" s="286" t="s">
        <v>288</v>
      </c>
      <c r="E157" s="287" t="s">
        <v>921</v>
      </c>
      <c r="F157" s="288" t="s">
        <v>922</v>
      </c>
      <c r="G157" s="289" t="s">
        <v>301</v>
      </c>
      <c r="H157" s="290">
        <v>2</v>
      </c>
      <c r="I157" s="291"/>
      <c r="J157" s="292">
        <f>ROUND(I157*H157,2)</f>
        <v>0</v>
      </c>
      <c r="K157" s="288" t="s">
        <v>489</v>
      </c>
      <c r="L157" s="293"/>
      <c r="M157" s="294" t="s">
        <v>1</v>
      </c>
      <c r="N157" s="295" t="s">
        <v>38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505</v>
      </c>
      <c r="AT157" s="240" t="s">
        <v>288</v>
      </c>
      <c r="AU157" s="240" t="s">
        <v>82</v>
      </c>
      <c r="AY157" s="18" t="s">
        <v>206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80</v>
      </c>
      <c r="BK157" s="241">
        <f>ROUND(I157*H157,2)</f>
        <v>0</v>
      </c>
      <c r="BL157" s="18" t="s">
        <v>383</v>
      </c>
      <c r="BM157" s="240" t="s">
        <v>1210</v>
      </c>
    </row>
    <row r="158" s="2" customFormat="1" ht="21.75" customHeight="1">
      <c r="A158" s="39"/>
      <c r="B158" s="40"/>
      <c r="C158" s="286" t="s">
        <v>8</v>
      </c>
      <c r="D158" s="286" t="s">
        <v>288</v>
      </c>
      <c r="E158" s="287" t="s">
        <v>924</v>
      </c>
      <c r="F158" s="288" t="s">
        <v>925</v>
      </c>
      <c r="G158" s="289" t="s">
        <v>301</v>
      </c>
      <c r="H158" s="290">
        <v>1</v>
      </c>
      <c r="I158" s="291"/>
      <c r="J158" s="292">
        <f>ROUND(I158*H158,2)</f>
        <v>0</v>
      </c>
      <c r="K158" s="288" t="s">
        <v>489</v>
      </c>
      <c r="L158" s="293"/>
      <c r="M158" s="294" t="s">
        <v>1</v>
      </c>
      <c r="N158" s="295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505</v>
      </c>
      <c r="AT158" s="240" t="s">
        <v>288</v>
      </c>
      <c r="AU158" s="240" t="s">
        <v>82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383</v>
      </c>
      <c r="BM158" s="240" t="s">
        <v>1211</v>
      </c>
    </row>
    <row r="159" s="2" customFormat="1" ht="44.25" customHeight="1">
      <c r="A159" s="39"/>
      <c r="B159" s="40"/>
      <c r="C159" s="286" t="s">
        <v>281</v>
      </c>
      <c r="D159" s="286" t="s">
        <v>288</v>
      </c>
      <c r="E159" s="287" t="s">
        <v>927</v>
      </c>
      <c r="F159" s="288" t="s">
        <v>928</v>
      </c>
      <c r="G159" s="289" t="s">
        <v>301</v>
      </c>
      <c r="H159" s="290">
        <v>20</v>
      </c>
      <c r="I159" s="291"/>
      <c r="J159" s="292">
        <f>ROUND(I159*H159,2)</f>
        <v>0</v>
      </c>
      <c r="K159" s="288" t="s">
        <v>489</v>
      </c>
      <c r="L159" s="293"/>
      <c r="M159" s="294" t="s">
        <v>1</v>
      </c>
      <c r="N159" s="295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390</v>
      </c>
      <c r="AT159" s="240" t="s">
        <v>288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390</v>
      </c>
      <c r="BM159" s="240" t="s">
        <v>1212</v>
      </c>
    </row>
    <row r="160" s="2" customFormat="1" ht="16.5" customHeight="1">
      <c r="A160" s="39"/>
      <c r="B160" s="40"/>
      <c r="C160" s="286" t="s">
        <v>287</v>
      </c>
      <c r="D160" s="286" t="s">
        <v>288</v>
      </c>
      <c r="E160" s="287" t="s">
        <v>930</v>
      </c>
      <c r="F160" s="288" t="s">
        <v>931</v>
      </c>
      <c r="G160" s="289" t="s">
        <v>301</v>
      </c>
      <c r="H160" s="290">
        <v>1</v>
      </c>
      <c r="I160" s="291"/>
      <c r="J160" s="292">
        <f>ROUND(I160*H160,2)</f>
        <v>0</v>
      </c>
      <c r="K160" s="288" t="s">
        <v>489</v>
      </c>
      <c r="L160" s="293"/>
      <c r="M160" s="294" t="s">
        <v>1</v>
      </c>
      <c r="N160" s="295" t="s">
        <v>38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505</v>
      </c>
      <c r="AT160" s="240" t="s">
        <v>288</v>
      </c>
      <c r="AU160" s="240" t="s">
        <v>82</v>
      </c>
      <c r="AY160" s="18" t="s">
        <v>206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80</v>
      </c>
      <c r="BK160" s="241">
        <f>ROUND(I160*H160,2)</f>
        <v>0</v>
      </c>
      <c r="BL160" s="18" t="s">
        <v>383</v>
      </c>
      <c r="BM160" s="240" t="s">
        <v>1213</v>
      </c>
    </row>
    <row r="161" s="2" customFormat="1" ht="49.05" customHeight="1">
      <c r="A161" s="39"/>
      <c r="B161" s="40"/>
      <c r="C161" s="286" t="s">
        <v>293</v>
      </c>
      <c r="D161" s="286" t="s">
        <v>288</v>
      </c>
      <c r="E161" s="287" t="s">
        <v>933</v>
      </c>
      <c r="F161" s="288" t="s">
        <v>934</v>
      </c>
      <c r="G161" s="289" t="s">
        <v>301</v>
      </c>
      <c r="H161" s="290">
        <v>2</v>
      </c>
      <c r="I161" s="291"/>
      <c r="J161" s="292">
        <f>ROUND(I161*H161,2)</f>
        <v>0</v>
      </c>
      <c r="K161" s="288" t="s">
        <v>489</v>
      </c>
      <c r="L161" s="293"/>
      <c r="M161" s="294" t="s">
        <v>1</v>
      </c>
      <c r="N161" s="295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390</v>
      </c>
      <c r="AT161" s="240" t="s">
        <v>288</v>
      </c>
      <c r="AU161" s="240" t="s">
        <v>82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390</v>
      </c>
      <c r="BM161" s="240" t="s">
        <v>1214</v>
      </c>
    </row>
    <row r="162" s="2" customFormat="1" ht="16.5" customHeight="1">
      <c r="A162" s="39"/>
      <c r="B162" s="40"/>
      <c r="C162" s="286" t="s">
        <v>298</v>
      </c>
      <c r="D162" s="286" t="s">
        <v>288</v>
      </c>
      <c r="E162" s="287" t="s">
        <v>936</v>
      </c>
      <c r="F162" s="288" t="s">
        <v>937</v>
      </c>
      <c r="G162" s="289" t="s">
        <v>301</v>
      </c>
      <c r="H162" s="290">
        <v>1</v>
      </c>
      <c r="I162" s="291"/>
      <c r="J162" s="292">
        <f>ROUND(I162*H162,2)</f>
        <v>0</v>
      </c>
      <c r="K162" s="288" t="s">
        <v>489</v>
      </c>
      <c r="L162" s="293"/>
      <c r="M162" s="294" t="s">
        <v>1</v>
      </c>
      <c r="N162" s="295" t="s">
        <v>38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390</v>
      </c>
      <c r="AT162" s="240" t="s">
        <v>288</v>
      </c>
      <c r="AU162" s="240" t="s">
        <v>82</v>
      </c>
      <c r="AY162" s="18" t="s">
        <v>206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80</v>
      </c>
      <c r="BK162" s="241">
        <f>ROUND(I162*H162,2)</f>
        <v>0</v>
      </c>
      <c r="BL162" s="18" t="s">
        <v>390</v>
      </c>
      <c r="BM162" s="240" t="s">
        <v>1215</v>
      </c>
    </row>
    <row r="163" s="2" customFormat="1" ht="24.15" customHeight="1">
      <c r="A163" s="39"/>
      <c r="B163" s="40"/>
      <c r="C163" s="286" t="s">
        <v>306</v>
      </c>
      <c r="D163" s="286" t="s">
        <v>288</v>
      </c>
      <c r="E163" s="287" t="s">
        <v>939</v>
      </c>
      <c r="F163" s="288" t="s">
        <v>940</v>
      </c>
      <c r="G163" s="289" t="s">
        <v>301</v>
      </c>
      <c r="H163" s="290">
        <v>1</v>
      </c>
      <c r="I163" s="291"/>
      <c r="J163" s="292">
        <f>ROUND(I163*H163,2)</f>
        <v>0</v>
      </c>
      <c r="K163" s="288" t="s">
        <v>489</v>
      </c>
      <c r="L163" s="293"/>
      <c r="M163" s="294" t="s">
        <v>1</v>
      </c>
      <c r="N163" s="295" t="s">
        <v>38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390</v>
      </c>
      <c r="AT163" s="240" t="s">
        <v>288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390</v>
      </c>
      <c r="BM163" s="240" t="s">
        <v>1216</v>
      </c>
    </row>
    <row r="164" s="2" customFormat="1" ht="24.15" customHeight="1">
      <c r="A164" s="39"/>
      <c r="B164" s="40"/>
      <c r="C164" s="286" t="s">
        <v>314</v>
      </c>
      <c r="D164" s="286" t="s">
        <v>288</v>
      </c>
      <c r="E164" s="287" t="s">
        <v>942</v>
      </c>
      <c r="F164" s="288" t="s">
        <v>943</v>
      </c>
      <c r="G164" s="289" t="s">
        <v>301</v>
      </c>
      <c r="H164" s="290">
        <v>1</v>
      </c>
      <c r="I164" s="291"/>
      <c r="J164" s="292">
        <f>ROUND(I164*H164,2)</f>
        <v>0</v>
      </c>
      <c r="K164" s="288" t="s">
        <v>489</v>
      </c>
      <c r="L164" s="293"/>
      <c r="M164" s="294" t="s">
        <v>1</v>
      </c>
      <c r="N164" s="295" t="s">
        <v>38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390</v>
      </c>
      <c r="AT164" s="240" t="s">
        <v>288</v>
      </c>
      <c r="AU164" s="240" t="s">
        <v>82</v>
      </c>
      <c r="AY164" s="18" t="s">
        <v>206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80</v>
      </c>
      <c r="BK164" s="241">
        <f>ROUND(I164*H164,2)</f>
        <v>0</v>
      </c>
      <c r="BL164" s="18" t="s">
        <v>390</v>
      </c>
      <c r="BM164" s="240" t="s">
        <v>1217</v>
      </c>
    </row>
    <row r="165" s="2" customFormat="1" ht="16.5" customHeight="1">
      <c r="A165" s="39"/>
      <c r="B165" s="40"/>
      <c r="C165" s="229" t="s">
        <v>321</v>
      </c>
      <c r="D165" s="229" t="s">
        <v>208</v>
      </c>
      <c r="E165" s="230" t="s">
        <v>945</v>
      </c>
      <c r="F165" s="231" t="s">
        <v>946</v>
      </c>
      <c r="G165" s="232" t="s">
        <v>301</v>
      </c>
      <c r="H165" s="233">
        <v>1</v>
      </c>
      <c r="I165" s="234"/>
      <c r="J165" s="235">
        <f>ROUND(I165*H165,2)</f>
        <v>0</v>
      </c>
      <c r="K165" s="231" t="s">
        <v>489</v>
      </c>
      <c r="L165" s="45"/>
      <c r="M165" s="236" t="s">
        <v>1</v>
      </c>
      <c r="N165" s="237" t="s">
        <v>38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213</v>
      </c>
      <c r="AT165" s="240" t="s">
        <v>208</v>
      </c>
      <c r="AU165" s="240" t="s">
        <v>82</v>
      </c>
      <c r="AY165" s="18" t="s">
        <v>206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80</v>
      </c>
      <c r="BK165" s="241">
        <f>ROUND(I165*H165,2)</f>
        <v>0</v>
      </c>
      <c r="BL165" s="18" t="s">
        <v>213</v>
      </c>
      <c r="BM165" s="240" t="s">
        <v>1218</v>
      </c>
    </row>
    <row r="166" s="2" customFormat="1" ht="16.5" customHeight="1">
      <c r="A166" s="39"/>
      <c r="B166" s="40"/>
      <c r="C166" s="229" t="s">
        <v>326</v>
      </c>
      <c r="D166" s="229" t="s">
        <v>208</v>
      </c>
      <c r="E166" s="230" t="s">
        <v>948</v>
      </c>
      <c r="F166" s="231" t="s">
        <v>949</v>
      </c>
      <c r="G166" s="232" t="s">
        <v>301</v>
      </c>
      <c r="H166" s="233">
        <v>1</v>
      </c>
      <c r="I166" s="234"/>
      <c r="J166" s="235">
        <f>ROUND(I166*H166,2)</f>
        <v>0</v>
      </c>
      <c r="K166" s="231" t="s">
        <v>489</v>
      </c>
      <c r="L166" s="45"/>
      <c r="M166" s="236" t="s">
        <v>1</v>
      </c>
      <c r="N166" s="237" t="s">
        <v>38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213</v>
      </c>
      <c r="AT166" s="240" t="s">
        <v>208</v>
      </c>
      <c r="AU166" s="240" t="s">
        <v>82</v>
      </c>
      <c r="AY166" s="18" t="s">
        <v>206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80</v>
      </c>
      <c r="BK166" s="241">
        <f>ROUND(I166*H166,2)</f>
        <v>0</v>
      </c>
      <c r="BL166" s="18" t="s">
        <v>213</v>
      </c>
      <c r="BM166" s="240" t="s">
        <v>1219</v>
      </c>
    </row>
    <row r="167" s="2" customFormat="1" ht="21.75" customHeight="1">
      <c r="A167" s="39"/>
      <c r="B167" s="40"/>
      <c r="C167" s="229" t="s">
        <v>7</v>
      </c>
      <c r="D167" s="229" t="s">
        <v>208</v>
      </c>
      <c r="E167" s="230" t="s">
        <v>951</v>
      </c>
      <c r="F167" s="231" t="s">
        <v>952</v>
      </c>
      <c r="G167" s="232" t="s">
        <v>301</v>
      </c>
      <c r="H167" s="233">
        <v>1</v>
      </c>
      <c r="I167" s="234"/>
      <c r="J167" s="235">
        <f>ROUND(I167*H167,2)</f>
        <v>0</v>
      </c>
      <c r="K167" s="231" t="s">
        <v>489</v>
      </c>
      <c r="L167" s="45"/>
      <c r="M167" s="236" t="s">
        <v>1</v>
      </c>
      <c r="N167" s="237" t="s">
        <v>38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213</v>
      </c>
      <c r="AT167" s="240" t="s">
        <v>208</v>
      </c>
      <c r="AU167" s="240" t="s">
        <v>82</v>
      </c>
      <c r="AY167" s="18" t="s">
        <v>206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80</v>
      </c>
      <c r="BK167" s="241">
        <f>ROUND(I167*H167,2)</f>
        <v>0</v>
      </c>
      <c r="BL167" s="18" t="s">
        <v>213</v>
      </c>
      <c r="BM167" s="240" t="s">
        <v>1220</v>
      </c>
    </row>
    <row r="168" s="2" customFormat="1" ht="21.75" customHeight="1">
      <c r="A168" s="39"/>
      <c r="B168" s="40"/>
      <c r="C168" s="229" t="s">
        <v>337</v>
      </c>
      <c r="D168" s="229" t="s">
        <v>208</v>
      </c>
      <c r="E168" s="230" t="s">
        <v>954</v>
      </c>
      <c r="F168" s="231" t="s">
        <v>955</v>
      </c>
      <c r="G168" s="232" t="s">
        <v>301</v>
      </c>
      <c r="H168" s="233">
        <v>20</v>
      </c>
      <c r="I168" s="234"/>
      <c r="J168" s="235">
        <f>ROUND(I168*H168,2)</f>
        <v>0</v>
      </c>
      <c r="K168" s="231" t="s">
        <v>489</v>
      </c>
      <c r="L168" s="45"/>
      <c r="M168" s="236" t="s">
        <v>1</v>
      </c>
      <c r="N168" s="237" t="s">
        <v>38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213</v>
      </c>
      <c r="AT168" s="240" t="s">
        <v>208</v>
      </c>
      <c r="AU168" s="240" t="s">
        <v>82</v>
      </c>
      <c r="AY168" s="18" t="s">
        <v>206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80</v>
      </c>
      <c r="BK168" s="241">
        <f>ROUND(I168*H168,2)</f>
        <v>0</v>
      </c>
      <c r="BL168" s="18" t="s">
        <v>213</v>
      </c>
      <c r="BM168" s="240" t="s">
        <v>1221</v>
      </c>
    </row>
    <row r="169" s="2" customFormat="1" ht="24.15" customHeight="1">
      <c r="A169" s="39"/>
      <c r="B169" s="40"/>
      <c r="C169" s="229" t="s">
        <v>342</v>
      </c>
      <c r="D169" s="229" t="s">
        <v>208</v>
      </c>
      <c r="E169" s="230" t="s">
        <v>957</v>
      </c>
      <c r="F169" s="231" t="s">
        <v>958</v>
      </c>
      <c r="G169" s="232" t="s">
        <v>301</v>
      </c>
      <c r="H169" s="233">
        <v>2</v>
      </c>
      <c r="I169" s="234"/>
      <c r="J169" s="235">
        <f>ROUND(I169*H169,2)</f>
        <v>0</v>
      </c>
      <c r="K169" s="231" t="s">
        <v>489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213</v>
      </c>
      <c r="AT169" s="240" t="s">
        <v>208</v>
      </c>
      <c r="AU169" s="240" t="s">
        <v>82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213</v>
      </c>
      <c r="BM169" s="240" t="s">
        <v>1222</v>
      </c>
    </row>
    <row r="170" s="2" customFormat="1" ht="16.5" customHeight="1">
      <c r="A170" s="39"/>
      <c r="B170" s="40"/>
      <c r="C170" s="229" t="s">
        <v>347</v>
      </c>
      <c r="D170" s="229" t="s">
        <v>208</v>
      </c>
      <c r="E170" s="230" t="s">
        <v>960</v>
      </c>
      <c r="F170" s="231" t="s">
        <v>961</v>
      </c>
      <c r="G170" s="232" t="s">
        <v>301</v>
      </c>
      <c r="H170" s="233">
        <v>1</v>
      </c>
      <c r="I170" s="234"/>
      <c r="J170" s="235">
        <f>ROUND(I170*H170,2)</f>
        <v>0</v>
      </c>
      <c r="K170" s="231" t="s">
        <v>489</v>
      </c>
      <c r="L170" s="45"/>
      <c r="M170" s="236" t="s">
        <v>1</v>
      </c>
      <c r="N170" s="237" t="s">
        <v>38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213</v>
      </c>
      <c r="AT170" s="240" t="s">
        <v>208</v>
      </c>
      <c r="AU170" s="240" t="s">
        <v>82</v>
      </c>
      <c r="AY170" s="18" t="s">
        <v>206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80</v>
      </c>
      <c r="BK170" s="241">
        <f>ROUND(I170*H170,2)</f>
        <v>0</v>
      </c>
      <c r="BL170" s="18" t="s">
        <v>213</v>
      </c>
      <c r="BM170" s="240" t="s">
        <v>1223</v>
      </c>
    </row>
    <row r="171" s="2" customFormat="1" ht="16.5" customHeight="1">
      <c r="A171" s="39"/>
      <c r="B171" s="40"/>
      <c r="C171" s="229" t="s">
        <v>352</v>
      </c>
      <c r="D171" s="229" t="s">
        <v>208</v>
      </c>
      <c r="E171" s="230" t="s">
        <v>963</v>
      </c>
      <c r="F171" s="231" t="s">
        <v>964</v>
      </c>
      <c r="G171" s="232" t="s">
        <v>301</v>
      </c>
      <c r="H171" s="233">
        <v>1</v>
      </c>
      <c r="I171" s="234"/>
      <c r="J171" s="235">
        <f>ROUND(I171*H171,2)</f>
        <v>0</v>
      </c>
      <c r="K171" s="231" t="s">
        <v>489</v>
      </c>
      <c r="L171" s="45"/>
      <c r="M171" s="236" t="s">
        <v>1</v>
      </c>
      <c r="N171" s="237" t="s">
        <v>38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213</v>
      </c>
      <c r="AT171" s="240" t="s">
        <v>208</v>
      </c>
      <c r="AU171" s="240" t="s">
        <v>82</v>
      </c>
      <c r="AY171" s="18" t="s">
        <v>206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80</v>
      </c>
      <c r="BK171" s="241">
        <f>ROUND(I171*H171,2)</f>
        <v>0</v>
      </c>
      <c r="BL171" s="18" t="s">
        <v>213</v>
      </c>
      <c r="BM171" s="240" t="s">
        <v>1224</v>
      </c>
    </row>
    <row r="172" s="2" customFormat="1" ht="16.5" customHeight="1">
      <c r="A172" s="39"/>
      <c r="B172" s="40"/>
      <c r="C172" s="229" t="s">
        <v>357</v>
      </c>
      <c r="D172" s="229" t="s">
        <v>208</v>
      </c>
      <c r="E172" s="230" t="s">
        <v>966</v>
      </c>
      <c r="F172" s="231" t="s">
        <v>967</v>
      </c>
      <c r="G172" s="232" t="s">
        <v>301</v>
      </c>
      <c r="H172" s="233">
        <v>1</v>
      </c>
      <c r="I172" s="234"/>
      <c r="J172" s="235">
        <f>ROUND(I172*H172,2)</f>
        <v>0</v>
      </c>
      <c r="K172" s="231" t="s">
        <v>489</v>
      </c>
      <c r="L172" s="45"/>
      <c r="M172" s="236" t="s">
        <v>1</v>
      </c>
      <c r="N172" s="237" t="s">
        <v>38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213</v>
      </c>
      <c r="AT172" s="240" t="s">
        <v>208</v>
      </c>
      <c r="AU172" s="240" t="s">
        <v>82</v>
      </c>
      <c r="AY172" s="18" t="s">
        <v>206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80</v>
      </c>
      <c r="BK172" s="241">
        <f>ROUND(I172*H172,2)</f>
        <v>0</v>
      </c>
      <c r="BL172" s="18" t="s">
        <v>213</v>
      </c>
      <c r="BM172" s="240" t="s">
        <v>1225</v>
      </c>
    </row>
    <row r="173" s="2" customFormat="1" ht="24.15" customHeight="1">
      <c r="A173" s="39"/>
      <c r="B173" s="40"/>
      <c r="C173" s="229" t="s">
        <v>361</v>
      </c>
      <c r="D173" s="229" t="s">
        <v>208</v>
      </c>
      <c r="E173" s="230" t="s">
        <v>969</v>
      </c>
      <c r="F173" s="231" t="s">
        <v>970</v>
      </c>
      <c r="G173" s="232" t="s">
        <v>301</v>
      </c>
      <c r="H173" s="233">
        <v>1</v>
      </c>
      <c r="I173" s="234"/>
      <c r="J173" s="235">
        <f>ROUND(I173*H173,2)</f>
        <v>0</v>
      </c>
      <c r="K173" s="231" t="s">
        <v>489</v>
      </c>
      <c r="L173" s="45"/>
      <c r="M173" s="236" t="s">
        <v>1</v>
      </c>
      <c r="N173" s="237" t="s">
        <v>38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213</v>
      </c>
      <c r="AT173" s="240" t="s">
        <v>208</v>
      </c>
      <c r="AU173" s="240" t="s">
        <v>82</v>
      </c>
      <c r="AY173" s="18" t="s">
        <v>206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80</v>
      </c>
      <c r="BK173" s="241">
        <f>ROUND(I173*H173,2)</f>
        <v>0</v>
      </c>
      <c r="BL173" s="18" t="s">
        <v>213</v>
      </c>
      <c r="BM173" s="240" t="s">
        <v>1226</v>
      </c>
    </row>
    <row r="174" s="2" customFormat="1" ht="24.15" customHeight="1">
      <c r="A174" s="39"/>
      <c r="B174" s="40"/>
      <c r="C174" s="229" t="s">
        <v>367</v>
      </c>
      <c r="D174" s="229" t="s">
        <v>208</v>
      </c>
      <c r="E174" s="230" t="s">
        <v>972</v>
      </c>
      <c r="F174" s="231" t="s">
        <v>973</v>
      </c>
      <c r="G174" s="232" t="s">
        <v>301</v>
      </c>
      <c r="H174" s="233">
        <v>1</v>
      </c>
      <c r="I174" s="234"/>
      <c r="J174" s="235">
        <f>ROUND(I174*H174,2)</f>
        <v>0</v>
      </c>
      <c r="K174" s="231" t="s">
        <v>489</v>
      </c>
      <c r="L174" s="45"/>
      <c r="M174" s="236" t="s">
        <v>1</v>
      </c>
      <c r="N174" s="237" t="s">
        <v>38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499</v>
      </c>
      <c r="AT174" s="240" t="s">
        <v>208</v>
      </c>
      <c r="AU174" s="240" t="s">
        <v>82</v>
      </c>
      <c r="AY174" s="18" t="s">
        <v>206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80</v>
      </c>
      <c r="BK174" s="241">
        <f>ROUND(I174*H174,2)</f>
        <v>0</v>
      </c>
      <c r="BL174" s="18" t="s">
        <v>499</v>
      </c>
      <c r="BM174" s="240" t="s">
        <v>1227</v>
      </c>
    </row>
    <row r="175" s="2" customFormat="1" ht="24.15" customHeight="1">
      <c r="A175" s="39"/>
      <c r="B175" s="40"/>
      <c r="C175" s="229" t="s">
        <v>373</v>
      </c>
      <c r="D175" s="229" t="s">
        <v>208</v>
      </c>
      <c r="E175" s="230" t="s">
        <v>975</v>
      </c>
      <c r="F175" s="231" t="s">
        <v>976</v>
      </c>
      <c r="G175" s="232" t="s">
        <v>301</v>
      </c>
      <c r="H175" s="233">
        <v>1</v>
      </c>
      <c r="I175" s="234"/>
      <c r="J175" s="235">
        <f>ROUND(I175*H175,2)</f>
        <v>0</v>
      </c>
      <c r="K175" s="231" t="s">
        <v>489</v>
      </c>
      <c r="L175" s="45"/>
      <c r="M175" s="236" t="s">
        <v>1</v>
      </c>
      <c r="N175" s="237" t="s">
        <v>38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499</v>
      </c>
      <c r="AT175" s="240" t="s">
        <v>208</v>
      </c>
      <c r="AU175" s="240" t="s">
        <v>82</v>
      </c>
      <c r="AY175" s="18" t="s">
        <v>206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80</v>
      </c>
      <c r="BK175" s="241">
        <f>ROUND(I175*H175,2)</f>
        <v>0</v>
      </c>
      <c r="BL175" s="18" t="s">
        <v>499</v>
      </c>
      <c r="BM175" s="240" t="s">
        <v>1228</v>
      </c>
    </row>
    <row r="176" s="12" customFormat="1" ht="22.8" customHeight="1">
      <c r="A176" s="12"/>
      <c r="B176" s="213"/>
      <c r="C176" s="214"/>
      <c r="D176" s="215" t="s">
        <v>72</v>
      </c>
      <c r="E176" s="227" t="s">
        <v>978</v>
      </c>
      <c r="F176" s="227" t="s">
        <v>979</v>
      </c>
      <c r="G176" s="214"/>
      <c r="H176" s="214"/>
      <c r="I176" s="217"/>
      <c r="J176" s="228">
        <f>BK176</f>
        <v>0</v>
      </c>
      <c r="K176" s="214"/>
      <c r="L176" s="219"/>
      <c r="M176" s="220"/>
      <c r="N176" s="221"/>
      <c r="O176" s="221"/>
      <c r="P176" s="222">
        <f>SUM(P177:P186)</f>
        <v>0</v>
      </c>
      <c r="Q176" s="221"/>
      <c r="R176" s="222">
        <f>SUM(R177:R186)</f>
        <v>0</v>
      </c>
      <c r="S176" s="221"/>
      <c r="T176" s="223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4" t="s">
        <v>80</v>
      </c>
      <c r="AT176" s="225" t="s">
        <v>72</v>
      </c>
      <c r="AU176" s="225" t="s">
        <v>80</v>
      </c>
      <c r="AY176" s="224" t="s">
        <v>206</v>
      </c>
      <c r="BK176" s="226">
        <f>SUM(BK177:BK186)</f>
        <v>0</v>
      </c>
    </row>
    <row r="177" s="2" customFormat="1" ht="16.5" customHeight="1">
      <c r="A177" s="39"/>
      <c r="B177" s="40"/>
      <c r="C177" s="286" t="s">
        <v>380</v>
      </c>
      <c r="D177" s="286" t="s">
        <v>288</v>
      </c>
      <c r="E177" s="287" t="s">
        <v>980</v>
      </c>
      <c r="F177" s="288" t="s">
        <v>981</v>
      </c>
      <c r="G177" s="289" t="s">
        <v>301</v>
      </c>
      <c r="H177" s="290">
        <v>1</v>
      </c>
      <c r="I177" s="291"/>
      <c r="J177" s="292">
        <f>ROUND(I177*H177,2)</f>
        <v>0</v>
      </c>
      <c r="K177" s="288" t="s">
        <v>489</v>
      </c>
      <c r="L177" s="293"/>
      <c r="M177" s="294" t="s">
        <v>1</v>
      </c>
      <c r="N177" s="295" t="s">
        <v>38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390</v>
      </c>
      <c r="AT177" s="240" t="s">
        <v>288</v>
      </c>
      <c r="AU177" s="240" t="s">
        <v>82</v>
      </c>
      <c r="AY177" s="18" t="s">
        <v>206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80</v>
      </c>
      <c r="BK177" s="241">
        <f>ROUND(I177*H177,2)</f>
        <v>0</v>
      </c>
      <c r="BL177" s="18" t="s">
        <v>390</v>
      </c>
      <c r="BM177" s="240" t="s">
        <v>1229</v>
      </c>
    </row>
    <row r="178" s="2" customFormat="1" ht="37.8" customHeight="1">
      <c r="A178" s="39"/>
      <c r="B178" s="40"/>
      <c r="C178" s="286" t="s">
        <v>386</v>
      </c>
      <c r="D178" s="286" t="s">
        <v>288</v>
      </c>
      <c r="E178" s="287" t="s">
        <v>983</v>
      </c>
      <c r="F178" s="288" t="s">
        <v>984</v>
      </c>
      <c r="G178" s="289" t="s">
        <v>301</v>
      </c>
      <c r="H178" s="290">
        <v>1</v>
      </c>
      <c r="I178" s="291"/>
      <c r="J178" s="292">
        <f>ROUND(I178*H178,2)</f>
        <v>0</v>
      </c>
      <c r="K178" s="288" t="s">
        <v>489</v>
      </c>
      <c r="L178" s="293"/>
      <c r="M178" s="294" t="s">
        <v>1</v>
      </c>
      <c r="N178" s="295" t="s">
        <v>38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390</v>
      </c>
      <c r="AT178" s="240" t="s">
        <v>288</v>
      </c>
      <c r="AU178" s="240" t="s">
        <v>82</v>
      </c>
      <c r="AY178" s="18" t="s">
        <v>206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80</v>
      </c>
      <c r="BK178" s="241">
        <f>ROUND(I178*H178,2)</f>
        <v>0</v>
      </c>
      <c r="BL178" s="18" t="s">
        <v>390</v>
      </c>
      <c r="BM178" s="240" t="s">
        <v>1230</v>
      </c>
    </row>
    <row r="179" s="2" customFormat="1" ht="16.5" customHeight="1">
      <c r="A179" s="39"/>
      <c r="B179" s="40"/>
      <c r="C179" s="286" t="s">
        <v>393</v>
      </c>
      <c r="D179" s="286" t="s">
        <v>288</v>
      </c>
      <c r="E179" s="287" t="s">
        <v>986</v>
      </c>
      <c r="F179" s="288" t="s">
        <v>987</v>
      </c>
      <c r="G179" s="289" t="s">
        <v>301</v>
      </c>
      <c r="H179" s="290">
        <v>1</v>
      </c>
      <c r="I179" s="291"/>
      <c r="J179" s="292">
        <f>ROUND(I179*H179,2)</f>
        <v>0</v>
      </c>
      <c r="K179" s="288" t="s">
        <v>489</v>
      </c>
      <c r="L179" s="293"/>
      <c r="M179" s="294" t="s">
        <v>1</v>
      </c>
      <c r="N179" s="295" t="s">
        <v>38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505</v>
      </c>
      <c r="AT179" s="240" t="s">
        <v>288</v>
      </c>
      <c r="AU179" s="240" t="s">
        <v>82</v>
      </c>
      <c r="AY179" s="18" t="s">
        <v>206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80</v>
      </c>
      <c r="BK179" s="241">
        <f>ROUND(I179*H179,2)</f>
        <v>0</v>
      </c>
      <c r="BL179" s="18" t="s">
        <v>383</v>
      </c>
      <c r="BM179" s="240" t="s">
        <v>1231</v>
      </c>
    </row>
    <row r="180" s="2" customFormat="1" ht="24.15" customHeight="1">
      <c r="A180" s="39"/>
      <c r="B180" s="40"/>
      <c r="C180" s="286" t="s">
        <v>398</v>
      </c>
      <c r="D180" s="286" t="s">
        <v>288</v>
      </c>
      <c r="E180" s="287" t="s">
        <v>989</v>
      </c>
      <c r="F180" s="288" t="s">
        <v>990</v>
      </c>
      <c r="G180" s="289" t="s">
        <v>301</v>
      </c>
      <c r="H180" s="290">
        <v>1</v>
      </c>
      <c r="I180" s="291"/>
      <c r="J180" s="292">
        <f>ROUND(I180*H180,2)</f>
        <v>0</v>
      </c>
      <c r="K180" s="288" t="s">
        <v>489</v>
      </c>
      <c r="L180" s="293"/>
      <c r="M180" s="294" t="s">
        <v>1</v>
      </c>
      <c r="N180" s="295" t="s">
        <v>38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505</v>
      </c>
      <c r="AT180" s="240" t="s">
        <v>288</v>
      </c>
      <c r="AU180" s="240" t="s">
        <v>82</v>
      </c>
      <c r="AY180" s="18" t="s">
        <v>206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80</v>
      </c>
      <c r="BK180" s="241">
        <f>ROUND(I180*H180,2)</f>
        <v>0</v>
      </c>
      <c r="BL180" s="18" t="s">
        <v>383</v>
      </c>
      <c r="BM180" s="240" t="s">
        <v>1232</v>
      </c>
    </row>
    <row r="181" s="2" customFormat="1" ht="44.25" customHeight="1">
      <c r="A181" s="39"/>
      <c r="B181" s="40"/>
      <c r="C181" s="286" t="s">
        <v>403</v>
      </c>
      <c r="D181" s="286" t="s">
        <v>288</v>
      </c>
      <c r="E181" s="287" t="s">
        <v>992</v>
      </c>
      <c r="F181" s="288" t="s">
        <v>993</v>
      </c>
      <c r="G181" s="289" t="s">
        <v>301</v>
      </c>
      <c r="H181" s="290">
        <v>1</v>
      </c>
      <c r="I181" s="291"/>
      <c r="J181" s="292">
        <f>ROUND(I181*H181,2)</f>
        <v>0</v>
      </c>
      <c r="K181" s="288" t="s">
        <v>489</v>
      </c>
      <c r="L181" s="293"/>
      <c r="M181" s="294" t="s">
        <v>1</v>
      </c>
      <c r="N181" s="295" t="s">
        <v>38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505</v>
      </c>
      <c r="AT181" s="240" t="s">
        <v>288</v>
      </c>
      <c r="AU181" s="240" t="s">
        <v>82</v>
      </c>
      <c r="AY181" s="18" t="s">
        <v>206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80</v>
      </c>
      <c r="BK181" s="241">
        <f>ROUND(I181*H181,2)</f>
        <v>0</v>
      </c>
      <c r="BL181" s="18" t="s">
        <v>383</v>
      </c>
      <c r="BM181" s="240" t="s">
        <v>1233</v>
      </c>
    </row>
    <row r="182" s="2" customFormat="1" ht="16.5" customHeight="1">
      <c r="A182" s="39"/>
      <c r="B182" s="40"/>
      <c r="C182" s="229" t="s">
        <v>410</v>
      </c>
      <c r="D182" s="229" t="s">
        <v>208</v>
      </c>
      <c r="E182" s="230" t="s">
        <v>995</v>
      </c>
      <c r="F182" s="231" t="s">
        <v>996</v>
      </c>
      <c r="G182" s="232" t="s">
        <v>997</v>
      </c>
      <c r="H182" s="233">
        <v>15</v>
      </c>
      <c r="I182" s="234"/>
      <c r="J182" s="235">
        <f>ROUND(I182*H182,2)</f>
        <v>0</v>
      </c>
      <c r="K182" s="231" t="s">
        <v>489</v>
      </c>
      <c r="L182" s="45"/>
      <c r="M182" s="236" t="s">
        <v>1</v>
      </c>
      <c r="N182" s="237" t="s">
        <v>38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499</v>
      </c>
      <c r="AT182" s="240" t="s">
        <v>208</v>
      </c>
      <c r="AU182" s="240" t="s">
        <v>82</v>
      </c>
      <c r="AY182" s="18" t="s">
        <v>206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80</v>
      </c>
      <c r="BK182" s="241">
        <f>ROUND(I182*H182,2)</f>
        <v>0</v>
      </c>
      <c r="BL182" s="18" t="s">
        <v>499</v>
      </c>
      <c r="BM182" s="240" t="s">
        <v>1234</v>
      </c>
    </row>
    <row r="183" s="2" customFormat="1" ht="16.5" customHeight="1">
      <c r="A183" s="39"/>
      <c r="B183" s="40"/>
      <c r="C183" s="229" t="s">
        <v>414</v>
      </c>
      <c r="D183" s="229" t="s">
        <v>208</v>
      </c>
      <c r="E183" s="230" t="s">
        <v>999</v>
      </c>
      <c r="F183" s="231" t="s">
        <v>1000</v>
      </c>
      <c r="G183" s="232" t="s">
        <v>301</v>
      </c>
      <c r="H183" s="233">
        <v>1</v>
      </c>
      <c r="I183" s="234"/>
      <c r="J183" s="235">
        <f>ROUND(I183*H183,2)</f>
        <v>0</v>
      </c>
      <c r="K183" s="231" t="s">
        <v>489</v>
      </c>
      <c r="L183" s="45"/>
      <c r="M183" s="236" t="s">
        <v>1</v>
      </c>
      <c r="N183" s="237" t="s">
        <v>38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213</v>
      </c>
      <c r="AT183" s="240" t="s">
        <v>208</v>
      </c>
      <c r="AU183" s="240" t="s">
        <v>82</v>
      </c>
      <c r="AY183" s="18" t="s">
        <v>206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80</v>
      </c>
      <c r="BK183" s="241">
        <f>ROUND(I183*H183,2)</f>
        <v>0</v>
      </c>
      <c r="BL183" s="18" t="s">
        <v>213</v>
      </c>
      <c r="BM183" s="240" t="s">
        <v>1235</v>
      </c>
    </row>
    <row r="184" s="2" customFormat="1" ht="16.5" customHeight="1">
      <c r="A184" s="39"/>
      <c r="B184" s="40"/>
      <c r="C184" s="229" t="s">
        <v>418</v>
      </c>
      <c r="D184" s="229" t="s">
        <v>208</v>
      </c>
      <c r="E184" s="230" t="s">
        <v>1002</v>
      </c>
      <c r="F184" s="231" t="s">
        <v>1003</v>
      </c>
      <c r="G184" s="232" t="s">
        <v>301</v>
      </c>
      <c r="H184" s="233">
        <v>1</v>
      </c>
      <c r="I184" s="234"/>
      <c r="J184" s="235">
        <f>ROUND(I184*H184,2)</f>
        <v>0</v>
      </c>
      <c r="K184" s="231" t="s">
        <v>489</v>
      </c>
      <c r="L184" s="45"/>
      <c r="M184" s="236" t="s">
        <v>1</v>
      </c>
      <c r="N184" s="237" t="s">
        <v>38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213</v>
      </c>
      <c r="AT184" s="240" t="s">
        <v>208</v>
      </c>
      <c r="AU184" s="240" t="s">
        <v>82</v>
      </c>
      <c r="AY184" s="18" t="s">
        <v>206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80</v>
      </c>
      <c r="BK184" s="241">
        <f>ROUND(I184*H184,2)</f>
        <v>0</v>
      </c>
      <c r="BL184" s="18" t="s">
        <v>213</v>
      </c>
      <c r="BM184" s="240" t="s">
        <v>1236</v>
      </c>
    </row>
    <row r="185" s="2" customFormat="1" ht="16.5" customHeight="1">
      <c r="A185" s="39"/>
      <c r="B185" s="40"/>
      <c r="C185" s="229" t="s">
        <v>422</v>
      </c>
      <c r="D185" s="229" t="s">
        <v>208</v>
      </c>
      <c r="E185" s="230" t="s">
        <v>1005</v>
      </c>
      <c r="F185" s="231" t="s">
        <v>1006</v>
      </c>
      <c r="G185" s="232" t="s">
        <v>301</v>
      </c>
      <c r="H185" s="233">
        <v>1</v>
      </c>
      <c r="I185" s="234"/>
      <c r="J185" s="235">
        <f>ROUND(I185*H185,2)</f>
        <v>0</v>
      </c>
      <c r="K185" s="231" t="s">
        <v>489</v>
      </c>
      <c r="L185" s="45"/>
      <c r="M185" s="236" t="s">
        <v>1</v>
      </c>
      <c r="N185" s="237" t="s">
        <v>38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499</v>
      </c>
      <c r="AT185" s="240" t="s">
        <v>208</v>
      </c>
      <c r="AU185" s="240" t="s">
        <v>82</v>
      </c>
      <c r="AY185" s="18" t="s">
        <v>206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80</v>
      </c>
      <c r="BK185" s="241">
        <f>ROUND(I185*H185,2)</f>
        <v>0</v>
      </c>
      <c r="BL185" s="18" t="s">
        <v>499</v>
      </c>
      <c r="BM185" s="240" t="s">
        <v>1237</v>
      </c>
    </row>
    <row r="186" s="2" customFormat="1" ht="21.75" customHeight="1">
      <c r="A186" s="39"/>
      <c r="B186" s="40"/>
      <c r="C186" s="229" t="s">
        <v>426</v>
      </c>
      <c r="D186" s="229" t="s">
        <v>208</v>
      </c>
      <c r="E186" s="230" t="s">
        <v>1008</v>
      </c>
      <c r="F186" s="231" t="s">
        <v>1009</v>
      </c>
      <c r="G186" s="232" t="s">
        <v>301</v>
      </c>
      <c r="H186" s="233">
        <v>1</v>
      </c>
      <c r="I186" s="234"/>
      <c r="J186" s="235">
        <f>ROUND(I186*H186,2)</f>
        <v>0</v>
      </c>
      <c r="K186" s="231" t="s">
        <v>489</v>
      </c>
      <c r="L186" s="45"/>
      <c r="M186" s="236" t="s">
        <v>1</v>
      </c>
      <c r="N186" s="237" t="s">
        <v>38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499</v>
      </c>
      <c r="AT186" s="240" t="s">
        <v>208</v>
      </c>
      <c r="AU186" s="240" t="s">
        <v>82</v>
      </c>
      <c r="AY186" s="18" t="s">
        <v>206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80</v>
      </c>
      <c r="BK186" s="241">
        <f>ROUND(I186*H186,2)</f>
        <v>0</v>
      </c>
      <c r="BL186" s="18" t="s">
        <v>499</v>
      </c>
      <c r="BM186" s="240" t="s">
        <v>1238</v>
      </c>
    </row>
    <row r="187" s="12" customFormat="1" ht="22.8" customHeight="1">
      <c r="A187" s="12"/>
      <c r="B187" s="213"/>
      <c r="C187" s="214"/>
      <c r="D187" s="215" t="s">
        <v>72</v>
      </c>
      <c r="E187" s="227" t="s">
        <v>1011</v>
      </c>
      <c r="F187" s="227" t="s">
        <v>1012</v>
      </c>
      <c r="G187" s="214"/>
      <c r="H187" s="214"/>
      <c r="I187" s="217"/>
      <c r="J187" s="228">
        <f>BK187</f>
        <v>0</v>
      </c>
      <c r="K187" s="214"/>
      <c r="L187" s="219"/>
      <c r="M187" s="220"/>
      <c r="N187" s="221"/>
      <c r="O187" s="221"/>
      <c r="P187" s="222">
        <f>SUM(P188:P243)</f>
        <v>0</v>
      </c>
      <c r="Q187" s="221"/>
      <c r="R187" s="222">
        <f>SUM(R188:R243)</f>
        <v>0</v>
      </c>
      <c r="S187" s="221"/>
      <c r="T187" s="223">
        <f>SUM(T188:T243)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4" t="s">
        <v>80</v>
      </c>
      <c r="AT187" s="225" t="s">
        <v>72</v>
      </c>
      <c r="AU187" s="225" t="s">
        <v>80</v>
      </c>
      <c r="AY187" s="224" t="s">
        <v>206</v>
      </c>
      <c r="BK187" s="226">
        <f>SUM(BK188:BK243)</f>
        <v>0</v>
      </c>
    </row>
    <row r="188" s="2" customFormat="1" ht="24.15" customHeight="1">
      <c r="A188" s="39"/>
      <c r="B188" s="40"/>
      <c r="C188" s="286" t="s">
        <v>432</v>
      </c>
      <c r="D188" s="286" t="s">
        <v>288</v>
      </c>
      <c r="E188" s="287" t="s">
        <v>759</v>
      </c>
      <c r="F188" s="288" t="s">
        <v>760</v>
      </c>
      <c r="G188" s="289" t="s">
        <v>301</v>
      </c>
      <c r="H188" s="290">
        <v>4</v>
      </c>
      <c r="I188" s="291"/>
      <c r="J188" s="292">
        <f>ROUND(I188*H188,2)</f>
        <v>0</v>
      </c>
      <c r="K188" s="288" t="s">
        <v>489</v>
      </c>
      <c r="L188" s="293"/>
      <c r="M188" s="294" t="s">
        <v>1</v>
      </c>
      <c r="N188" s="295" t="s">
        <v>38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505</v>
      </c>
      <c r="AT188" s="240" t="s">
        <v>288</v>
      </c>
      <c r="AU188" s="240" t="s">
        <v>82</v>
      </c>
      <c r="AY188" s="18" t="s">
        <v>206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80</v>
      </c>
      <c r="BK188" s="241">
        <f>ROUND(I188*H188,2)</f>
        <v>0</v>
      </c>
      <c r="BL188" s="18" t="s">
        <v>383</v>
      </c>
      <c r="BM188" s="240" t="s">
        <v>1239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1014</v>
      </c>
      <c r="G189" s="243"/>
      <c r="H189" s="247">
        <v>4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82</v>
      </c>
      <c r="AV189" s="13" t="s">
        <v>82</v>
      </c>
      <c r="AW189" s="13" t="s">
        <v>30</v>
      </c>
      <c r="AX189" s="13" t="s">
        <v>80</v>
      </c>
      <c r="AY189" s="253" t="s">
        <v>206</v>
      </c>
    </row>
    <row r="190" s="2" customFormat="1" ht="33" customHeight="1">
      <c r="A190" s="39"/>
      <c r="B190" s="40"/>
      <c r="C190" s="286" t="s">
        <v>437</v>
      </c>
      <c r="D190" s="286" t="s">
        <v>288</v>
      </c>
      <c r="E190" s="287" t="s">
        <v>1015</v>
      </c>
      <c r="F190" s="288" t="s">
        <v>1016</v>
      </c>
      <c r="G190" s="289" t="s">
        <v>301</v>
      </c>
      <c r="H190" s="290">
        <v>2</v>
      </c>
      <c r="I190" s="291"/>
      <c r="J190" s="292">
        <f>ROUND(I190*H190,2)</f>
        <v>0</v>
      </c>
      <c r="K190" s="288" t="s">
        <v>489</v>
      </c>
      <c r="L190" s="293"/>
      <c r="M190" s="294" t="s">
        <v>1</v>
      </c>
      <c r="N190" s="295" t="s">
        <v>38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505</v>
      </c>
      <c r="AT190" s="240" t="s">
        <v>288</v>
      </c>
      <c r="AU190" s="240" t="s">
        <v>82</v>
      </c>
      <c r="AY190" s="18" t="s">
        <v>206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80</v>
      </c>
      <c r="BK190" s="241">
        <f>ROUND(I190*H190,2)</f>
        <v>0</v>
      </c>
      <c r="BL190" s="18" t="s">
        <v>383</v>
      </c>
      <c r="BM190" s="240" t="s">
        <v>1240</v>
      </c>
    </row>
    <row r="191" s="2" customFormat="1" ht="33" customHeight="1">
      <c r="A191" s="39"/>
      <c r="B191" s="40"/>
      <c r="C191" s="229" t="s">
        <v>1018</v>
      </c>
      <c r="D191" s="229" t="s">
        <v>208</v>
      </c>
      <c r="E191" s="230" t="s">
        <v>1019</v>
      </c>
      <c r="F191" s="231" t="s">
        <v>1020</v>
      </c>
      <c r="G191" s="232" t="s">
        <v>301</v>
      </c>
      <c r="H191" s="233">
        <v>2</v>
      </c>
      <c r="I191" s="234"/>
      <c r="J191" s="235">
        <f>ROUND(I191*H191,2)</f>
        <v>0</v>
      </c>
      <c r="K191" s="231" t="s">
        <v>489</v>
      </c>
      <c r="L191" s="45"/>
      <c r="M191" s="236" t="s">
        <v>1</v>
      </c>
      <c r="N191" s="237" t="s">
        <v>38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499</v>
      </c>
      <c r="AT191" s="240" t="s">
        <v>208</v>
      </c>
      <c r="AU191" s="240" t="s">
        <v>82</v>
      </c>
      <c r="AY191" s="18" t="s">
        <v>206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80</v>
      </c>
      <c r="BK191" s="241">
        <f>ROUND(I191*H191,2)</f>
        <v>0</v>
      </c>
      <c r="BL191" s="18" t="s">
        <v>499</v>
      </c>
      <c r="BM191" s="240" t="s">
        <v>1241</v>
      </c>
    </row>
    <row r="192" s="2" customFormat="1" ht="24.15" customHeight="1">
      <c r="A192" s="39"/>
      <c r="B192" s="40"/>
      <c r="C192" s="286" t="s">
        <v>1022</v>
      </c>
      <c r="D192" s="286" t="s">
        <v>288</v>
      </c>
      <c r="E192" s="287" t="s">
        <v>1023</v>
      </c>
      <c r="F192" s="288" t="s">
        <v>1024</v>
      </c>
      <c r="G192" s="289" t="s">
        <v>301</v>
      </c>
      <c r="H192" s="290">
        <v>0.5</v>
      </c>
      <c r="I192" s="291"/>
      <c r="J192" s="292">
        <f>ROUND(I192*H192,2)</f>
        <v>0</v>
      </c>
      <c r="K192" s="288" t="s">
        <v>489</v>
      </c>
      <c r="L192" s="293"/>
      <c r="M192" s="294" t="s">
        <v>1</v>
      </c>
      <c r="N192" s="295" t="s">
        <v>38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505</v>
      </c>
      <c r="AT192" s="240" t="s">
        <v>288</v>
      </c>
      <c r="AU192" s="240" t="s">
        <v>82</v>
      </c>
      <c r="AY192" s="18" t="s">
        <v>206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80</v>
      </c>
      <c r="BK192" s="241">
        <f>ROUND(I192*H192,2)</f>
        <v>0</v>
      </c>
      <c r="BL192" s="18" t="s">
        <v>383</v>
      </c>
      <c r="BM192" s="240" t="s">
        <v>1242</v>
      </c>
    </row>
    <row r="193" s="13" customFormat="1">
      <c r="A193" s="13"/>
      <c r="B193" s="242"/>
      <c r="C193" s="243"/>
      <c r="D193" s="244" t="s">
        <v>215</v>
      </c>
      <c r="E193" s="243"/>
      <c r="F193" s="246" t="s">
        <v>1026</v>
      </c>
      <c r="G193" s="243"/>
      <c r="H193" s="247">
        <v>0.5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82</v>
      </c>
      <c r="AV193" s="13" t="s">
        <v>82</v>
      </c>
      <c r="AW193" s="13" t="s">
        <v>4</v>
      </c>
      <c r="AX193" s="13" t="s">
        <v>80</v>
      </c>
      <c r="AY193" s="253" t="s">
        <v>206</v>
      </c>
    </row>
    <row r="194" s="2" customFormat="1" ht="24.15" customHeight="1">
      <c r="A194" s="39"/>
      <c r="B194" s="40"/>
      <c r="C194" s="286" t="s">
        <v>1027</v>
      </c>
      <c r="D194" s="286" t="s">
        <v>288</v>
      </c>
      <c r="E194" s="287" t="s">
        <v>753</v>
      </c>
      <c r="F194" s="288" t="s">
        <v>754</v>
      </c>
      <c r="G194" s="289" t="s">
        <v>301</v>
      </c>
      <c r="H194" s="290">
        <v>2</v>
      </c>
      <c r="I194" s="291"/>
      <c r="J194" s="292">
        <f>ROUND(I194*H194,2)</f>
        <v>0</v>
      </c>
      <c r="K194" s="288" t="s">
        <v>489</v>
      </c>
      <c r="L194" s="293"/>
      <c r="M194" s="294" t="s">
        <v>1</v>
      </c>
      <c r="N194" s="295" t="s">
        <v>38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505</v>
      </c>
      <c r="AT194" s="240" t="s">
        <v>288</v>
      </c>
      <c r="AU194" s="240" t="s">
        <v>82</v>
      </c>
      <c r="AY194" s="18" t="s">
        <v>206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80</v>
      </c>
      <c r="BK194" s="241">
        <f>ROUND(I194*H194,2)</f>
        <v>0</v>
      </c>
      <c r="BL194" s="18" t="s">
        <v>383</v>
      </c>
      <c r="BM194" s="240" t="s">
        <v>1243</v>
      </c>
    </row>
    <row r="195" s="2" customFormat="1" ht="33" customHeight="1">
      <c r="A195" s="39"/>
      <c r="B195" s="40"/>
      <c r="C195" s="286" t="s">
        <v>1029</v>
      </c>
      <c r="D195" s="286" t="s">
        <v>288</v>
      </c>
      <c r="E195" s="287" t="s">
        <v>762</v>
      </c>
      <c r="F195" s="288" t="s">
        <v>763</v>
      </c>
      <c r="G195" s="289" t="s">
        <v>764</v>
      </c>
      <c r="H195" s="290">
        <v>2</v>
      </c>
      <c r="I195" s="291"/>
      <c r="J195" s="292">
        <f>ROUND(I195*H195,2)</f>
        <v>0</v>
      </c>
      <c r="K195" s="288" t="s">
        <v>489</v>
      </c>
      <c r="L195" s="293"/>
      <c r="M195" s="294" t="s">
        <v>1</v>
      </c>
      <c r="N195" s="295" t="s">
        <v>38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505</v>
      </c>
      <c r="AT195" s="240" t="s">
        <v>288</v>
      </c>
      <c r="AU195" s="240" t="s">
        <v>82</v>
      </c>
      <c r="AY195" s="18" t="s">
        <v>206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80</v>
      </c>
      <c r="BK195" s="241">
        <f>ROUND(I195*H195,2)</f>
        <v>0</v>
      </c>
      <c r="BL195" s="18" t="s">
        <v>383</v>
      </c>
      <c r="BM195" s="240" t="s">
        <v>1244</v>
      </c>
    </row>
    <row r="196" s="2" customFormat="1" ht="33" customHeight="1">
      <c r="A196" s="39"/>
      <c r="B196" s="40"/>
      <c r="C196" s="286" t="s">
        <v>1031</v>
      </c>
      <c r="D196" s="286" t="s">
        <v>288</v>
      </c>
      <c r="E196" s="287" t="s">
        <v>750</v>
      </c>
      <c r="F196" s="288" t="s">
        <v>751</v>
      </c>
      <c r="G196" s="289" t="s">
        <v>301</v>
      </c>
      <c r="H196" s="290">
        <v>2</v>
      </c>
      <c r="I196" s="291"/>
      <c r="J196" s="292">
        <f>ROUND(I196*H196,2)</f>
        <v>0</v>
      </c>
      <c r="K196" s="288" t="s">
        <v>489</v>
      </c>
      <c r="L196" s="293"/>
      <c r="M196" s="294" t="s">
        <v>1</v>
      </c>
      <c r="N196" s="295" t="s">
        <v>38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505</v>
      </c>
      <c r="AT196" s="240" t="s">
        <v>288</v>
      </c>
      <c r="AU196" s="240" t="s">
        <v>82</v>
      </c>
      <c r="AY196" s="18" t="s">
        <v>206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80</v>
      </c>
      <c r="BK196" s="241">
        <f>ROUND(I196*H196,2)</f>
        <v>0</v>
      </c>
      <c r="BL196" s="18" t="s">
        <v>383</v>
      </c>
      <c r="BM196" s="240" t="s">
        <v>1245</v>
      </c>
    </row>
    <row r="197" s="2" customFormat="1" ht="24.15" customHeight="1">
      <c r="A197" s="39"/>
      <c r="B197" s="40"/>
      <c r="C197" s="286" t="s">
        <v>1033</v>
      </c>
      <c r="D197" s="286" t="s">
        <v>288</v>
      </c>
      <c r="E197" s="287" t="s">
        <v>766</v>
      </c>
      <c r="F197" s="288" t="s">
        <v>767</v>
      </c>
      <c r="G197" s="289" t="s">
        <v>301</v>
      </c>
      <c r="H197" s="290">
        <v>2</v>
      </c>
      <c r="I197" s="291"/>
      <c r="J197" s="292">
        <f>ROUND(I197*H197,2)</f>
        <v>0</v>
      </c>
      <c r="K197" s="288" t="s">
        <v>489</v>
      </c>
      <c r="L197" s="293"/>
      <c r="M197" s="294" t="s">
        <v>1</v>
      </c>
      <c r="N197" s="295" t="s">
        <v>38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505</v>
      </c>
      <c r="AT197" s="240" t="s">
        <v>288</v>
      </c>
      <c r="AU197" s="240" t="s">
        <v>82</v>
      </c>
      <c r="AY197" s="18" t="s">
        <v>206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80</v>
      </c>
      <c r="BK197" s="241">
        <f>ROUND(I197*H197,2)</f>
        <v>0</v>
      </c>
      <c r="BL197" s="18" t="s">
        <v>383</v>
      </c>
      <c r="BM197" s="240" t="s">
        <v>1246</v>
      </c>
    </row>
    <row r="198" s="2" customFormat="1" ht="24.15" customHeight="1">
      <c r="A198" s="39"/>
      <c r="B198" s="40"/>
      <c r="C198" s="286" t="s">
        <v>1035</v>
      </c>
      <c r="D198" s="286" t="s">
        <v>288</v>
      </c>
      <c r="E198" s="287" t="s">
        <v>769</v>
      </c>
      <c r="F198" s="288" t="s">
        <v>770</v>
      </c>
      <c r="G198" s="289" t="s">
        <v>301</v>
      </c>
      <c r="H198" s="290">
        <v>4</v>
      </c>
      <c r="I198" s="291"/>
      <c r="J198" s="292">
        <f>ROUND(I198*H198,2)</f>
        <v>0</v>
      </c>
      <c r="K198" s="288" t="s">
        <v>489</v>
      </c>
      <c r="L198" s="293"/>
      <c r="M198" s="294" t="s">
        <v>1</v>
      </c>
      <c r="N198" s="295" t="s">
        <v>38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505</v>
      </c>
      <c r="AT198" s="240" t="s">
        <v>288</v>
      </c>
      <c r="AU198" s="240" t="s">
        <v>82</v>
      </c>
      <c r="AY198" s="18" t="s">
        <v>206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80</v>
      </c>
      <c r="BK198" s="241">
        <f>ROUND(I198*H198,2)</f>
        <v>0</v>
      </c>
      <c r="BL198" s="18" t="s">
        <v>383</v>
      </c>
      <c r="BM198" s="240" t="s">
        <v>1247</v>
      </c>
    </row>
    <row r="199" s="2" customFormat="1" ht="24.15" customHeight="1">
      <c r="A199" s="39"/>
      <c r="B199" s="40"/>
      <c r="C199" s="286" t="s">
        <v>1037</v>
      </c>
      <c r="D199" s="286" t="s">
        <v>288</v>
      </c>
      <c r="E199" s="287" t="s">
        <v>772</v>
      </c>
      <c r="F199" s="288" t="s">
        <v>773</v>
      </c>
      <c r="G199" s="289" t="s">
        <v>301</v>
      </c>
      <c r="H199" s="290">
        <v>4</v>
      </c>
      <c r="I199" s="291"/>
      <c r="J199" s="292">
        <f>ROUND(I199*H199,2)</f>
        <v>0</v>
      </c>
      <c r="K199" s="288" t="s">
        <v>489</v>
      </c>
      <c r="L199" s="293"/>
      <c r="M199" s="294" t="s">
        <v>1</v>
      </c>
      <c r="N199" s="295" t="s">
        <v>38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505</v>
      </c>
      <c r="AT199" s="240" t="s">
        <v>288</v>
      </c>
      <c r="AU199" s="240" t="s">
        <v>82</v>
      </c>
      <c r="AY199" s="18" t="s">
        <v>206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80</v>
      </c>
      <c r="BK199" s="241">
        <f>ROUND(I199*H199,2)</f>
        <v>0</v>
      </c>
      <c r="BL199" s="18" t="s">
        <v>383</v>
      </c>
      <c r="BM199" s="240" t="s">
        <v>1248</v>
      </c>
    </row>
    <row r="200" s="2" customFormat="1" ht="33" customHeight="1">
      <c r="A200" s="39"/>
      <c r="B200" s="40"/>
      <c r="C200" s="229" t="s">
        <v>1039</v>
      </c>
      <c r="D200" s="229" t="s">
        <v>208</v>
      </c>
      <c r="E200" s="230" t="s">
        <v>1040</v>
      </c>
      <c r="F200" s="231" t="s">
        <v>1041</v>
      </c>
      <c r="G200" s="232" t="s">
        <v>301</v>
      </c>
      <c r="H200" s="233">
        <v>4</v>
      </c>
      <c r="I200" s="234"/>
      <c r="J200" s="235">
        <f>ROUND(I200*H200,2)</f>
        <v>0</v>
      </c>
      <c r="K200" s="231" t="s">
        <v>489</v>
      </c>
      <c r="L200" s="45"/>
      <c r="M200" s="236" t="s">
        <v>1</v>
      </c>
      <c r="N200" s="237" t="s">
        <v>38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213</v>
      </c>
      <c r="AT200" s="240" t="s">
        <v>208</v>
      </c>
      <c r="AU200" s="240" t="s">
        <v>82</v>
      </c>
      <c r="AY200" s="18" t="s">
        <v>206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80</v>
      </c>
      <c r="BK200" s="241">
        <f>ROUND(I200*H200,2)</f>
        <v>0</v>
      </c>
      <c r="BL200" s="18" t="s">
        <v>213</v>
      </c>
      <c r="BM200" s="240" t="s">
        <v>1249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1014</v>
      </c>
      <c r="G201" s="243"/>
      <c r="H201" s="247">
        <v>4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82</v>
      </c>
      <c r="AV201" s="13" t="s">
        <v>82</v>
      </c>
      <c r="AW201" s="13" t="s">
        <v>30</v>
      </c>
      <c r="AX201" s="13" t="s">
        <v>80</v>
      </c>
      <c r="AY201" s="253" t="s">
        <v>206</v>
      </c>
    </row>
    <row r="202" s="2" customFormat="1" ht="37.8" customHeight="1">
      <c r="A202" s="39"/>
      <c r="B202" s="40"/>
      <c r="C202" s="229" t="s">
        <v>1043</v>
      </c>
      <c r="D202" s="229" t="s">
        <v>208</v>
      </c>
      <c r="E202" s="230" t="s">
        <v>692</v>
      </c>
      <c r="F202" s="231" t="s">
        <v>693</v>
      </c>
      <c r="G202" s="232" t="s">
        <v>309</v>
      </c>
      <c r="H202" s="233">
        <v>130</v>
      </c>
      <c r="I202" s="234"/>
      <c r="J202" s="235">
        <f>ROUND(I202*H202,2)</f>
        <v>0</v>
      </c>
      <c r="K202" s="231" t="s">
        <v>489</v>
      </c>
      <c r="L202" s="45"/>
      <c r="M202" s="236" t="s">
        <v>1</v>
      </c>
      <c r="N202" s="237" t="s">
        <v>38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499</v>
      </c>
      <c r="AT202" s="240" t="s">
        <v>208</v>
      </c>
      <c r="AU202" s="240" t="s">
        <v>82</v>
      </c>
      <c r="AY202" s="18" t="s">
        <v>206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80</v>
      </c>
      <c r="BK202" s="241">
        <f>ROUND(I202*H202,2)</f>
        <v>0</v>
      </c>
      <c r="BL202" s="18" t="s">
        <v>499</v>
      </c>
      <c r="BM202" s="240" t="s">
        <v>1250</v>
      </c>
    </row>
    <row r="203" s="13" customFormat="1">
      <c r="A203" s="13"/>
      <c r="B203" s="242"/>
      <c r="C203" s="243"/>
      <c r="D203" s="244" t="s">
        <v>215</v>
      </c>
      <c r="E203" s="245" t="s">
        <v>1</v>
      </c>
      <c r="F203" s="246" t="s">
        <v>1251</v>
      </c>
      <c r="G203" s="243"/>
      <c r="H203" s="247">
        <v>50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215</v>
      </c>
      <c r="AU203" s="253" t="s">
        <v>82</v>
      </c>
      <c r="AV203" s="13" t="s">
        <v>82</v>
      </c>
      <c r="AW203" s="13" t="s">
        <v>30</v>
      </c>
      <c r="AX203" s="13" t="s">
        <v>73</v>
      </c>
      <c r="AY203" s="253" t="s">
        <v>206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1252</v>
      </c>
      <c r="G204" s="243"/>
      <c r="H204" s="247">
        <v>20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82</v>
      </c>
      <c r="AV204" s="13" t="s">
        <v>82</v>
      </c>
      <c r="AW204" s="13" t="s">
        <v>30</v>
      </c>
      <c r="AX204" s="13" t="s">
        <v>73</v>
      </c>
      <c r="AY204" s="253" t="s">
        <v>206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1253</v>
      </c>
      <c r="G205" s="243"/>
      <c r="H205" s="247">
        <v>20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82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1254</v>
      </c>
      <c r="G206" s="243"/>
      <c r="H206" s="247">
        <v>30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82</v>
      </c>
      <c r="AV206" s="13" t="s">
        <v>82</v>
      </c>
      <c r="AW206" s="13" t="s">
        <v>30</v>
      </c>
      <c r="AX206" s="13" t="s">
        <v>73</v>
      </c>
      <c r="AY206" s="253" t="s">
        <v>206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1255</v>
      </c>
      <c r="G207" s="243"/>
      <c r="H207" s="247">
        <v>10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82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4" customFormat="1">
      <c r="A208" s="14"/>
      <c r="B208" s="254"/>
      <c r="C208" s="255"/>
      <c r="D208" s="244" t="s">
        <v>215</v>
      </c>
      <c r="E208" s="256" t="s">
        <v>1</v>
      </c>
      <c r="F208" s="257" t="s">
        <v>218</v>
      </c>
      <c r="G208" s="255"/>
      <c r="H208" s="258">
        <v>130</v>
      </c>
      <c r="I208" s="259"/>
      <c r="J208" s="255"/>
      <c r="K208" s="255"/>
      <c r="L208" s="260"/>
      <c r="M208" s="261"/>
      <c r="N208" s="262"/>
      <c r="O208" s="262"/>
      <c r="P208" s="262"/>
      <c r="Q208" s="262"/>
      <c r="R208" s="262"/>
      <c r="S208" s="262"/>
      <c r="T208" s="26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4" t="s">
        <v>215</v>
      </c>
      <c r="AU208" s="264" t="s">
        <v>82</v>
      </c>
      <c r="AV208" s="14" t="s">
        <v>213</v>
      </c>
      <c r="AW208" s="14" t="s">
        <v>30</v>
      </c>
      <c r="AX208" s="14" t="s">
        <v>80</v>
      </c>
      <c r="AY208" s="264" t="s">
        <v>206</v>
      </c>
    </row>
    <row r="209" s="2" customFormat="1" ht="33" customHeight="1">
      <c r="A209" s="39"/>
      <c r="B209" s="40"/>
      <c r="C209" s="229" t="s">
        <v>1047</v>
      </c>
      <c r="D209" s="229" t="s">
        <v>208</v>
      </c>
      <c r="E209" s="230" t="s">
        <v>688</v>
      </c>
      <c r="F209" s="231" t="s">
        <v>689</v>
      </c>
      <c r="G209" s="232" t="s">
        <v>301</v>
      </c>
      <c r="H209" s="233">
        <v>4</v>
      </c>
      <c r="I209" s="234"/>
      <c r="J209" s="235">
        <f>ROUND(I209*H209,2)</f>
        <v>0</v>
      </c>
      <c r="K209" s="231" t="s">
        <v>489</v>
      </c>
      <c r="L209" s="45"/>
      <c r="M209" s="236" t="s">
        <v>1</v>
      </c>
      <c r="N209" s="237" t="s">
        <v>38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499</v>
      </c>
      <c r="AT209" s="240" t="s">
        <v>208</v>
      </c>
      <c r="AU209" s="240" t="s">
        <v>82</v>
      </c>
      <c r="AY209" s="18" t="s">
        <v>206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80</v>
      </c>
      <c r="BK209" s="241">
        <f>ROUND(I209*H209,2)</f>
        <v>0</v>
      </c>
      <c r="BL209" s="18" t="s">
        <v>499</v>
      </c>
      <c r="BM209" s="240" t="s">
        <v>1256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796</v>
      </c>
      <c r="G210" s="243"/>
      <c r="H210" s="247">
        <v>4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82</v>
      </c>
      <c r="AV210" s="13" t="s">
        <v>82</v>
      </c>
      <c r="AW210" s="13" t="s">
        <v>30</v>
      </c>
      <c r="AX210" s="13" t="s">
        <v>80</v>
      </c>
      <c r="AY210" s="253" t="s">
        <v>206</v>
      </c>
    </row>
    <row r="211" s="2" customFormat="1" ht="33" customHeight="1">
      <c r="A211" s="39"/>
      <c r="B211" s="40"/>
      <c r="C211" s="229" t="s">
        <v>1054</v>
      </c>
      <c r="D211" s="229" t="s">
        <v>208</v>
      </c>
      <c r="E211" s="230" t="s">
        <v>704</v>
      </c>
      <c r="F211" s="231" t="s">
        <v>705</v>
      </c>
      <c r="G211" s="232" t="s">
        <v>301</v>
      </c>
      <c r="H211" s="233">
        <v>6</v>
      </c>
      <c r="I211" s="234"/>
      <c r="J211" s="235">
        <f>ROUND(I211*H211,2)</f>
        <v>0</v>
      </c>
      <c r="K211" s="231" t="s">
        <v>489</v>
      </c>
      <c r="L211" s="45"/>
      <c r="M211" s="236" t="s">
        <v>1</v>
      </c>
      <c r="N211" s="237" t="s">
        <v>38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499</v>
      </c>
      <c r="AT211" s="240" t="s">
        <v>208</v>
      </c>
      <c r="AU211" s="240" t="s">
        <v>82</v>
      </c>
      <c r="AY211" s="18" t="s">
        <v>206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80</v>
      </c>
      <c r="BK211" s="241">
        <f>ROUND(I211*H211,2)</f>
        <v>0</v>
      </c>
      <c r="BL211" s="18" t="s">
        <v>499</v>
      </c>
      <c r="BM211" s="240" t="s">
        <v>1257</v>
      </c>
    </row>
    <row r="212" s="2" customFormat="1" ht="24.15" customHeight="1">
      <c r="A212" s="39"/>
      <c r="B212" s="40"/>
      <c r="C212" s="229" t="s">
        <v>1056</v>
      </c>
      <c r="D212" s="229" t="s">
        <v>208</v>
      </c>
      <c r="E212" s="230" t="s">
        <v>1044</v>
      </c>
      <c r="F212" s="231" t="s">
        <v>1045</v>
      </c>
      <c r="G212" s="232" t="s">
        <v>301</v>
      </c>
      <c r="H212" s="233">
        <v>2</v>
      </c>
      <c r="I212" s="234"/>
      <c r="J212" s="235">
        <f>ROUND(I212*H212,2)</f>
        <v>0</v>
      </c>
      <c r="K212" s="231" t="s">
        <v>489</v>
      </c>
      <c r="L212" s="45"/>
      <c r="M212" s="236" t="s">
        <v>1</v>
      </c>
      <c r="N212" s="237" t="s">
        <v>38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499</v>
      </c>
      <c r="AT212" s="240" t="s">
        <v>208</v>
      </c>
      <c r="AU212" s="240" t="s">
        <v>82</v>
      </c>
      <c r="AY212" s="18" t="s">
        <v>206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80</v>
      </c>
      <c r="BK212" s="241">
        <f>ROUND(I212*H212,2)</f>
        <v>0</v>
      </c>
      <c r="BL212" s="18" t="s">
        <v>499</v>
      </c>
      <c r="BM212" s="240" t="s">
        <v>1258</v>
      </c>
    </row>
    <row r="213" s="2" customFormat="1" ht="16.5" customHeight="1">
      <c r="A213" s="39"/>
      <c r="B213" s="40"/>
      <c r="C213" s="229" t="s">
        <v>1058</v>
      </c>
      <c r="D213" s="229" t="s">
        <v>208</v>
      </c>
      <c r="E213" s="230" t="s">
        <v>715</v>
      </c>
      <c r="F213" s="231" t="s">
        <v>716</v>
      </c>
      <c r="G213" s="232" t="s">
        <v>301</v>
      </c>
      <c r="H213" s="233">
        <v>2</v>
      </c>
      <c r="I213" s="234"/>
      <c r="J213" s="235">
        <f>ROUND(I213*H213,2)</f>
        <v>0</v>
      </c>
      <c r="K213" s="231" t="s">
        <v>489</v>
      </c>
      <c r="L213" s="45"/>
      <c r="M213" s="236" t="s">
        <v>1</v>
      </c>
      <c r="N213" s="237" t="s">
        <v>38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499</v>
      </c>
      <c r="AT213" s="240" t="s">
        <v>208</v>
      </c>
      <c r="AU213" s="240" t="s">
        <v>82</v>
      </c>
      <c r="AY213" s="18" t="s">
        <v>206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80</v>
      </c>
      <c r="BK213" s="241">
        <f>ROUND(I213*H213,2)</f>
        <v>0</v>
      </c>
      <c r="BL213" s="18" t="s">
        <v>499</v>
      </c>
      <c r="BM213" s="240" t="s">
        <v>1259</v>
      </c>
    </row>
    <row r="214" s="2" customFormat="1" ht="24.15" customHeight="1">
      <c r="A214" s="39"/>
      <c r="B214" s="40"/>
      <c r="C214" s="286" t="s">
        <v>1061</v>
      </c>
      <c r="D214" s="286" t="s">
        <v>288</v>
      </c>
      <c r="E214" s="287" t="s">
        <v>1097</v>
      </c>
      <c r="F214" s="288" t="s">
        <v>1098</v>
      </c>
      <c r="G214" s="289" t="s">
        <v>301</v>
      </c>
      <c r="H214" s="290">
        <v>2</v>
      </c>
      <c r="I214" s="291"/>
      <c r="J214" s="292">
        <f>ROUND(I214*H214,2)</f>
        <v>0</v>
      </c>
      <c r="K214" s="288" t="s">
        <v>489</v>
      </c>
      <c r="L214" s="293"/>
      <c r="M214" s="294" t="s">
        <v>1</v>
      </c>
      <c r="N214" s="295" t="s">
        <v>38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499</v>
      </c>
      <c r="AT214" s="240" t="s">
        <v>288</v>
      </c>
      <c r="AU214" s="240" t="s">
        <v>82</v>
      </c>
      <c r="AY214" s="18" t="s">
        <v>206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80</v>
      </c>
      <c r="BK214" s="241">
        <f>ROUND(I214*H214,2)</f>
        <v>0</v>
      </c>
      <c r="BL214" s="18" t="s">
        <v>499</v>
      </c>
      <c r="BM214" s="240" t="s">
        <v>1260</v>
      </c>
    </row>
    <row r="215" s="2" customFormat="1" ht="24.15" customHeight="1">
      <c r="A215" s="39"/>
      <c r="B215" s="40"/>
      <c r="C215" s="286" t="s">
        <v>1063</v>
      </c>
      <c r="D215" s="286" t="s">
        <v>288</v>
      </c>
      <c r="E215" s="287" t="s">
        <v>747</v>
      </c>
      <c r="F215" s="288" t="s">
        <v>748</v>
      </c>
      <c r="G215" s="289" t="s">
        <v>301</v>
      </c>
      <c r="H215" s="290">
        <v>2</v>
      </c>
      <c r="I215" s="291"/>
      <c r="J215" s="292">
        <f>ROUND(I215*H215,2)</f>
        <v>0</v>
      </c>
      <c r="K215" s="288" t="s">
        <v>489</v>
      </c>
      <c r="L215" s="293"/>
      <c r="M215" s="294" t="s">
        <v>1</v>
      </c>
      <c r="N215" s="295" t="s">
        <v>38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499</v>
      </c>
      <c r="AT215" s="240" t="s">
        <v>288</v>
      </c>
      <c r="AU215" s="240" t="s">
        <v>82</v>
      </c>
      <c r="AY215" s="18" t="s">
        <v>206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80</v>
      </c>
      <c r="BK215" s="241">
        <f>ROUND(I215*H215,2)</f>
        <v>0</v>
      </c>
      <c r="BL215" s="18" t="s">
        <v>499</v>
      </c>
      <c r="BM215" s="240" t="s">
        <v>1261</v>
      </c>
    </row>
    <row r="216" s="2" customFormat="1" ht="24.15" customHeight="1">
      <c r="A216" s="39"/>
      <c r="B216" s="40"/>
      <c r="C216" s="286" t="s">
        <v>1066</v>
      </c>
      <c r="D216" s="286" t="s">
        <v>288</v>
      </c>
      <c r="E216" s="287" t="s">
        <v>1103</v>
      </c>
      <c r="F216" s="288" t="s">
        <v>1104</v>
      </c>
      <c r="G216" s="289" t="s">
        <v>301</v>
      </c>
      <c r="H216" s="290">
        <v>10</v>
      </c>
      <c r="I216" s="291"/>
      <c r="J216" s="292">
        <f>ROUND(I216*H216,2)</f>
        <v>0</v>
      </c>
      <c r="K216" s="288" t="s">
        <v>489</v>
      </c>
      <c r="L216" s="293"/>
      <c r="M216" s="294" t="s">
        <v>1</v>
      </c>
      <c r="N216" s="295" t="s">
        <v>38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499</v>
      </c>
      <c r="AT216" s="240" t="s">
        <v>288</v>
      </c>
      <c r="AU216" s="240" t="s">
        <v>82</v>
      </c>
      <c r="AY216" s="18" t="s">
        <v>206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80</v>
      </c>
      <c r="BK216" s="241">
        <f>ROUND(I216*H216,2)</f>
        <v>0</v>
      </c>
      <c r="BL216" s="18" t="s">
        <v>499</v>
      </c>
      <c r="BM216" s="240" t="s">
        <v>1262</v>
      </c>
    </row>
    <row r="217" s="2" customFormat="1" ht="33" customHeight="1">
      <c r="A217" s="39"/>
      <c r="B217" s="40"/>
      <c r="C217" s="286" t="s">
        <v>1068</v>
      </c>
      <c r="D217" s="286" t="s">
        <v>288</v>
      </c>
      <c r="E217" s="287" t="s">
        <v>1107</v>
      </c>
      <c r="F217" s="288" t="s">
        <v>1108</v>
      </c>
      <c r="G217" s="289" t="s">
        <v>301</v>
      </c>
      <c r="H217" s="290">
        <v>1</v>
      </c>
      <c r="I217" s="291"/>
      <c r="J217" s="292">
        <f>ROUND(I217*H217,2)</f>
        <v>0</v>
      </c>
      <c r="K217" s="288" t="s">
        <v>489</v>
      </c>
      <c r="L217" s="293"/>
      <c r="M217" s="294" t="s">
        <v>1</v>
      </c>
      <c r="N217" s="295" t="s">
        <v>38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499</v>
      </c>
      <c r="AT217" s="240" t="s">
        <v>288</v>
      </c>
      <c r="AU217" s="240" t="s">
        <v>82</v>
      </c>
      <c r="AY217" s="18" t="s">
        <v>206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80</v>
      </c>
      <c r="BK217" s="241">
        <f>ROUND(I217*H217,2)</f>
        <v>0</v>
      </c>
      <c r="BL217" s="18" t="s">
        <v>499</v>
      </c>
      <c r="BM217" s="240" t="s">
        <v>1263</v>
      </c>
    </row>
    <row r="218" s="2" customFormat="1" ht="21.75" customHeight="1">
      <c r="A218" s="39"/>
      <c r="B218" s="40"/>
      <c r="C218" s="229" t="s">
        <v>1073</v>
      </c>
      <c r="D218" s="229" t="s">
        <v>208</v>
      </c>
      <c r="E218" s="230" t="s">
        <v>1076</v>
      </c>
      <c r="F218" s="231" t="s">
        <v>1077</v>
      </c>
      <c r="G218" s="232" t="s">
        <v>301</v>
      </c>
      <c r="H218" s="233">
        <v>2</v>
      </c>
      <c r="I218" s="234"/>
      <c r="J218" s="235">
        <f>ROUND(I218*H218,2)</f>
        <v>0</v>
      </c>
      <c r="K218" s="231" t="s">
        <v>489</v>
      </c>
      <c r="L218" s="45"/>
      <c r="M218" s="236" t="s">
        <v>1</v>
      </c>
      <c r="N218" s="237" t="s">
        <v>38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499</v>
      </c>
      <c r="AT218" s="240" t="s">
        <v>208</v>
      </c>
      <c r="AU218" s="240" t="s">
        <v>82</v>
      </c>
      <c r="AY218" s="18" t="s">
        <v>206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80</v>
      </c>
      <c r="BK218" s="241">
        <f>ROUND(I218*H218,2)</f>
        <v>0</v>
      </c>
      <c r="BL218" s="18" t="s">
        <v>499</v>
      </c>
      <c r="BM218" s="240" t="s">
        <v>1264</v>
      </c>
    </row>
    <row r="219" s="2" customFormat="1" ht="16.5" customHeight="1">
      <c r="A219" s="39"/>
      <c r="B219" s="40"/>
      <c r="C219" s="286" t="s">
        <v>1075</v>
      </c>
      <c r="D219" s="286" t="s">
        <v>288</v>
      </c>
      <c r="E219" s="287" t="s">
        <v>1080</v>
      </c>
      <c r="F219" s="288" t="s">
        <v>1081</v>
      </c>
      <c r="G219" s="289" t="s">
        <v>301</v>
      </c>
      <c r="H219" s="290">
        <v>2</v>
      </c>
      <c r="I219" s="291"/>
      <c r="J219" s="292">
        <f>ROUND(I219*H219,2)</f>
        <v>0</v>
      </c>
      <c r="K219" s="288" t="s">
        <v>489</v>
      </c>
      <c r="L219" s="293"/>
      <c r="M219" s="294" t="s">
        <v>1</v>
      </c>
      <c r="N219" s="295" t="s">
        <v>38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253</v>
      </c>
      <c r="AT219" s="240" t="s">
        <v>288</v>
      </c>
      <c r="AU219" s="240" t="s">
        <v>82</v>
      </c>
      <c r="AY219" s="18" t="s">
        <v>206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80</v>
      </c>
      <c r="BK219" s="241">
        <f>ROUND(I219*H219,2)</f>
        <v>0</v>
      </c>
      <c r="BL219" s="18" t="s">
        <v>213</v>
      </c>
      <c r="BM219" s="240" t="s">
        <v>1265</v>
      </c>
    </row>
    <row r="220" s="2" customFormat="1" ht="24.15" customHeight="1">
      <c r="A220" s="39"/>
      <c r="B220" s="40"/>
      <c r="C220" s="286" t="s">
        <v>1079</v>
      </c>
      <c r="D220" s="286" t="s">
        <v>288</v>
      </c>
      <c r="E220" s="287" t="s">
        <v>1084</v>
      </c>
      <c r="F220" s="288" t="s">
        <v>1085</v>
      </c>
      <c r="G220" s="289" t="s">
        <v>301</v>
      </c>
      <c r="H220" s="290">
        <v>2</v>
      </c>
      <c r="I220" s="291"/>
      <c r="J220" s="292">
        <f>ROUND(I220*H220,2)</f>
        <v>0</v>
      </c>
      <c r="K220" s="288" t="s">
        <v>489</v>
      </c>
      <c r="L220" s="293"/>
      <c r="M220" s="294" t="s">
        <v>1</v>
      </c>
      <c r="N220" s="295" t="s">
        <v>38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253</v>
      </c>
      <c r="AT220" s="240" t="s">
        <v>288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213</v>
      </c>
      <c r="BM220" s="240" t="s">
        <v>1266</v>
      </c>
    </row>
    <row r="221" s="2" customFormat="1" ht="33" customHeight="1">
      <c r="A221" s="39"/>
      <c r="B221" s="40"/>
      <c r="C221" s="286" t="s">
        <v>1083</v>
      </c>
      <c r="D221" s="286" t="s">
        <v>288</v>
      </c>
      <c r="E221" s="287" t="s">
        <v>1087</v>
      </c>
      <c r="F221" s="288" t="s">
        <v>1088</v>
      </c>
      <c r="G221" s="289" t="s">
        <v>301</v>
      </c>
      <c r="H221" s="290">
        <v>2</v>
      </c>
      <c r="I221" s="291"/>
      <c r="J221" s="292">
        <f>ROUND(I221*H221,2)</f>
        <v>0</v>
      </c>
      <c r="K221" s="288" t="s">
        <v>489</v>
      </c>
      <c r="L221" s="293"/>
      <c r="M221" s="294" t="s">
        <v>1</v>
      </c>
      <c r="N221" s="295" t="s">
        <v>38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253</v>
      </c>
      <c r="AT221" s="240" t="s">
        <v>288</v>
      </c>
      <c r="AU221" s="240" t="s">
        <v>82</v>
      </c>
      <c r="AY221" s="18" t="s">
        <v>206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80</v>
      </c>
      <c r="BK221" s="241">
        <f>ROUND(I221*H221,2)</f>
        <v>0</v>
      </c>
      <c r="BL221" s="18" t="s">
        <v>213</v>
      </c>
      <c r="BM221" s="240" t="s">
        <v>1267</v>
      </c>
    </row>
    <row r="222" s="2" customFormat="1" ht="16.5" customHeight="1">
      <c r="A222" s="39"/>
      <c r="B222" s="40"/>
      <c r="C222" s="286" t="s">
        <v>383</v>
      </c>
      <c r="D222" s="286" t="s">
        <v>288</v>
      </c>
      <c r="E222" s="287" t="s">
        <v>1091</v>
      </c>
      <c r="F222" s="288" t="s">
        <v>1092</v>
      </c>
      <c r="G222" s="289" t="s">
        <v>301</v>
      </c>
      <c r="H222" s="290">
        <v>2</v>
      </c>
      <c r="I222" s="291"/>
      <c r="J222" s="292">
        <f>ROUND(I222*H222,2)</f>
        <v>0</v>
      </c>
      <c r="K222" s="288" t="s">
        <v>489</v>
      </c>
      <c r="L222" s="293"/>
      <c r="M222" s="294" t="s">
        <v>1</v>
      </c>
      <c r="N222" s="295" t="s">
        <v>38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253</v>
      </c>
      <c r="AT222" s="240" t="s">
        <v>288</v>
      </c>
      <c r="AU222" s="240" t="s">
        <v>82</v>
      </c>
      <c r="AY222" s="18" t="s">
        <v>206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80</v>
      </c>
      <c r="BK222" s="241">
        <f>ROUND(I222*H222,2)</f>
        <v>0</v>
      </c>
      <c r="BL222" s="18" t="s">
        <v>213</v>
      </c>
      <c r="BM222" s="240" t="s">
        <v>1268</v>
      </c>
    </row>
    <row r="223" s="2" customFormat="1" ht="16.5" customHeight="1">
      <c r="A223" s="39"/>
      <c r="B223" s="40"/>
      <c r="C223" s="229" t="s">
        <v>1090</v>
      </c>
      <c r="D223" s="229" t="s">
        <v>208</v>
      </c>
      <c r="E223" s="230" t="s">
        <v>1111</v>
      </c>
      <c r="F223" s="231" t="s">
        <v>1112</v>
      </c>
      <c r="G223" s="232" t="s">
        <v>301</v>
      </c>
      <c r="H223" s="233">
        <v>2</v>
      </c>
      <c r="I223" s="234"/>
      <c r="J223" s="235">
        <f>ROUND(I223*H223,2)</f>
        <v>0</v>
      </c>
      <c r="K223" s="231" t="s">
        <v>489</v>
      </c>
      <c r="L223" s="45"/>
      <c r="M223" s="236" t="s">
        <v>1</v>
      </c>
      <c r="N223" s="237" t="s">
        <v>38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213</v>
      </c>
      <c r="AT223" s="240" t="s">
        <v>208</v>
      </c>
      <c r="AU223" s="240" t="s">
        <v>82</v>
      </c>
      <c r="AY223" s="18" t="s">
        <v>206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80</v>
      </c>
      <c r="BK223" s="241">
        <f>ROUND(I223*H223,2)</f>
        <v>0</v>
      </c>
      <c r="BL223" s="18" t="s">
        <v>213</v>
      </c>
      <c r="BM223" s="240" t="s">
        <v>1269</v>
      </c>
    </row>
    <row r="224" s="2" customFormat="1" ht="16.5" customHeight="1">
      <c r="A224" s="39"/>
      <c r="B224" s="40"/>
      <c r="C224" s="229" t="s">
        <v>1094</v>
      </c>
      <c r="D224" s="229" t="s">
        <v>208</v>
      </c>
      <c r="E224" s="230" t="s">
        <v>711</v>
      </c>
      <c r="F224" s="231" t="s">
        <v>712</v>
      </c>
      <c r="G224" s="232" t="s">
        <v>309</v>
      </c>
      <c r="H224" s="233">
        <v>130</v>
      </c>
      <c r="I224" s="234"/>
      <c r="J224" s="235">
        <f>ROUND(I224*H224,2)</f>
        <v>0</v>
      </c>
      <c r="K224" s="231" t="s">
        <v>489</v>
      </c>
      <c r="L224" s="45"/>
      <c r="M224" s="236" t="s">
        <v>1</v>
      </c>
      <c r="N224" s="237" t="s">
        <v>38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80</v>
      </c>
      <c r="AT224" s="240" t="s">
        <v>208</v>
      </c>
      <c r="AU224" s="240" t="s">
        <v>82</v>
      </c>
      <c r="AY224" s="18" t="s">
        <v>206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80</v>
      </c>
      <c r="BK224" s="241">
        <f>ROUND(I224*H224,2)</f>
        <v>0</v>
      </c>
      <c r="BL224" s="18" t="s">
        <v>80</v>
      </c>
      <c r="BM224" s="240" t="s">
        <v>1270</v>
      </c>
    </row>
    <row r="225" s="13" customFormat="1">
      <c r="A225" s="13"/>
      <c r="B225" s="242"/>
      <c r="C225" s="243"/>
      <c r="D225" s="244" t="s">
        <v>215</v>
      </c>
      <c r="E225" s="245" t="s">
        <v>1</v>
      </c>
      <c r="F225" s="246" t="s">
        <v>1271</v>
      </c>
      <c r="G225" s="243"/>
      <c r="H225" s="247">
        <v>130</v>
      </c>
      <c r="I225" s="248"/>
      <c r="J225" s="243"/>
      <c r="K225" s="243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215</v>
      </c>
      <c r="AU225" s="253" t="s">
        <v>82</v>
      </c>
      <c r="AV225" s="13" t="s">
        <v>82</v>
      </c>
      <c r="AW225" s="13" t="s">
        <v>30</v>
      </c>
      <c r="AX225" s="13" t="s">
        <v>80</v>
      </c>
      <c r="AY225" s="253" t="s">
        <v>206</v>
      </c>
    </row>
    <row r="226" s="2" customFormat="1" ht="16.5" customHeight="1">
      <c r="A226" s="39"/>
      <c r="B226" s="40"/>
      <c r="C226" s="229" t="s">
        <v>1096</v>
      </c>
      <c r="D226" s="229" t="s">
        <v>208</v>
      </c>
      <c r="E226" s="230" t="s">
        <v>600</v>
      </c>
      <c r="F226" s="231" t="s">
        <v>601</v>
      </c>
      <c r="G226" s="232" t="s">
        <v>301</v>
      </c>
      <c r="H226" s="233">
        <v>6</v>
      </c>
      <c r="I226" s="234"/>
      <c r="J226" s="235">
        <f>ROUND(I226*H226,2)</f>
        <v>0</v>
      </c>
      <c r="K226" s="231" t="s">
        <v>489</v>
      </c>
      <c r="L226" s="45"/>
      <c r="M226" s="236" t="s">
        <v>1</v>
      </c>
      <c r="N226" s="237" t="s">
        <v>38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298</v>
      </c>
      <c r="AT226" s="240" t="s">
        <v>208</v>
      </c>
      <c r="AU226" s="240" t="s">
        <v>82</v>
      </c>
      <c r="AY226" s="18" t="s">
        <v>206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80</v>
      </c>
      <c r="BK226" s="241">
        <f>ROUND(I226*H226,2)</f>
        <v>0</v>
      </c>
      <c r="BL226" s="18" t="s">
        <v>298</v>
      </c>
      <c r="BM226" s="240" t="s">
        <v>1272</v>
      </c>
    </row>
    <row r="227" s="13" customFormat="1">
      <c r="A227" s="13"/>
      <c r="B227" s="242"/>
      <c r="C227" s="243"/>
      <c r="D227" s="244" t="s">
        <v>215</v>
      </c>
      <c r="E227" s="245" t="s">
        <v>1</v>
      </c>
      <c r="F227" s="246" t="s">
        <v>244</v>
      </c>
      <c r="G227" s="243"/>
      <c r="H227" s="247">
        <v>6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215</v>
      </c>
      <c r="AU227" s="253" t="s">
        <v>82</v>
      </c>
      <c r="AV227" s="13" t="s">
        <v>82</v>
      </c>
      <c r="AW227" s="13" t="s">
        <v>30</v>
      </c>
      <c r="AX227" s="13" t="s">
        <v>80</v>
      </c>
      <c r="AY227" s="253" t="s">
        <v>206</v>
      </c>
    </row>
    <row r="228" s="2" customFormat="1" ht="37.8" customHeight="1">
      <c r="A228" s="39"/>
      <c r="B228" s="40"/>
      <c r="C228" s="286" t="s">
        <v>1100</v>
      </c>
      <c r="D228" s="286" t="s">
        <v>288</v>
      </c>
      <c r="E228" s="287" t="s">
        <v>721</v>
      </c>
      <c r="F228" s="288" t="s">
        <v>722</v>
      </c>
      <c r="G228" s="289" t="s">
        <v>301</v>
      </c>
      <c r="H228" s="290">
        <v>120</v>
      </c>
      <c r="I228" s="291"/>
      <c r="J228" s="292">
        <f>ROUND(I228*H228,2)</f>
        <v>0</v>
      </c>
      <c r="K228" s="288" t="s">
        <v>489</v>
      </c>
      <c r="L228" s="293"/>
      <c r="M228" s="294" t="s">
        <v>1</v>
      </c>
      <c r="N228" s="295" t="s">
        <v>38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505</v>
      </c>
      <c r="AT228" s="240" t="s">
        <v>288</v>
      </c>
      <c r="AU228" s="240" t="s">
        <v>82</v>
      </c>
      <c r="AY228" s="18" t="s">
        <v>206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80</v>
      </c>
      <c r="BK228" s="241">
        <f>ROUND(I228*H228,2)</f>
        <v>0</v>
      </c>
      <c r="BL228" s="18" t="s">
        <v>383</v>
      </c>
      <c r="BM228" s="240" t="s">
        <v>1273</v>
      </c>
    </row>
    <row r="229" s="13" customFormat="1">
      <c r="A229" s="13"/>
      <c r="B229" s="242"/>
      <c r="C229" s="243"/>
      <c r="D229" s="244" t="s">
        <v>215</v>
      </c>
      <c r="E229" s="245" t="s">
        <v>1</v>
      </c>
      <c r="F229" s="246" t="s">
        <v>1274</v>
      </c>
      <c r="G229" s="243"/>
      <c r="H229" s="247">
        <v>120</v>
      </c>
      <c r="I229" s="248"/>
      <c r="J229" s="243"/>
      <c r="K229" s="243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215</v>
      </c>
      <c r="AU229" s="253" t="s">
        <v>82</v>
      </c>
      <c r="AV229" s="13" t="s">
        <v>82</v>
      </c>
      <c r="AW229" s="13" t="s">
        <v>30</v>
      </c>
      <c r="AX229" s="13" t="s">
        <v>73</v>
      </c>
      <c r="AY229" s="253" t="s">
        <v>206</v>
      </c>
    </row>
    <row r="230" s="14" customFormat="1">
      <c r="A230" s="14"/>
      <c r="B230" s="254"/>
      <c r="C230" s="255"/>
      <c r="D230" s="244" t="s">
        <v>215</v>
      </c>
      <c r="E230" s="256" t="s">
        <v>1</v>
      </c>
      <c r="F230" s="257" t="s">
        <v>218</v>
      </c>
      <c r="G230" s="255"/>
      <c r="H230" s="258">
        <v>120</v>
      </c>
      <c r="I230" s="259"/>
      <c r="J230" s="255"/>
      <c r="K230" s="255"/>
      <c r="L230" s="260"/>
      <c r="M230" s="261"/>
      <c r="N230" s="262"/>
      <c r="O230" s="262"/>
      <c r="P230" s="262"/>
      <c r="Q230" s="262"/>
      <c r="R230" s="262"/>
      <c r="S230" s="262"/>
      <c r="T230" s="26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4" t="s">
        <v>215</v>
      </c>
      <c r="AU230" s="264" t="s">
        <v>82</v>
      </c>
      <c r="AV230" s="14" t="s">
        <v>213</v>
      </c>
      <c r="AW230" s="14" t="s">
        <v>30</v>
      </c>
      <c r="AX230" s="14" t="s">
        <v>80</v>
      </c>
      <c r="AY230" s="264" t="s">
        <v>206</v>
      </c>
    </row>
    <row r="231" s="2" customFormat="1" ht="37.8" customHeight="1">
      <c r="A231" s="39"/>
      <c r="B231" s="40"/>
      <c r="C231" s="286" t="s">
        <v>1102</v>
      </c>
      <c r="D231" s="286" t="s">
        <v>288</v>
      </c>
      <c r="E231" s="287" t="s">
        <v>735</v>
      </c>
      <c r="F231" s="288" t="s">
        <v>736</v>
      </c>
      <c r="G231" s="289" t="s">
        <v>309</v>
      </c>
      <c r="H231" s="290">
        <v>50</v>
      </c>
      <c r="I231" s="291"/>
      <c r="J231" s="292">
        <f>ROUND(I231*H231,2)</f>
        <v>0</v>
      </c>
      <c r="K231" s="288" t="s">
        <v>489</v>
      </c>
      <c r="L231" s="293"/>
      <c r="M231" s="294" t="s">
        <v>1</v>
      </c>
      <c r="N231" s="295" t="s">
        <v>38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253</v>
      </c>
      <c r="AT231" s="240" t="s">
        <v>288</v>
      </c>
      <c r="AU231" s="240" t="s">
        <v>82</v>
      </c>
      <c r="AY231" s="18" t="s">
        <v>206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80</v>
      </c>
      <c r="BK231" s="241">
        <f>ROUND(I231*H231,2)</f>
        <v>0</v>
      </c>
      <c r="BL231" s="18" t="s">
        <v>213</v>
      </c>
      <c r="BM231" s="240" t="s">
        <v>1275</v>
      </c>
    </row>
    <row r="232" s="13" customFormat="1">
      <c r="A232" s="13"/>
      <c r="B232" s="242"/>
      <c r="C232" s="243"/>
      <c r="D232" s="244" t="s">
        <v>215</v>
      </c>
      <c r="E232" s="245" t="s">
        <v>1</v>
      </c>
      <c r="F232" s="246" t="s">
        <v>1253</v>
      </c>
      <c r="G232" s="243"/>
      <c r="H232" s="247">
        <v>20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215</v>
      </c>
      <c r="AU232" s="253" t="s">
        <v>82</v>
      </c>
      <c r="AV232" s="13" t="s">
        <v>82</v>
      </c>
      <c r="AW232" s="13" t="s">
        <v>30</v>
      </c>
      <c r="AX232" s="13" t="s">
        <v>73</v>
      </c>
      <c r="AY232" s="253" t="s">
        <v>206</v>
      </c>
    </row>
    <row r="233" s="13" customFormat="1">
      <c r="A233" s="13"/>
      <c r="B233" s="242"/>
      <c r="C233" s="243"/>
      <c r="D233" s="244" t="s">
        <v>215</v>
      </c>
      <c r="E233" s="245" t="s">
        <v>1</v>
      </c>
      <c r="F233" s="246" t="s">
        <v>1254</v>
      </c>
      <c r="G233" s="243"/>
      <c r="H233" s="247">
        <v>30</v>
      </c>
      <c r="I233" s="248"/>
      <c r="J233" s="243"/>
      <c r="K233" s="243"/>
      <c r="L233" s="249"/>
      <c r="M233" s="250"/>
      <c r="N233" s="251"/>
      <c r="O233" s="251"/>
      <c r="P233" s="251"/>
      <c r="Q233" s="251"/>
      <c r="R233" s="251"/>
      <c r="S233" s="251"/>
      <c r="T233" s="25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3" t="s">
        <v>215</v>
      </c>
      <c r="AU233" s="253" t="s">
        <v>82</v>
      </c>
      <c r="AV233" s="13" t="s">
        <v>82</v>
      </c>
      <c r="AW233" s="13" t="s">
        <v>30</v>
      </c>
      <c r="AX233" s="13" t="s">
        <v>73</v>
      </c>
      <c r="AY233" s="253" t="s">
        <v>206</v>
      </c>
    </row>
    <row r="234" s="14" customFormat="1">
      <c r="A234" s="14"/>
      <c r="B234" s="254"/>
      <c r="C234" s="255"/>
      <c r="D234" s="244" t="s">
        <v>215</v>
      </c>
      <c r="E234" s="256" t="s">
        <v>1</v>
      </c>
      <c r="F234" s="257" t="s">
        <v>218</v>
      </c>
      <c r="G234" s="255"/>
      <c r="H234" s="258">
        <v>50</v>
      </c>
      <c r="I234" s="259"/>
      <c r="J234" s="255"/>
      <c r="K234" s="255"/>
      <c r="L234" s="260"/>
      <c r="M234" s="261"/>
      <c r="N234" s="262"/>
      <c r="O234" s="262"/>
      <c r="P234" s="262"/>
      <c r="Q234" s="262"/>
      <c r="R234" s="262"/>
      <c r="S234" s="262"/>
      <c r="T234" s="26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4" t="s">
        <v>215</v>
      </c>
      <c r="AU234" s="264" t="s">
        <v>82</v>
      </c>
      <c r="AV234" s="14" t="s">
        <v>213</v>
      </c>
      <c r="AW234" s="14" t="s">
        <v>30</v>
      </c>
      <c r="AX234" s="14" t="s">
        <v>80</v>
      </c>
      <c r="AY234" s="264" t="s">
        <v>206</v>
      </c>
    </row>
    <row r="235" s="2" customFormat="1" ht="37.8" customHeight="1">
      <c r="A235" s="39"/>
      <c r="B235" s="40"/>
      <c r="C235" s="286" t="s">
        <v>1106</v>
      </c>
      <c r="D235" s="286" t="s">
        <v>288</v>
      </c>
      <c r="E235" s="287" t="s">
        <v>731</v>
      </c>
      <c r="F235" s="288" t="s">
        <v>732</v>
      </c>
      <c r="G235" s="289" t="s">
        <v>309</v>
      </c>
      <c r="H235" s="290">
        <v>80</v>
      </c>
      <c r="I235" s="291"/>
      <c r="J235" s="292">
        <f>ROUND(I235*H235,2)</f>
        <v>0</v>
      </c>
      <c r="K235" s="288" t="s">
        <v>489</v>
      </c>
      <c r="L235" s="293"/>
      <c r="M235" s="294" t="s">
        <v>1</v>
      </c>
      <c r="N235" s="295" t="s">
        <v>38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253</v>
      </c>
      <c r="AT235" s="240" t="s">
        <v>288</v>
      </c>
      <c r="AU235" s="240" t="s">
        <v>82</v>
      </c>
      <c r="AY235" s="18" t="s">
        <v>206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80</v>
      </c>
      <c r="BK235" s="241">
        <f>ROUND(I235*H235,2)</f>
        <v>0</v>
      </c>
      <c r="BL235" s="18" t="s">
        <v>213</v>
      </c>
      <c r="BM235" s="240" t="s">
        <v>1276</v>
      </c>
    </row>
    <row r="236" s="13" customFormat="1">
      <c r="A236" s="13"/>
      <c r="B236" s="242"/>
      <c r="C236" s="243"/>
      <c r="D236" s="244" t="s">
        <v>215</v>
      </c>
      <c r="E236" s="245" t="s">
        <v>1</v>
      </c>
      <c r="F236" s="246" t="s">
        <v>1277</v>
      </c>
      <c r="G236" s="243"/>
      <c r="H236" s="247">
        <v>50</v>
      </c>
      <c r="I236" s="248"/>
      <c r="J236" s="243"/>
      <c r="K236" s="243"/>
      <c r="L236" s="249"/>
      <c r="M236" s="250"/>
      <c r="N236" s="251"/>
      <c r="O236" s="251"/>
      <c r="P236" s="251"/>
      <c r="Q236" s="251"/>
      <c r="R236" s="251"/>
      <c r="S236" s="251"/>
      <c r="T236" s="25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3" t="s">
        <v>215</v>
      </c>
      <c r="AU236" s="253" t="s">
        <v>82</v>
      </c>
      <c r="AV236" s="13" t="s">
        <v>82</v>
      </c>
      <c r="AW236" s="13" t="s">
        <v>30</v>
      </c>
      <c r="AX236" s="13" t="s">
        <v>73</v>
      </c>
      <c r="AY236" s="253" t="s">
        <v>206</v>
      </c>
    </row>
    <row r="237" s="13" customFormat="1">
      <c r="A237" s="13"/>
      <c r="B237" s="242"/>
      <c r="C237" s="243"/>
      <c r="D237" s="244" t="s">
        <v>215</v>
      </c>
      <c r="E237" s="245" t="s">
        <v>1</v>
      </c>
      <c r="F237" s="246" t="s">
        <v>1278</v>
      </c>
      <c r="G237" s="243"/>
      <c r="H237" s="247">
        <v>20</v>
      </c>
      <c r="I237" s="248"/>
      <c r="J237" s="243"/>
      <c r="K237" s="243"/>
      <c r="L237" s="249"/>
      <c r="M237" s="250"/>
      <c r="N237" s="251"/>
      <c r="O237" s="251"/>
      <c r="P237" s="251"/>
      <c r="Q237" s="251"/>
      <c r="R237" s="251"/>
      <c r="S237" s="251"/>
      <c r="T237" s="25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3" t="s">
        <v>215</v>
      </c>
      <c r="AU237" s="253" t="s">
        <v>82</v>
      </c>
      <c r="AV237" s="13" t="s">
        <v>82</v>
      </c>
      <c r="AW237" s="13" t="s">
        <v>30</v>
      </c>
      <c r="AX237" s="13" t="s">
        <v>73</v>
      </c>
      <c r="AY237" s="253" t="s">
        <v>206</v>
      </c>
    </row>
    <row r="238" s="13" customFormat="1">
      <c r="A238" s="13"/>
      <c r="B238" s="242"/>
      <c r="C238" s="243"/>
      <c r="D238" s="244" t="s">
        <v>215</v>
      </c>
      <c r="E238" s="245" t="s">
        <v>1</v>
      </c>
      <c r="F238" s="246" t="s">
        <v>1279</v>
      </c>
      <c r="G238" s="243"/>
      <c r="H238" s="247">
        <v>10</v>
      </c>
      <c r="I238" s="248"/>
      <c r="J238" s="243"/>
      <c r="K238" s="243"/>
      <c r="L238" s="249"/>
      <c r="M238" s="250"/>
      <c r="N238" s="251"/>
      <c r="O238" s="251"/>
      <c r="P238" s="251"/>
      <c r="Q238" s="251"/>
      <c r="R238" s="251"/>
      <c r="S238" s="251"/>
      <c r="T238" s="25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3" t="s">
        <v>215</v>
      </c>
      <c r="AU238" s="253" t="s">
        <v>82</v>
      </c>
      <c r="AV238" s="13" t="s">
        <v>82</v>
      </c>
      <c r="AW238" s="13" t="s">
        <v>30</v>
      </c>
      <c r="AX238" s="13" t="s">
        <v>73</v>
      </c>
      <c r="AY238" s="253" t="s">
        <v>206</v>
      </c>
    </row>
    <row r="239" s="14" customFormat="1">
      <c r="A239" s="14"/>
      <c r="B239" s="254"/>
      <c r="C239" s="255"/>
      <c r="D239" s="244" t="s">
        <v>215</v>
      </c>
      <c r="E239" s="256" t="s">
        <v>1</v>
      </c>
      <c r="F239" s="257" t="s">
        <v>218</v>
      </c>
      <c r="G239" s="255"/>
      <c r="H239" s="258">
        <v>80</v>
      </c>
      <c r="I239" s="259"/>
      <c r="J239" s="255"/>
      <c r="K239" s="255"/>
      <c r="L239" s="260"/>
      <c r="M239" s="261"/>
      <c r="N239" s="262"/>
      <c r="O239" s="262"/>
      <c r="P239" s="262"/>
      <c r="Q239" s="262"/>
      <c r="R239" s="262"/>
      <c r="S239" s="262"/>
      <c r="T239" s="26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4" t="s">
        <v>215</v>
      </c>
      <c r="AU239" s="264" t="s">
        <v>82</v>
      </c>
      <c r="AV239" s="14" t="s">
        <v>213</v>
      </c>
      <c r="AW239" s="14" t="s">
        <v>30</v>
      </c>
      <c r="AX239" s="14" t="s">
        <v>80</v>
      </c>
      <c r="AY239" s="264" t="s">
        <v>206</v>
      </c>
    </row>
    <row r="240" s="2" customFormat="1" ht="24.15" customHeight="1">
      <c r="A240" s="39"/>
      <c r="B240" s="40"/>
      <c r="C240" s="286" t="s">
        <v>1110</v>
      </c>
      <c r="D240" s="286" t="s">
        <v>288</v>
      </c>
      <c r="E240" s="287" t="s">
        <v>741</v>
      </c>
      <c r="F240" s="288" t="s">
        <v>742</v>
      </c>
      <c r="G240" s="289" t="s">
        <v>301</v>
      </c>
      <c r="H240" s="290">
        <v>6</v>
      </c>
      <c r="I240" s="291"/>
      <c r="J240" s="292">
        <f>ROUND(I240*H240,2)</f>
        <v>0</v>
      </c>
      <c r="K240" s="288" t="s">
        <v>489</v>
      </c>
      <c r="L240" s="293"/>
      <c r="M240" s="294" t="s">
        <v>1</v>
      </c>
      <c r="N240" s="295" t="s">
        <v>38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505</v>
      </c>
      <c r="AT240" s="240" t="s">
        <v>288</v>
      </c>
      <c r="AU240" s="240" t="s">
        <v>82</v>
      </c>
      <c r="AY240" s="18" t="s">
        <v>206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80</v>
      </c>
      <c r="BK240" s="241">
        <f>ROUND(I240*H240,2)</f>
        <v>0</v>
      </c>
      <c r="BL240" s="18" t="s">
        <v>383</v>
      </c>
      <c r="BM240" s="240" t="s">
        <v>1280</v>
      </c>
    </row>
    <row r="241" s="13" customFormat="1">
      <c r="A241" s="13"/>
      <c r="B241" s="242"/>
      <c r="C241" s="243"/>
      <c r="D241" s="244" t="s">
        <v>215</v>
      </c>
      <c r="E241" s="245" t="s">
        <v>1</v>
      </c>
      <c r="F241" s="246" t="s">
        <v>244</v>
      </c>
      <c r="G241" s="243"/>
      <c r="H241" s="247">
        <v>6</v>
      </c>
      <c r="I241" s="248"/>
      <c r="J241" s="243"/>
      <c r="K241" s="243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215</v>
      </c>
      <c r="AU241" s="253" t="s">
        <v>82</v>
      </c>
      <c r="AV241" s="13" t="s">
        <v>82</v>
      </c>
      <c r="AW241" s="13" t="s">
        <v>30</v>
      </c>
      <c r="AX241" s="13" t="s">
        <v>80</v>
      </c>
      <c r="AY241" s="253" t="s">
        <v>206</v>
      </c>
    </row>
    <row r="242" s="2" customFormat="1" ht="16.5" customHeight="1">
      <c r="A242" s="39"/>
      <c r="B242" s="40"/>
      <c r="C242" s="229" t="s">
        <v>1114</v>
      </c>
      <c r="D242" s="229" t="s">
        <v>208</v>
      </c>
      <c r="E242" s="230" t="s">
        <v>1115</v>
      </c>
      <c r="F242" s="231" t="s">
        <v>1116</v>
      </c>
      <c r="G242" s="232" t="s">
        <v>301</v>
      </c>
      <c r="H242" s="233">
        <v>1</v>
      </c>
      <c r="I242" s="234"/>
      <c r="J242" s="235">
        <f>ROUND(I242*H242,2)</f>
        <v>0</v>
      </c>
      <c r="K242" s="231" t="s">
        <v>489</v>
      </c>
      <c r="L242" s="45"/>
      <c r="M242" s="236" t="s">
        <v>1</v>
      </c>
      <c r="N242" s="237" t="s">
        <v>38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499</v>
      </c>
      <c r="AT242" s="240" t="s">
        <v>208</v>
      </c>
      <c r="AU242" s="240" t="s">
        <v>82</v>
      </c>
      <c r="AY242" s="18" t="s">
        <v>206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80</v>
      </c>
      <c r="BK242" s="241">
        <f>ROUND(I242*H242,2)</f>
        <v>0</v>
      </c>
      <c r="BL242" s="18" t="s">
        <v>499</v>
      </c>
      <c r="BM242" s="240" t="s">
        <v>1281</v>
      </c>
    </row>
    <row r="243" s="2" customFormat="1" ht="16.5" customHeight="1">
      <c r="A243" s="39"/>
      <c r="B243" s="40"/>
      <c r="C243" s="286" t="s">
        <v>1118</v>
      </c>
      <c r="D243" s="286" t="s">
        <v>288</v>
      </c>
      <c r="E243" s="287" t="s">
        <v>1119</v>
      </c>
      <c r="F243" s="288" t="s">
        <v>1120</v>
      </c>
      <c r="G243" s="289" t="s">
        <v>301</v>
      </c>
      <c r="H243" s="290">
        <v>2</v>
      </c>
      <c r="I243" s="291"/>
      <c r="J243" s="292">
        <f>ROUND(I243*H243,2)</f>
        <v>0</v>
      </c>
      <c r="K243" s="288" t="s">
        <v>489</v>
      </c>
      <c r="L243" s="293"/>
      <c r="M243" s="294" t="s">
        <v>1</v>
      </c>
      <c r="N243" s="295" t="s">
        <v>38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505</v>
      </c>
      <c r="AT243" s="240" t="s">
        <v>288</v>
      </c>
      <c r="AU243" s="240" t="s">
        <v>82</v>
      </c>
      <c r="AY243" s="18" t="s">
        <v>206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80</v>
      </c>
      <c r="BK243" s="241">
        <f>ROUND(I243*H243,2)</f>
        <v>0</v>
      </c>
      <c r="BL243" s="18" t="s">
        <v>383</v>
      </c>
      <c r="BM243" s="240" t="s">
        <v>1282</v>
      </c>
    </row>
    <row r="244" s="12" customFormat="1" ht="22.8" customHeight="1">
      <c r="A244" s="12"/>
      <c r="B244" s="213"/>
      <c r="C244" s="214"/>
      <c r="D244" s="215" t="s">
        <v>72</v>
      </c>
      <c r="E244" s="227" t="s">
        <v>1122</v>
      </c>
      <c r="F244" s="227" t="s">
        <v>628</v>
      </c>
      <c r="G244" s="214"/>
      <c r="H244" s="214"/>
      <c r="I244" s="217"/>
      <c r="J244" s="228">
        <f>BK244</f>
        <v>0</v>
      </c>
      <c r="K244" s="214"/>
      <c r="L244" s="219"/>
      <c r="M244" s="220"/>
      <c r="N244" s="221"/>
      <c r="O244" s="221"/>
      <c r="P244" s="222">
        <f>SUM(P245:P257)</f>
        <v>0</v>
      </c>
      <c r="Q244" s="221"/>
      <c r="R244" s="222">
        <f>SUM(R245:R257)</f>
        <v>0</v>
      </c>
      <c r="S244" s="221"/>
      <c r="T244" s="223">
        <f>SUM(T245:T257)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4" t="s">
        <v>80</v>
      </c>
      <c r="AT244" s="225" t="s">
        <v>72</v>
      </c>
      <c r="AU244" s="225" t="s">
        <v>80</v>
      </c>
      <c r="AY244" s="224" t="s">
        <v>206</v>
      </c>
      <c r="BK244" s="226">
        <f>SUM(BK245:BK257)</f>
        <v>0</v>
      </c>
    </row>
    <row r="245" s="2" customFormat="1" ht="16.5" customHeight="1">
      <c r="A245" s="39"/>
      <c r="B245" s="40"/>
      <c r="C245" s="229" t="s">
        <v>1123</v>
      </c>
      <c r="D245" s="229" t="s">
        <v>208</v>
      </c>
      <c r="E245" s="230" t="s">
        <v>629</v>
      </c>
      <c r="F245" s="231" t="s">
        <v>630</v>
      </c>
      <c r="G245" s="232" t="s">
        <v>301</v>
      </c>
      <c r="H245" s="233">
        <v>2</v>
      </c>
      <c r="I245" s="234"/>
      <c r="J245" s="235">
        <f>ROUND(I245*H245,2)</f>
        <v>0</v>
      </c>
      <c r="K245" s="231" t="s">
        <v>489</v>
      </c>
      <c r="L245" s="45"/>
      <c r="M245" s="236" t="s">
        <v>1</v>
      </c>
      <c r="N245" s="237" t="s">
        <v>38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80</v>
      </c>
      <c r="AT245" s="240" t="s">
        <v>208</v>
      </c>
      <c r="AU245" s="240" t="s">
        <v>82</v>
      </c>
      <c r="AY245" s="18" t="s">
        <v>206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80</v>
      </c>
      <c r="BK245" s="241">
        <f>ROUND(I245*H245,2)</f>
        <v>0</v>
      </c>
      <c r="BL245" s="18" t="s">
        <v>80</v>
      </c>
      <c r="BM245" s="240" t="s">
        <v>1283</v>
      </c>
    </row>
    <row r="246" s="13" customFormat="1">
      <c r="A246" s="13"/>
      <c r="B246" s="242"/>
      <c r="C246" s="243"/>
      <c r="D246" s="244" t="s">
        <v>215</v>
      </c>
      <c r="E246" s="245" t="s">
        <v>1</v>
      </c>
      <c r="F246" s="246" t="s">
        <v>1125</v>
      </c>
      <c r="G246" s="243"/>
      <c r="H246" s="247">
        <v>2</v>
      </c>
      <c r="I246" s="248"/>
      <c r="J246" s="243"/>
      <c r="K246" s="243"/>
      <c r="L246" s="249"/>
      <c r="M246" s="250"/>
      <c r="N246" s="251"/>
      <c r="O246" s="251"/>
      <c r="P246" s="251"/>
      <c r="Q246" s="251"/>
      <c r="R246" s="251"/>
      <c r="S246" s="251"/>
      <c r="T246" s="25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3" t="s">
        <v>215</v>
      </c>
      <c r="AU246" s="253" t="s">
        <v>82</v>
      </c>
      <c r="AV246" s="13" t="s">
        <v>82</v>
      </c>
      <c r="AW246" s="13" t="s">
        <v>30</v>
      </c>
      <c r="AX246" s="13" t="s">
        <v>80</v>
      </c>
      <c r="AY246" s="253" t="s">
        <v>206</v>
      </c>
    </row>
    <row r="247" s="2" customFormat="1" ht="16.5" customHeight="1">
      <c r="A247" s="39"/>
      <c r="B247" s="40"/>
      <c r="C247" s="229" t="s">
        <v>1126</v>
      </c>
      <c r="D247" s="229" t="s">
        <v>208</v>
      </c>
      <c r="E247" s="230" t="s">
        <v>632</v>
      </c>
      <c r="F247" s="231" t="s">
        <v>633</v>
      </c>
      <c r="G247" s="232" t="s">
        <v>301</v>
      </c>
      <c r="H247" s="233">
        <v>2</v>
      </c>
      <c r="I247" s="234"/>
      <c r="J247" s="235">
        <f>ROUND(I247*H247,2)</f>
        <v>0</v>
      </c>
      <c r="K247" s="231" t="s">
        <v>489</v>
      </c>
      <c r="L247" s="45"/>
      <c r="M247" s="236" t="s">
        <v>1</v>
      </c>
      <c r="N247" s="237" t="s">
        <v>38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80</v>
      </c>
      <c r="AT247" s="240" t="s">
        <v>208</v>
      </c>
      <c r="AU247" s="240" t="s">
        <v>82</v>
      </c>
      <c r="AY247" s="18" t="s">
        <v>206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80</v>
      </c>
      <c r="BK247" s="241">
        <f>ROUND(I247*H247,2)</f>
        <v>0</v>
      </c>
      <c r="BL247" s="18" t="s">
        <v>80</v>
      </c>
      <c r="BM247" s="240" t="s">
        <v>1284</v>
      </c>
    </row>
    <row r="248" s="2" customFormat="1" ht="16.5" customHeight="1">
      <c r="A248" s="39"/>
      <c r="B248" s="40"/>
      <c r="C248" s="229" t="s">
        <v>1128</v>
      </c>
      <c r="D248" s="229" t="s">
        <v>208</v>
      </c>
      <c r="E248" s="230" t="s">
        <v>635</v>
      </c>
      <c r="F248" s="231" t="s">
        <v>636</v>
      </c>
      <c r="G248" s="232" t="s">
        <v>301</v>
      </c>
      <c r="H248" s="233">
        <v>2</v>
      </c>
      <c r="I248" s="234"/>
      <c r="J248" s="235">
        <f>ROUND(I248*H248,2)</f>
        <v>0</v>
      </c>
      <c r="K248" s="231" t="s">
        <v>489</v>
      </c>
      <c r="L248" s="45"/>
      <c r="M248" s="236" t="s">
        <v>1</v>
      </c>
      <c r="N248" s="237" t="s">
        <v>38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80</v>
      </c>
      <c r="AT248" s="240" t="s">
        <v>208</v>
      </c>
      <c r="AU248" s="240" t="s">
        <v>82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80</v>
      </c>
      <c r="BM248" s="240" t="s">
        <v>1285</v>
      </c>
    </row>
    <row r="249" s="13" customFormat="1">
      <c r="A249" s="13"/>
      <c r="B249" s="242"/>
      <c r="C249" s="243"/>
      <c r="D249" s="244" t="s">
        <v>215</v>
      </c>
      <c r="E249" s="245" t="s">
        <v>1</v>
      </c>
      <c r="F249" s="246" t="s">
        <v>638</v>
      </c>
      <c r="G249" s="243"/>
      <c r="H249" s="247">
        <v>2</v>
      </c>
      <c r="I249" s="248"/>
      <c r="J249" s="243"/>
      <c r="K249" s="243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215</v>
      </c>
      <c r="AU249" s="253" t="s">
        <v>82</v>
      </c>
      <c r="AV249" s="13" t="s">
        <v>82</v>
      </c>
      <c r="AW249" s="13" t="s">
        <v>30</v>
      </c>
      <c r="AX249" s="13" t="s">
        <v>80</v>
      </c>
      <c r="AY249" s="253" t="s">
        <v>206</v>
      </c>
    </row>
    <row r="250" s="2" customFormat="1" ht="16.5" customHeight="1">
      <c r="A250" s="39"/>
      <c r="B250" s="40"/>
      <c r="C250" s="229" t="s">
        <v>1130</v>
      </c>
      <c r="D250" s="229" t="s">
        <v>208</v>
      </c>
      <c r="E250" s="230" t="s">
        <v>1131</v>
      </c>
      <c r="F250" s="231" t="s">
        <v>1132</v>
      </c>
      <c r="G250" s="232" t="s">
        <v>301</v>
      </c>
      <c r="H250" s="233">
        <v>2</v>
      </c>
      <c r="I250" s="234"/>
      <c r="J250" s="235">
        <f>ROUND(I250*H250,2)</f>
        <v>0</v>
      </c>
      <c r="K250" s="231" t="s">
        <v>489</v>
      </c>
      <c r="L250" s="45"/>
      <c r="M250" s="236" t="s">
        <v>1</v>
      </c>
      <c r="N250" s="237" t="s">
        <v>38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80</v>
      </c>
      <c r="AT250" s="240" t="s">
        <v>208</v>
      </c>
      <c r="AU250" s="240" t="s">
        <v>82</v>
      </c>
      <c r="AY250" s="18" t="s">
        <v>206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80</v>
      </c>
      <c r="BK250" s="241">
        <f>ROUND(I250*H250,2)</f>
        <v>0</v>
      </c>
      <c r="BL250" s="18" t="s">
        <v>80</v>
      </c>
      <c r="BM250" s="240" t="s">
        <v>1286</v>
      </c>
    </row>
    <row r="251" s="13" customFormat="1">
      <c r="A251" s="13"/>
      <c r="B251" s="242"/>
      <c r="C251" s="243"/>
      <c r="D251" s="244" t="s">
        <v>215</v>
      </c>
      <c r="E251" s="245" t="s">
        <v>1</v>
      </c>
      <c r="F251" s="246" t="s">
        <v>1134</v>
      </c>
      <c r="G251" s="243"/>
      <c r="H251" s="247">
        <v>2</v>
      </c>
      <c r="I251" s="248"/>
      <c r="J251" s="243"/>
      <c r="K251" s="243"/>
      <c r="L251" s="249"/>
      <c r="M251" s="250"/>
      <c r="N251" s="251"/>
      <c r="O251" s="251"/>
      <c r="P251" s="251"/>
      <c r="Q251" s="251"/>
      <c r="R251" s="251"/>
      <c r="S251" s="251"/>
      <c r="T251" s="25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3" t="s">
        <v>215</v>
      </c>
      <c r="AU251" s="253" t="s">
        <v>82</v>
      </c>
      <c r="AV251" s="13" t="s">
        <v>82</v>
      </c>
      <c r="AW251" s="13" t="s">
        <v>30</v>
      </c>
      <c r="AX251" s="13" t="s">
        <v>80</v>
      </c>
      <c r="AY251" s="253" t="s">
        <v>206</v>
      </c>
    </row>
    <row r="252" s="2" customFormat="1" ht="24.15" customHeight="1">
      <c r="A252" s="39"/>
      <c r="B252" s="40"/>
      <c r="C252" s="229" t="s">
        <v>1135</v>
      </c>
      <c r="D252" s="229" t="s">
        <v>208</v>
      </c>
      <c r="E252" s="230" t="s">
        <v>664</v>
      </c>
      <c r="F252" s="231" t="s">
        <v>665</v>
      </c>
      <c r="G252" s="232" t="s">
        <v>301</v>
      </c>
      <c r="H252" s="233">
        <v>20</v>
      </c>
      <c r="I252" s="234"/>
      <c r="J252" s="235">
        <f>ROUND(I252*H252,2)</f>
        <v>0</v>
      </c>
      <c r="K252" s="231" t="s">
        <v>489</v>
      </c>
      <c r="L252" s="45"/>
      <c r="M252" s="236" t="s">
        <v>1</v>
      </c>
      <c r="N252" s="237" t="s">
        <v>38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499</v>
      </c>
      <c r="AT252" s="240" t="s">
        <v>208</v>
      </c>
      <c r="AU252" s="240" t="s">
        <v>82</v>
      </c>
      <c r="AY252" s="18" t="s">
        <v>206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80</v>
      </c>
      <c r="BK252" s="241">
        <f>ROUND(I252*H252,2)</f>
        <v>0</v>
      </c>
      <c r="BL252" s="18" t="s">
        <v>499</v>
      </c>
      <c r="BM252" s="240" t="s">
        <v>1287</v>
      </c>
    </row>
    <row r="253" s="2" customFormat="1" ht="24.15" customHeight="1">
      <c r="A253" s="39"/>
      <c r="B253" s="40"/>
      <c r="C253" s="229" t="s">
        <v>1137</v>
      </c>
      <c r="D253" s="229" t="s">
        <v>208</v>
      </c>
      <c r="E253" s="230" t="s">
        <v>639</v>
      </c>
      <c r="F253" s="231" t="s">
        <v>640</v>
      </c>
      <c r="G253" s="232" t="s">
        <v>301</v>
      </c>
      <c r="H253" s="233">
        <v>1</v>
      </c>
      <c r="I253" s="234"/>
      <c r="J253" s="235">
        <f>ROUND(I253*H253,2)</f>
        <v>0</v>
      </c>
      <c r="K253" s="231" t="s">
        <v>489</v>
      </c>
      <c r="L253" s="45"/>
      <c r="M253" s="236" t="s">
        <v>1</v>
      </c>
      <c r="N253" s="237" t="s">
        <v>38</v>
      </c>
      <c r="O253" s="92"/>
      <c r="P253" s="238">
        <f>O253*H253</f>
        <v>0</v>
      </c>
      <c r="Q253" s="238">
        <v>0</v>
      </c>
      <c r="R253" s="238">
        <f>Q253*H253</f>
        <v>0</v>
      </c>
      <c r="S253" s="238">
        <v>0</v>
      </c>
      <c r="T253" s="23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80</v>
      </c>
      <c r="AT253" s="240" t="s">
        <v>208</v>
      </c>
      <c r="AU253" s="240" t="s">
        <v>82</v>
      </c>
      <c r="AY253" s="18" t="s">
        <v>206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80</v>
      </c>
      <c r="BK253" s="241">
        <f>ROUND(I253*H253,2)</f>
        <v>0</v>
      </c>
      <c r="BL253" s="18" t="s">
        <v>80</v>
      </c>
      <c r="BM253" s="240" t="s">
        <v>1288</v>
      </c>
    </row>
    <row r="254" s="2" customFormat="1" ht="16.5" customHeight="1">
      <c r="A254" s="39"/>
      <c r="B254" s="40"/>
      <c r="C254" s="229" t="s">
        <v>1139</v>
      </c>
      <c r="D254" s="229" t="s">
        <v>208</v>
      </c>
      <c r="E254" s="230" t="s">
        <v>642</v>
      </c>
      <c r="F254" s="231" t="s">
        <v>643</v>
      </c>
      <c r="G254" s="232" t="s">
        <v>301</v>
      </c>
      <c r="H254" s="233">
        <v>2</v>
      </c>
      <c r="I254" s="234"/>
      <c r="J254" s="235">
        <f>ROUND(I254*H254,2)</f>
        <v>0</v>
      </c>
      <c r="K254" s="231" t="s">
        <v>489</v>
      </c>
      <c r="L254" s="45"/>
      <c r="M254" s="236" t="s">
        <v>1</v>
      </c>
      <c r="N254" s="237" t="s">
        <v>38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80</v>
      </c>
      <c r="AT254" s="240" t="s">
        <v>208</v>
      </c>
      <c r="AU254" s="240" t="s">
        <v>82</v>
      </c>
      <c r="AY254" s="18" t="s">
        <v>206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80</v>
      </c>
      <c r="BK254" s="241">
        <f>ROUND(I254*H254,2)</f>
        <v>0</v>
      </c>
      <c r="BL254" s="18" t="s">
        <v>80</v>
      </c>
      <c r="BM254" s="240" t="s">
        <v>1289</v>
      </c>
    </row>
    <row r="255" s="2" customFormat="1" ht="16.5" customHeight="1">
      <c r="A255" s="39"/>
      <c r="B255" s="40"/>
      <c r="C255" s="229" t="s">
        <v>1141</v>
      </c>
      <c r="D255" s="229" t="s">
        <v>208</v>
      </c>
      <c r="E255" s="230" t="s">
        <v>645</v>
      </c>
      <c r="F255" s="231" t="s">
        <v>646</v>
      </c>
      <c r="G255" s="232" t="s">
        <v>301</v>
      </c>
      <c r="H255" s="233">
        <v>1</v>
      </c>
      <c r="I255" s="234"/>
      <c r="J255" s="235">
        <f>ROUND(I255*H255,2)</f>
        <v>0</v>
      </c>
      <c r="K255" s="231" t="s">
        <v>489</v>
      </c>
      <c r="L255" s="45"/>
      <c r="M255" s="236" t="s">
        <v>1</v>
      </c>
      <c r="N255" s="237" t="s">
        <v>38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80</v>
      </c>
      <c r="AT255" s="240" t="s">
        <v>208</v>
      </c>
      <c r="AU255" s="240" t="s">
        <v>82</v>
      </c>
      <c r="AY255" s="18" t="s">
        <v>206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80</v>
      </c>
      <c r="BK255" s="241">
        <f>ROUND(I255*H255,2)</f>
        <v>0</v>
      </c>
      <c r="BL255" s="18" t="s">
        <v>80</v>
      </c>
      <c r="BM255" s="240" t="s">
        <v>1290</v>
      </c>
    </row>
    <row r="256" s="2" customFormat="1" ht="16.5" customHeight="1">
      <c r="A256" s="39"/>
      <c r="B256" s="40"/>
      <c r="C256" s="229" t="s">
        <v>1143</v>
      </c>
      <c r="D256" s="229" t="s">
        <v>208</v>
      </c>
      <c r="E256" s="230" t="s">
        <v>648</v>
      </c>
      <c r="F256" s="231" t="s">
        <v>649</v>
      </c>
      <c r="G256" s="232" t="s">
        <v>301</v>
      </c>
      <c r="H256" s="233">
        <v>2</v>
      </c>
      <c r="I256" s="234"/>
      <c r="J256" s="235">
        <f>ROUND(I256*H256,2)</f>
        <v>0</v>
      </c>
      <c r="K256" s="231" t="s">
        <v>489</v>
      </c>
      <c r="L256" s="45"/>
      <c r="M256" s="236" t="s">
        <v>1</v>
      </c>
      <c r="N256" s="237" t="s">
        <v>38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80</v>
      </c>
      <c r="AT256" s="240" t="s">
        <v>208</v>
      </c>
      <c r="AU256" s="240" t="s">
        <v>82</v>
      </c>
      <c r="AY256" s="18" t="s">
        <v>206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80</v>
      </c>
      <c r="BK256" s="241">
        <f>ROUND(I256*H256,2)</f>
        <v>0</v>
      </c>
      <c r="BL256" s="18" t="s">
        <v>80</v>
      </c>
      <c r="BM256" s="240" t="s">
        <v>1291</v>
      </c>
    </row>
    <row r="257" s="2" customFormat="1" ht="16.5" customHeight="1">
      <c r="A257" s="39"/>
      <c r="B257" s="40"/>
      <c r="C257" s="229" t="s">
        <v>1145</v>
      </c>
      <c r="D257" s="229" t="s">
        <v>208</v>
      </c>
      <c r="E257" s="230" t="s">
        <v>659</v>
      </c>
      <c r="F257" s="231" t="s">
        <v>660</v>
      </c>
      <c r="G257" s="232" t="s">
        <v>301</v>
      </c>
      <c r="H257" s="233">
        <v>1</v>
      </c>
      <c r="I257" s="234"/>
      <c r="J257" s="235">
        <f>ROUND(I257*H257,2)</f>
        <v>0</v>
      </c>
      <c r="K257" s="231" t="s">
        <v>489</v>
      </c>
      <c r="L257" s="45"/>
      <c r="M257" s="236" t="s">
        <v>1</v>
      </c>
      <c r="N257" s="237" t="s">
        <v>38</v>
      </c>
      <c r="O257" s="92"/>
      <c r="P257" s="238">
        <f>O257*H257</f>
        <v>0</v>
      </c>
      <c r="Q257" s="238">
        <v>0</v>
      </c>
      <c r="R257" s="238">
        <f>Q257*H257</f>
        <v>0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80</v>
      </c>
      <c r="AT257" s="240" t="s">
        <v>208</v>
      </c>
      <c r="AU257" s="240" t="s">
        <v>82</v>
      </c>
      <c r="AY257" s="18" t="s">
        <v>206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80</v>
      </c>
      <c r="BK257" s="241">
        <f>ROUND(I257*H257,2)</f>
        <v>0</v>
      </c>
      <c r="BL257" s="18" t="s">
        <v>80</v>
      </c>
      <c r="BM257" s="240" t="s">
        <v>1292</v>
      </c>
    </row>
    <row r="258" s="12" customFormat="1" ht="22.8" customHeight="1">
      <c r="A258" s="12"/>
      <c r="B258" s="213"/>
      <c r="C258" s="214"/>
      <c r="D258" s="215" t="s">
        <v>72</v>
      </c>
      <c r="E258" s="227" t="s">
        <v>1147</v>
      </c>
      <c r="F258" s="227" t="s">
        <v>1148</v>
      </c>
      <c r="G258" s="214"/>
      <c r="H258" s="214"/>
      <c r="I258" s="217"/>
      <c r="J258" s="228">
        <f>BK258</f>
        <v>0</v>
      </c>
      <c r="K258" s="214"/>
      <c r="L258" s="219"/>
      <c r="M258" s="220"/>
      <c r="N258" s="221"/>
      <c r="O258" s="221"/>
      <c r="P258" s="222">
        <f>SUM(P259:P268)</f>
        <v>0</v>
      </c>
      <c r="Q258" s="221"/>
      <c r="R258" s="222">
        <f>SUM(R259:R268)</f>
        <v>0</v>
      </c>
      <c r="S258" s="221"/>
      <c r="T258" s="223">
        <f>SUM(T259:T268)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4" t="s">
        <v>80</v>
      </c>
      <c r="AT258" s="225" t="s">
        <v>72</v>
      </c>
      <c r="AU258" s="225" t="s">
        <v>80</v>
      </c>
      <c r="AY258" s="224" t="s">
        <v>206</v>
      </c>
      <c r="BK258" s="226">
        <f>SUM(BK259:BK268)</f>
        <v>0</v>
      </c>
    </row>
    <row r="259" s="2" customFormat="1" ht="37.8" customHeight="1">
      <c r="A259" s="39"/>
      <c r="B259" s="40"/>
      <c r="C259" s="229" t="s">
        <v>1149</v>
      </c>
      <c r="D259" s="229" t="s">
        <v>208</v>
      </c>
      <c r="E259" s="230" t="s">
        <v>1150</v>
      </c>
      <c r="F259" s="231" t="s">
        <v>1151</v>
      </c>
      <c r="G259" s="232" t="s">
        <v>1152</v>
      </c>
      <c r="H259" s="233">
        <v>1</v>
      </c>
      <c r="I259" s="234"/>
      <c r="J259" s="235">
        <f>ROUND(I259*H259,2)</f>
        <v>0</v>
      </c>
      <c r="K259" s="231" t="s">
        <v>1</v>
      </c>
      <c r="L259" s="45"/>
      <c r="M259" s="236" t="s">
        <v>1</v>
      </c>
      <c r="N259" s="237" t="s">
        <v>38</v>
      </c>
      <c r="O259" s="92"/>
      <c r="P259" s="238">
        <f>O259*H259</f>
        <v>0</v>
      </c>
      <c r="Q259" s="238">
        <v>0</v>
      </c>
      <c r="R259" s="238">
        <f>Q259*H259</f>
        <v>0</v>
      </c>
      <c r="S259" s="238">
        <v>0</v>
      </c>
      <c r="T259" s="23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0" t="s">
        <v>1153</v>
      </c>
      <c r="AT259" s="240" t="s">
        <v>208</v>
      </c>
      <c r="AU259" s="240" t="s">
        <v>82</v>
      </c>
      <c r="AY259" s="18" t="s">
        <v>206</v>
      </c>
      <c r="BE259" s="241">
        <f>IF(N259="základní",J259,0)</f>
        <v>0</v>
      </c>
      <c r="BF259" s="241">
        <f>IF(N259="snížená",J259,0)</f>
        <v>0</v>
      </c>
      <c r="BG259" s="241">
        <f>IF(N259="zákl. přenesená",J259,0)</f>
        <v>0</v>
      </c>
      <c r="BH259" s="241">
        <f>IF(N259="sníž. přenesená",J259,0)</f>
        <v>0</v>
      </c>
      <c r="BI259" s="241">
        <f>IF(N259="nulová",J259,0)</f>
        <v>0</v>
      </c>
      <c r="BJ259" s="18" t="s">
        <v>80</v>
      </c>
      <c r="BK259" s="241">
        <f>ROUND(I259*H259,2)</f>
        <v>0</v>
      </c>
      <c r="BL259" s="18" t="s">
        <v>1153</v>
      </c>
      <c r="BM259" s="240" t="s">
        <v>1293</v>
      </c>
    </row>
    <row r="260" s="2" customFormat="1" ht="37.8" customHeight="1">
      <c r="A260" s="39"/>
      <c r="B260" s="40"/>
      <c r="C260" s="229" t="s">
        <v>1155</v>
      </c>
      <c r="D260" s="229" t="s">
        <v>208</v>
      </c>
      <c r="E260" s="230" t="s">
        <v>1156</v>
      </c>
      <c r="F260" s="231" t="s">
        <v>1157</v>
      </c>
      <c r="G260" s="232" t="s">
        <v>301</v>
      </c>
      <c r="H260" s="233">
        <v>1</v>
      </c>
      <c r="I260" s="234"/>
      <c r="J260" s="235">
        <f>ROUND(I260*H260,2)</f>
        <v>0</v>
      </c>
      <c r="K260" s="231" t="s">
        <v>489</v>
      </c>
      <c r="L260" s="45"/>
      <c r="M260" s="236" t="s">
        <v>1</v>
      </c>
      <c r="N260" s="237" t="s">
        <v>38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499</v>
      </c>
      <c r="AT260" s="240" t="s">
        <v>208</v>
      </c>
      <c r="AU260" s="240" t="s">
        <v>82</v>
      </c>
      <c r="AY260" s="18" t="s">
        <v>206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80</v>
      </c>
      <c r="BK260" s="241">
        <f>ROUND(I260*H260,2)</f>
        <v>0</v>
      </c>
      <c r="BL260" s="18" t="s">
        <v>499</v>
      </c>
      <c r="BM260" s="240" t="s">
        <v>1294</v>
      </c>
    </row>
    <row r="261" s="2" customFormat="1" ht="37.8" customHeight="1">
      <c r="A261" s="39"/>
      <c r="B261" s="40"/>
      <c r="C261" s="229" t="s">
        <v>1159</v>
      </c>
      <c r="D261" s="229" t="s">
        <v>208</v>
      </c>
      <c r="E261" s="230" t="s">
        <v>1160</v>
      </c>
      <c r="F261" s="231" t="s">
        <v>1161</v>
      </c>
      <c r="G261" s="232" t="s">
        <v>301</v>
      </c>
      <c r="H261" s="233">
        <v>3</v>
      </c>
      <c r="I261" s="234"/>
      <c r="J261" s="235">
        <f>ROUND(I261*H261,2)</f>
        <v>0</v>
      </c>
      <c r="K261" s="231" t="s">
        <v>489</v>
      </c>
      <c r="L261" s="45"/>
      <c r="M261" s="236" t="s">
        <v>1</v>
      </c>
      <c r="N261" s="237" t="s">
        <v>38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499</v>
      </c>
      <c r="AT261" s="240" t="s">
        <v>208</v>
      </c>
      <c r="AU261" s="240" t="s">
        <v>82</v>
      </c>
      <c r="AY261" s="18" t="s">
        <v>206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80</v>
      </c>
      <c r="BK261" s="241">
        <f>ROUND(I261*H261,2)</f>
        <v>0</v>
      </c>
      <c r="BL261" s="18" t="s">
        <v>499</v>
      </c>
      <c r="BM261" s="240" t="s">
        <v>1295</v>
      </c>
    </row>
    <row r="262" s="2" customFormat="1" ht="37.8" customHeight="1">
      <c r="A262" s="39"/>
      <c r="B262" s="40"/>
      <c r="C262" s="229" t="s">
        <v>1163</v>
      </c>
      <c r="D262" s="229" t="s">
        <v>208</v>
      </c>
      <c r="E262" s="230" t="s">
        <v>1182</v>
      </c>
      <c r="F262" s="231" t="s">
        <v>1183</v>
      </c>
      <c r="G262" s="232" t="s">
        <v>301</v>
      </c>
      <c r="H262" s="233">
        <v>1</v>
      </c>
      <c r="I262" s="234"/>
      <c r="J262" s="235">
        <f>ROUND(I262*H262,2)</f>
        <v>0</v>
      </c>
      <c r="K262" s="231" t="s">
        <v>489</v>
      </c>
      <c r="L262" s="45"/>
      <c r="M262" s="236" t="s">
        <v>1</v>
      </c>
      <c r="N262" s="237" t="s">
        <v>38</v>
      </c>
      <c r="O262" s="92"/>
      <c r="P262" s="238">
        <f>O262*H262</f>
        <v>0</v>
      </c>
      <c r="Q262" s="238">
        <v>0</v>
      </c>
      <c r="R262" s="238">
        <f>Q262*H262</f>
        <v>0</v>
      </c>
      <c r="S262" s="238">
        <v>0</v>
      </c>
      <c r="T262" s="23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0" t="s">
        <v>499</v>
      </c>
      <c r="AT262" s="240" t="s">
        <v>208</v>
      </c>
      <c r="AU262" s="240" t="s">
        <v>82</v>
      </c>
      <c r="AY262" s="18" t="s">
        <v>206</v>
      </c>
      <c r="BE262" s="241">
        <f>IF(N262="základní",J262,0)</f>
        <v>0</v>
      </c>
      <c r="BF262" s="241">
        <f>IF(N262="snížená",J262,0)</f>
        <v>0</v>
      </c>
      <c r="BG262" s="241">
        <f>IF(N262="zákl. přenesená",J262,0)</f>
        <v>0</v>
      </c>
      <c r="BH262" s="241">
        <f>IF(N262="sníž. přenesená",J262,0)</f>
        <v>0</v>
      </c>
      <c r="BI262" s="241">
        <f>IF(N262="nulová",J262,0)</f>
        <v>0</v>
      </c>
      <c r="BJ262" s="18" t="s">
        <v>80</v>
      </c>
      <c r="BK262" s="241">
        <f>ROUND(I262*H262,2)</f>
        <v>0</v>
      </c>
      <c r="BL262" s="18" t="s">
        <v>499</v>
      </c>
      <c r="BM262" s="240" t="s">
        <v>1296</v>
      </c>
    </row>
    <row r="263" s="2" customFormat="1" ht="16.5" customHeight="1">
      <c r="A263" s="39"/>
      <c r="B263" s="40"/>
      <c r="C263" s="229" t="s">
        <v>1165</v>
      </c>
      <c r="D263" s="229" t="s">
        <v>208</v>
      </c>
      <c r="E263" s="230" t="s">
        <v>775</v>
      </c>
      <c r="F263" s="231" t="s">
        <v>776</v>
      </c>
      <c r="G263" s="232" t="s">
        <v>301</v>
      </c>
      <c r="H263" s="233">
        <v>2</v>
      </c>
      <c r="I263" s="234"/>
      <c r="J263" s="235">
        <f>ROUND(I263*H263,2)</f>
        <v>0</v>
      </c>
      <c r="K263" s="231" t="s">
        <v>489</v>
      </c>
      <c r="L263" s="45"/>
      <c r="M263" s="236" t="s">
        <v>1</v>
      </c>
      <c r="N263" s="237" t="s">
        <v>38</v>
      </c>
      <c r="O263" s="92"/>
      <c r="P263" s="238">
        <f>O263*H263</f>
        <v>0</v>
      </c>
      <c r="Q263" s="238">
        <v>0</v>
      </c>
      <c r="R263" s="238">
        <f>Q263*H263</f>
        <v>0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499</v>
      </c>
      <c r="AT263" s="240" t="s">
        <v>208</v>
      </c>
      <c r="AU263" s="240" t="s">
        <v>82</v>
      </c>
      <c r="AY263" s="18" t="s">
        <v>206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80</v>
      </c>
      <c r="BK263" s="241">
        <f>ROUND(I263*H263,2)</f>
        <v>0</v>
      </c>
      <c r="BL263" s="18" t="s">
        <v>499</v>
      </c>
      <c r="BM263" s="240" t="s">
        <v>1297</v>
      </c>
    </row>
    <row r="264" s="2" customFormat="1" ht="24.15" customHeight="1">
      <c r="A264" s="39"/>
      <c r="B264" s="40"/>
      <c r="C264" s="229" t="s">
        <v>1169</v>
      </c>
      <c r="D264" s="229" t="s">
        <v>208</v>
      </c>
      <c r="E264" s="230" t="s">
        <v>1166</v>
      </c>
      <c r="F264" s="231" t="s">
        <v>1167</v>
      </c>
      <c r="G264" s="232" t="s">
        <v>301</v>
      </c>
      <c r="H264" s="233">
        <v>1</v>
      </c>
      <c r="I264" s="234"/>
      <c r="J264" s="235">
        <f>ROUND(I264*H264,2)</f>
        <v>0</v>
      </c>
      <c r="K264" s="231" t="s">
        <v>489</v>
      </c>
      <c r="L264" s="45"/>
      <c r="M264" s="236" t="s">
        <v>1</v>
      </c>
      <c r="N264" s="237" t="s">
        <v>38</v>
      </c>
      <c r="O264" s="92"/>
      <c r="P264" s="238">
        <f>O264*H264</f>
        <v>0</v>
      </c>
      <c r="Q264" s="238">
        <v>0</v>
      </c>
      <c r="R264" s="238">
        <f>Q264*H264</f>
        <v>0</v>
      </c>
      <c r="S264" s="238">
        <v>0</v>
      </c>
      <c r="T264" s="23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0" t="s">
        <v>499</v>
      </c>
      <c r="AT264" s="240" t="s">
        <v>208</v>
      </c>
      <c r="AU264" s="240" t="s">
        <v>82</v>
      </c>
      <c r="AY264" s="18" t="s">
        <v>206</v>
      </c>
      <c r="BE264" s="241">
        <f>IF(N264="základní",J264,0)</f>
        <v>0</v>
      </c>
      <c r="BF264" s="241">
        <f>IF(N264="snížená",J264,0)</f>
        <v>0</v>
      </c>
      <c r="BG264" s="241">
        <f>IF(N264="zákl. přenesená",J264,0)</f>
        <v>0</v>
      </c>
      <c r="BH264" s="241">
        <f>IF(N264="sníž. přenesená",J264,0)</f>
        <v>0</v>
      </c>
      <c r="BI264" s="241">
        <f>IF(N264="nulová",J264,0)</f>
        <v>0</v>
      </c>
      <c r="BJ264" s="18" t="s">
        <v>80</v>
      </c>
      <c r="BK264" s="241">
        <f>ROUND(I264*H264,2)</f>
        <v>0</v>
      </c>
      <c r="BL264" s="18" t="s">
        <v>499</v>
      </c>
      <c r="BM264" s="240" t="s">
        <v>1298</v>
      </c>
    </row>
    <row r="265" s="2" customFormat="1" ht="37.8" customHeight="1">
      <c r="A265" s="39"/>
      <c r="B265" s="40"/>
      <c r="C265" s="229" t="s">
        <v>1173</v>
      </c>
      <c r="D265" s="229" t="s">
        <v>208</v>
      </c>
      <c r="E265" s="230" t="s">
        <v>1178</v>
      </c>
      <c r="F265" s="231" t="s">
        <v>1179</v>
      </c>
      <c r="G265" s="232" t="s">
        <v>301</v>
      </c>
      <c r="H265" s="233">
        <v>1</v>
      </c>
      <c r="I265" s="234"/>
      <c r="J265" s="235">
        <f>ROUND(I265*H265,2)</f>
        <v>0</v>
      </c>
      <c r="K265" s="231" t="s">
        <v>489</v>
      </c>
      <c r="L265" s="45"/>
      <c r="M265" s="236" t="s">
        <v>1</v>
      </c>
      <c r="N265" s="237" t="s">
        <v>38</v>
      </c>
      <c r="O265" s="92"/>
      <c r="P265" s="238">
        <f>O265*H265</f>
        <v>0</v>
      </c>
      <c r="Q265" s="238">
        <v>0</v>
      </c>
      <c r="R265" s="238">
        <f>Q265*H265</f>
        <v>0</v>
      </c>
      <c r="S265" s="238">
        <v>0</v>
      </c>
      <c r="T265" s="23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0" t="s">
        <v>499</v>
      </c>
      <c r="AT265" s="240" t="s">
        <v>208</v>
      </c>
      <c r="AU265" s="240" t="s">
        <v>82</v>
      </c>
      <c r="AY265" s="18" t="s">
        <v>206</v>
      </c>
      <c r="BE265" s="241">
        <f>IF(N265="základní",J265,0)</f>
        <v>0</v>
      </c>
      <c r="BF265" s="241">
        <f>IF(N265="snížená",J265,0)</f>
        <v>0</v>
      </c>
      <c r="BG265" s="241">
        <f>IF(N265="zákl. přenesená",J265,0)</f>
        <v>0</v>
      </c>
      <c r="BH265" s="241">
        <f>IF(N265="sníž. přenesená",J265,0)</f>
        <v>0</v>
      </c>
      <c r="BI265" s="241">
        <f>IF(N265="nulová",J265,0)</f>
        <v>0</v>
      </c>
      <c r="BJ265" s="18" t="s">
        <v>80</v>
      </c>
      <c r="BK265" s="241">
        <f>ROUND(I265*H265,2)</f>
        <v>0</v>
      </c>
      <c r="BL265" s="18" t="s">
        <v>499</v>
      </c>
      <c r="BM265" s="240" t="s">
        <v>1299</v>
      </c>
    </row>
    <row r="266" s="2" customFormat="1" ht="24.15" customHeight="1">
      <c r="A266" s="39"/>
      <c r="B266" s="40"/>
      <c r="C266" s="229" t="s">
        <v>1177</v>
      </c>
      <c r="D266" s="229" t="s">
        <v>208</v>
      </c>
      <c r="E266" s="230" t="s">
        <v>1170</v>
      </c>
      <c r="F266" s="231" t="s">
        <v>1171</v>
      </c>
      <c r="G266" s="232" t="s">
        <v>301</v>
      </c>
      <c r="H266" s="233">
        <v>1</v>
      </c>
      <c r="I266" s="234"/>
      <c r="J266" s="235">
        <f>ROUND(I266*H266,2)</f>
        <v>0</v>
      </c>
      <c r="K266" s="231" t="s">
        <v>489</v>
      </c>
      <c r="L266" s="45"/>
      <c r="M266" s="236" t="s">
        <v>1</v>
      </c>
      <c r="N266" s="237" t="s">
        <v>38</v>
      </c>
      <c r="O266" s="92"/>
      <c r="P266" s="238">
        <f>O266*H266</f>
        <v>0</v>
      </c>
      <c r="Q266" s="238">
        <v>0</v>
      </c>
      <c r="R266" s="238">
        <f>Q266*H266</f>
        <v>0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499</v>
      </c>
      <c r="AT266" s="240" t="s">
        <v>208</v>
      </c>
      <c r="AU266" s="240" t="s">
        <v>82</v>
      </c>
      <c r="AY266" s="18" t="s">
        <v>206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80</v>
      </c>
      <c r="BK266" s="241">
        <f>ROUND(I266*H266,2)</f>
        <v>0</v>
      </c>
      <c r="BL266" s="18" t="s">
        <v>499</v>
      </c>
      <c r="BM266" s="240" t="s">
        <v>1300</v>
      </c>
    </row>
    <row r="267" s="2" customFormat="1" ht="24.15" customHeight="1">
      <c r="A267" s="39"/>
      <c r="B267" s="40"/>
      <c r="C267" s="229" t="s">
        <v>1181</v>
      </c>
      <c r="D267" s="229" t="s">
        <v>208</v>
      </c>
      <c r="E267" s="230" t="s">
        <v>1174</v>
      </c>
      <c r="F267" s="231" t="s">
        <v>1175</v>
      </c>
      <c r="G267" s="232" t="s">
        <v>301</v>
      </c>
      <c r="H267" s="233">
        <v>1</v>
      </c>
      <c r="I267" s="234"/>
      <c r="J267" s="235">
        <f>ROUND(I267*H267,2)</f>
        <v>0</v>
      </c>
      <c r="K267" s="231" t="s">
        <v>489</v>
      </c>
      <c r="L267" s="45"/>
      <c r="M267" s="236" t="s">
        <v>1</v>
      </c>
      <c r="N267" s="237" t="s">
        <v>38</v>
      </c>
      <c r="O267" s="92"/>
      <c r="P267" s="238">
        <f>O267*H267</f>
        <v>0</v>
      </c>
      <c r="Q267" s="238">
        <v>0</v>
      </c>
      <c r="R267" s="238">
        <f>Q267*H267</f>
        <v>0</v>
      </c>
      <c r="S267" s="238">
        <v>0</v>
      </c>
      <c r="T267" s="23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0" t="s">
        <v>499</v>
      </c>
      <c r="AT267" s="240" t="s">
        <v>208</v>
      </c>
      <c r="AU267" s="240" t="s">
        <v>82</v>
      </c>
      <c r="AY267" s="18" t="s">
        <v>206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80</v>
      </c>
      <c r="BK267" s="241">
        <f>ROUND(I267*H267,2)</f>
        <v>0</v>
      </c>
      <c r="BL267" s="18" t="s">
        <v>499</v>
      </c>
      <c r="BM267" s="240" t="s">
        <v>1301</v>
      </c>
    </row>
    <row r="268" s="2" customFormat="1" ht="16.5" customHeight="1">
      <c r="A268" s="39"/>
      <c r="B268" s="40"/>
      <c r="C268" s="229" t="s">
        <v>1185</v>
      </c>
      <c r="D268" s="229" t="s">
        <v>208</v>
      </c>
      <c r="E268" s="230" t="s">
        <v>1186</v>
      </c>
      <c r="F268" s="231" t="s">
        <v>1187</v>
      </c>
      <c r="G268" s="232" t="s">
        <v>301</v>
      </c>
      <c r="H268" s="233">
        <v>1</v>
      </c>
      <c r="I268" s="234"/>
      <c r="J268" s="235">
        <f>ROUND(I268*H268,2)</f>
        <v>0</v>
      </c>
      <c r="K268" s="231" t="s">
        <v>489</v>
      </c>
      <c r="L268" s="45"/>
      <c r="M268" s="236" t="s">
        <v>1</v>
      </c>
      <c r="N268" s="237" t="s">
        <v>38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499</v>
      </c>
      <c r="AT268" s="240" t="s">
        <v>208</v>
      </c>
      <c r="AU268" s="240" t="s">
        <v>82</v>
      </c>
      <c r="AY268" s="18" t="s">
        <v>206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80</v>
      </c>
      <c r="BK268" s="241">
        <f>ROUND(I268*H268,2)</f>
        <v>0</v>
      </c>
      <c r="BL268" s="18" t="s">
        <v>499</v>
      </c>
      <c r="BM268" s="240" t="s">
        <v>1302</v>
      </c>
    </row>
    <row r="269" s="12" customFormat="1" ht="25.92" customHeight="1">
      <c r="A269" s="12"/>
      <c r="B269" s="213"/>
      <c r="C269" s="214"/>
      <c r="D269" s="215" t="s">
        <v>72</v>
      </c>
      <c r="E269" s="216" t="s">
        <v>662</v>
      </c>
      <c r="F269" s="216" t="s">
        <v>663</v>
      </c>
      <c r="G269" s="214"/>
      <c r="H269" s="214"/>
      <c r="I269" s="217"/>
      <c r="J269" s="218">
        <f>BK269</f>
        <v>0</v>
      </c>
      <c r="K269" s="214"/>
      <c r="L269" s="219"/>
      <c r="M269" s="220"/>
      <c r="N269" s="221"/>
      <c r="O269" s="221"/>
      <c r="P269" s="222">
        <f>SUM(P270:P274)</f>
        <v>0</v>
      </c>
      <c r="Q269" s="221"/>
      <c r="R269" s="222">
        <f>SUM(R270:R274)</f>
        <v>0</v>
      </c>
      <c r="S269" s="221"/>
      <c r="T269" s="223">
        <f>SUM(T270:T274)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4" t="s">
        <v>213</v>
      </c>
      <c r="AT269" s="225" t="s">
        <v>72</v>
      </c>
      <c r="AU269" s="225" t="s">
        <v>73</v>
      </c>
      <c r="AY269" s="224" t="s">
        <v>206</v>
      </c>
      <c r="BK269" s="226">
        <f>SUM(BK270:BK274)</f>
        <v>0</v>
      </c>
    </row>
    <row r="270" s="2" customFormat="1" ht="37.8" customHeight="1">
      <c r="A270" s="39"/>
      <c r="B270" s="40"/>
      <c r="C270" s="229" t="s">
        <v>1189</v>
      </c>
      <c r="D270" s="229" t="s">
        <v>208</v>
      </c>
      <c r="E270" s="230" t="s">
        <v>667</v>
      </c>
      <c r="F270" s="231" t="s">
        <v>668</v>
      </c>
      <c r="G270" s="232" t="s">
        <v>261</v>
      </c>
      <c r="H270" s="233">
        <v>0.75</v>
      </c>
      <c r="I270" s="234"/>
      <c r="J270" s="235">
        <f>ROUND(I270*H270,2)</f>
        <v>0</v>
      </c>
      <c r="K270" s="231" t="s">
        <v>489</v>
      </c>
      <c r="L270" s="45"/>
      <c r="M270" s="236" t="s">
        <v>1</v>
      </c>
      <c r="N270" s="237" t="s">
        <v>38</v>
      </c>
      <c r="O270" s="92"/>
      <c r="P270" s="238">
        <f>O270*H270</f>
        <v>0</v>
      </c>
      <c r="Q270" s="238">
        <v>0</v>
      </c>
      <c r="R270" s="238">
        <f>Q270*H270</f>
        <v>0</v>
      </c>
      <c r="S270" s="238">
        <v>0</v>
      </c>
      <c r="T270" s="23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0" t="s">
        <v>499</v>
      </c>
      <c r="AT270" s="240" t="s">
        <v>208</v>
      </c>
      <c r="AU270" s="240" t="s">
        <v>80</v>
      </c>
      <c r="AY270" s="18" t="s">
        <v>206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80</v>
      </c>
      <c r="BK270" s="241">
        <f>ROUND(I270*H270,2)</f>
        <v>0</v>
      </c>
      <c r="BL270" s="18" t="s">
        <v>499</v>
      </c>
      <c r="BM270" s="240" t="s">
        <v>1303</v>
      </c>
    </row>
    <row r="271" s="13" customFormat="1">
      <c r="A271" s="13"/>
      <c r="B271" s="242"/>
      <c r="C271" s="243"/>
      <c r="D271" s="244" t="s">
        <v>215</v>
      </c>
      <c r="E271" s="245" t="s">
        <v>1</v>
      </c>
      <c r="F271" s="246" t="s">
        <v>1191</v>
      </c>
      <c r="G271" s="243"/>
      <c r="H271" s="247">
        <v>0.75</v>
      </c>
      <c r="I271" s="248"/>
      <c r="J271" s="243"/>
      <c r="K271" s="243"/>
      <c r="L271" s="249"/>
      <c r="M271" s="250"/>
      <c r="N271" s="251"/>
      <c r="O271" s="251"/>
      <c r="P271" s="251"/>
      <c r="Q271" s="251"/>
      <c r="R271" s="251"/>
      <c r="S271" s="251"/>
      <c r="T271" s="25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3" t="s">
        <v>215</v>
      </c>
      <c r="AU271" s="253" t="s">
        <v>80</v>
      </c>
      <c r="AV271" s="13" t="s">
        <v>82</v>
      </c>
      <c r="AW271" s="13" t="s">
        <v>30</v>
      </c>
      <c r="AX271" s="13" t="s">
        <v>80</v>
      </c>
      <c r="AY271" s="253" t="s">
        <v>206</v>
      </c>
    </row>
    <row r="272" s="2" customFormat="1" ht="21.75" customHeight="1">
      <c r="A272" s="39"/>
      <c r="B272" s="40"/>
      <c r="C272" s="229" t="s">
        <v>1060</v>
      </c>
      <c r="D272" s="229" t="s">
        <v>208</v>
      </c>
      <c r="E272" s="230" t="s">
        <v>672</v>
      </c>
      <c r="F272" s="231" t="s">
        <v>673</v>
      </c>
      <c r="G272" s="232" t="s">
        <v>261</v>
      </c>
      <c r="H272" s="233">
        <v>0.75</v>
      </c>
      <c r="I272" s="234"/>
      <c r="J272" s="235">
        <f>ROUND(I272*H272,2)</f>
        <v>0</v>
      </c>
      <c r="K272" s="231" t="s">
        <v>1</v>
      </c>
      <c r="L272" s="45"/>
      <c r="M272" s="236" t="s">
        <v>1</v>
      </c>
      <c r="N272" s="237" t="s">
        <v>38</v>
      </c>
      <c r="O272" s="92"/>
      <c r="P272" s="238">
        <f>O272*H272</f>
        <v>0</v>
      </c>
      <c r="Q272" s="238">
        <v>0</v>
      </c>
      <c r="R272" s="238">
        <f>Q272*H272</f>
        <v>0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499</v>
      </c>
      <c r="AT272" s="240" t="s">
        <v>208</v>
      </c>
      <c r="AU272" s="240" t="s">
        <v>80</v>
      </c>
      <c r="AY272" s="18" t="s">
        <v>206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80</v>
      </c>
      <c r="BK272" s="241">
        <f>ROUND(I272*H272,2)</f>
        <v>0</v>
      </c>
      <c r="BL272" s="18" t="s">
        <v>499</v>
      </c>
      <c r="BM272" s="240" t="s">
        <v>1304</v>
      </c>
    </row>
    <row r="273" s="16" customFormat="1">
      <c r="A273" s="16"/>
      <c r="B273" s="276"/>
      <c r="C273" s="277"/>
      <c r="D273" s="244" t="s">
        <v>215</v>
      </c>
      <c r="E273" s="278" t="s">
        <v>1</v>
      </c>
      <c r="F273" s="279" t="s">
        <v>1193</v>
      </c>
      <c r="G273" s="277"/>
      <c r="H273" s="278" t="s">
        <v>1</v>
      </c>
      <c r="I273" s="280"/>
      <c r="J273" s="277"/>
      <c r="K273" s="277"/>
      <c r="L273" s="281"/>
      <c r="M273" s="282"/>
      <c r="N273" s="283"/>
      <c r="O273" s="283"/>
      <c r="P273" s="283"/>
      <c r="Q273" s="283"/>
      <c r="R273" s="283"/>
      <c r="S273" s="283"/>
      <c r="T273" s="284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285" t="s">
        <v>215</v>
      </c>
      <c r="AU273" s="285" t="s">
        <v>80</v>
      </c>
      <c r="AV273" s="16" t="s">
        <v>80</v>
      </c>
      <c r="AW273" s="16" t="s">
        <v>30</v>
      </c>
      <c r="AX273" s="16" t="s">
        <v>73</v>
      </c>
      <c r="AY273" s="285" t="s">
        <v>206</v>
      </c>
    </row>
    <row r="274" s="13" customFormat="1">
      <c r="A274" s="13"/>
      <c r="B274" s="242"/>
      <c r="C274" s="243"/>
      <c r="D274" s="244" t="s">
        <v>215</v>
      </c>
      <c r="E274" s="245" t="s">
        <v>1</v>
      </c>
      <c r="F274" s="246" t="s">
        <v>1194</v>
      </c>
      <c r="G274" s="243"/>
      <c r="H274" s="247">
        <v>0.75</v>
      </c>
      <c r="I274" s="248"/>
      <c r="J274" s="243"/>
      <c r="K274" s="243"/>
      <c r="L274" s="249"/>
      <c r="M274" s="304"/>
      <c r="N274" s="305"/>
      <c r="O274" s="305"/>
      <c r="P274" s="305"/>
      <c r="Q274" s="305"/>
      <c r="R274" s="305"/>
      <c r="S274" s="305"/>
      <c r="T274" s="30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3" t="s">
        <v>215</v>
      </c>
      <c r="AU274" s="253" t="s">
        <v>80</v>
      </c>
      <c r="AV274" s="13" t="s">
        <v>82</v>
      </c>
      <c r="AW274" s="13" t="s">
        <v>30</v>
      </c>
      <c r="AX274" s="13" t="s">
        <v>80</v>
      </c>
      <c r="AY274" s="253" t="s">
        <v>206</v>
      </c>
    </row>
    <row r="275" s="2" customFormat="1" ht="6.96" customHeight="1">
      <c r="A275" s="39"/>
      <c r="B275" s="67"/>
      <c r="C275" s="68"/>
      <c r="D275" s="68"/>
      <c r="E275" s="68"/>
      <c r="F275" s="68"/>
      <c r="G275" s="68"/>
      <c r="H275" s="68"/>
      <c r="I275" s="68"/>
      <c r="J275" s="68"/>
      <c r="K275" s="68"/>
      <c r="L275" s="45"/>
      <c r="M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</row>
  </sheetData>
  <sheetProtection sheet="1" autoFilter="0" formatColumns="0" formatRows="0" objects="1" scenarios="1" spinCount="100000" saltValue="BTyR1e4uCH3+8demv3wlFxPpfagCaIwsl3sCIFvGZcdbDL5i0OEwQMflMTJkTiI04J1oTSrVN8MSrZb8nlZBHw==" hashValue="4obwhrwtsbGO8BEH4r+Ylc76QG12pTCDtdkwxyaqML3TFXunTb9XuXnNV6Mt5ZdqnJ4fbJ3eHDDu39ZeaVtxcw==" algorithmName="SHA-512" password="CC35"/>
  <autoFilter ref="C133:K2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1305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ROUND((SUM(BE134:BE275)),  2)</f>
        <v>0</v>
      </c>
      <c r="G37" s="39"/>
      <c r="H37" s="39"/>
      <c r="I37" s="166">
        <v>0.20999999999999999</v>
      </c>
      <c r="J37" s="165">
        <f>ROUND(((SUM(BE134:BE275))*I37),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ROUND((SUM(BF134:BF275)),  2)</f>
        <v>0</v>
      </c>
      <c r="G38" s="39"/>
      <c r="H38" s="39"/>
      <c r="I38" s="166">
        <v>0.12</v>
      </c>
      <c r="J38" s="165">
        <f>ROUND(((SUM(BF134:BF275))*I38),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ROUND((SUM(BG134:BG275)),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ROUND((SUM(BH134:BH275)),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ROUND((SUM(BI134:BI275)),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430-11-01.11 - PZS P4482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J136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185</v>
      </c>
      <c r="E103" s="199"/>
      <c r="F103" s="199"/>
      <c r="G103" s="199"/>
      <c r="H103" s="199"/>
      <c r="I103" s="199"/>
      <c r="J103" s="200">
        <f>J144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881</v>
      </c>
      <c r="E104" s="199"/>
      <c r="F104" s="199"/>
      <c r="G104" s="199"/>
      <c r="H104" s="199"/>
      <c r="I104" s="199"/>
      <c r="J104" s="200">
        <f>J147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882</v>
      </c>
      <c r="E105" s="199"/>
      <c r="F105" s="199"/>
      <c r="G105" s="199"/>
      <c r="H105" s="199"/>
      <c r="I105" s="199"/>
      <c r="J105" s="200">
        <f>J152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3"/>
      <c r="D106" s="198" t="s">
        <v>883</v>
      </c>
      <c r="E106" s="199"/>
      <c r="F106" s="199"/>
      <c r="G106" s="199"/>
      <c r="H106" s="199"/>
      <c r="I106" s="199"/>
      <c r="J106" s="200">
        <f>J174</f>
        <v>0</v>
      </c>
      <c r="K106" s="133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33"/>
      <c r="D107" s="198" t="s">
        <v>884</v>
      </c>
      <c r="E107" s="199"/>
      <c r="F107" s="199"/>
      <c r="G107" s="199"/>
      <c r="H107" s="199"/>
      <c r="I107" s="199"/>
      <c r="J107" s="200">
        <f>J185</f>
        <v>0</v>
      </c>
      <c r="K107" s="133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7"/>
      <c r="C108" s="133"/>
      <c r="D108" s="198" t="s">
        <v>885</v>
      </c>
      <c r="E108" s="199"/>
      <c r="F108" s="199"/>
      <c r="G108" s="199"/>
      <c r="H108" s="199"/>
      <c r="I108" s="199"/>
      <c r="J108" s="200">
        <f>J245</f>
        <v>0</v>
      </c>
      <c r="K108" s="133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7"/>
      <c r="C109" s="133"/>
      <c r="D109" s="198" t="s">
        <v>886</v>
      </c>
      <c r="E109" s="199"/>
      <c r="F109" s="199"/>
      <c r="G109" s="199"/>
      <c r="H109" s="199"/>
      <c r="I109" s="199"/>
      <c r="J109" s="200">
        <f>J259</f>
        <v>0</v>
      </c>
      <c r="K109" s="133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1"/>
      <c r="C110" s="192"/>
      <c r="D110" s="193" t="s">
        <v>621</v>
      </c>
      <c r="E110" s="194"/>
      <c r="F110" s="194"/>
      <c r="G110" s="194"/>
      <c r="H110" s="194"/>
      <c r="I110" s="194"/>
      <c r="J110" s="195">
        <f>J270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Prostá rekonstrukce trati v úseku Lázně Bělohrad - Nová Paka_Z2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168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5" t="s">
        <v>617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170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6" t="s">
        <v>618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172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E13</f>
        <v>PS 430-11-01.11 - PZS P4482 (ÚOŽI)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Lázně Bělohrad - Nová Paka</v>
      </c>
      <c r="G128" s="41"/>
      <c r="H128" s="41"/>
      <c r="I128" s="33" t="s">
        <v>22</v>
      </c>
      <c r="J128" s="80" t="str">
        <f>IF(J16="","",J16)</f>
        <v>7. 7. 2025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E19</f>
        <v>Správa Železnic, s.o.</v>
      </c>
      <c r="G130" s="41"/>
      <c r="H130" s="41"/>
      <c r="I130" s="33" t="s">
        <v>29</v>
      </c>
      <c r="J130" s="37" t="str">
        <f>E25</f>
        <v>Pavel Plašil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31</v>
      </c>
      <c r="J131" s="37" t="str">
        <f>E28</f>
        <v>Michal Kadlec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192</v>
      </c>
      <c r="D133" s="205" t="s">
        <v>58</v>
      </c>
      <c r="E133" s="205" t="s">
        <v>54</v>
      </c>
      <c r="F133" s="205" t="s">
        <v>55</v>
      </c>
      <c r="G133" s="205" t="s">
        <v>193</v>
      </c>
      <c r="H133" s="205" t="s">
        <v>194</v>
      </c>
      <c r="I133" s="205" t="s">
        <v>195</v>
      </c>
      <c r="J133" s="205" t="s">
        <v>178</v>
      </c>
      <c r="K133" s="206" t="s">
        <v>196</v>
      </c>
      <c r="L133" s="207"/>
      <c r="M133" s="101" t="s">
        <v>1</v>
      </c>
      <c r="N133" s="102" t="s">
        <v>37</v>
      </c>
      <c r="O133" s="102" t="s">
        <v>197</v>
      </c>
      <c r="P133" s="102" t="s">
        <v>198</v>
      </c>
      <c r="Q133" s="102" t="s">
        <v>199</v>
      </c>
      <c r="R133" s="102" t="s">
        <v>200</v>
      </c>
      <c r="S133" s="102" t="s">
        <v>201</v>
      </c>
      <c r="T133" s="103" t="s">
        <v>202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203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P135+P270</f>
        <v>0</v>
      </c>
      <c r="Q134" s="105"/>
      <c r="R134" s="210">
        <f>R135+R270</f>
        <v>0</v>
      </c>
      <c r="S134" s="105"/>
      <c r="T134" s="211">
        <f>T135+T270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180</v>
      </c>
      <c r="BK134" s="212">
        <f>BK135+BK270</f>
        <v>0</v>
      </c>
    </row>
    <row r="135" s="12" customFormat="1" ht="25.92" customHeight="1">
      <c r="A135" s="12"/>
      <c r="B135" s="213"/>
      <c r="C135" s="214"/>
      <c r="D135" s="215" t="s">
        <v>72</v>
      </c>
      <c r="E135" s="216" t="s">
        <v>204</v>
      </c>
      <c r="F135" s="216" t="s">
        <v>204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P136+P144+P147+P152+P174+P185+P245+P259</f>
        <v>0</v>
      </c>
      <c r="Q135" s="221"/>
      <c r="R135" s="222">
        <f>R136+R144+R147+R152+R174+R185+R245+R259</f>
        <v>0</v>
      </c>
      <c r="S135" s="221"/>
      <c r="T135" s="223">
        <f>T136+T144+T147+T152+T174+T185+T245+T259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80</v>
      </c>
      <c r="AT135" s="225" t="s">
        <v>72</v>
      </c>
      <c r="AU135" s="225" t="s">
        <v>73</v>
      </c>
      <c r="AY135" s="224" t="s">
        <v>206</v>
      </c>
      <c r="BK135" s="226">
        <f>BK136+BK144+BK147+BK152+BK174+BK185+BK245+BK259</f>
        <v>0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80</v>
      </c>
      <c r="F136" s="227" t="s">
        <v>207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SUM(P137:P143)</f>
        <v>0</v>
      </c>
      <c r="Q136" s="221"/>
      <c r="R136" s="222">
        <f>SUM(R137:R143)</f>
        <v>0</v>
      </c>
      <c r="S136" s="221"/>
      <c r="T136" s="223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SUM(BK137:BK143)</f>
        <v>0</v>
      </c>
    </row>
    <row r="137" s="2" customFormat="1" ht="24.15" customHeight="1">
      <c r="A137" s="39"/>
      <c r="B137" s="40"/>
      <c r="C137" s="229" t="s">
        <v>80</v>
      </c>
      <c r="D137" s="229" t="s">
        <v>208</v>
      </c>
      <c r="E137" s="230" t="s">
        <v>487</v>
      </c>
      <c r="F137" s="231" t="s">
        <v>488</v>
      </c>
      <c r="G137" s="232" t="s">
        <v>221</v>
      </c>
      <c r="H137" s="233">
        <v>67.5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1306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1307</v>
      </c>
      <c r="G138" s="243"/>
      <c r="H138" s="247">
        <v>60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1308</v>
      </c>
      <c r="G139" s="243"/>
      <c r="H139" s="247">
        <v>7.5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73</v>
      </c>
      <c r="AY139" s="253" t="s">
        <v>206</v>
      </c>
    </row>
    <row r="140" s="14" customFormat="1">
      <c r="A140" s="14"/>
      <c r="B140" s="254"/>
      <c r="C140" s="255"/>
      <c r="D140" s="244" t="s">
        <v>215</v>
      </c>
      <c r="E140" s="256" t="s">
        <v>1</v>
      </c>
      <c r="F140" s="257" t="s">
        <v>218</v>
      </c>
      <c r="G140" s="255"/>
      <c r="H140" s="258">
        <v>67.5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4" t="s">
        <v>215</v>
      </c>
      <c r="AU140" s="264" t="s">
        <v>82</v>
      </c>
      <c r="AV140" s="14" t="s">
        <v>213</v>
      </c>
      <c r="AW140" s="14" t="s">
        <v>30</v>
      </c>
      <c r="AX140" s="14" t="s">
        <v>80</v>
      </c>
      <c r="AY140" s="264" t="s">
        <v>206</v>
      </c>
    </row>
    <row r="141" s="2" customFormat="1" ht="24.15" customHeight="1">
      <c r="A141" s="39"/>
      <c r="B141" s="40"/>
      <c r="C141" s="229" t="s">
        <v>82</v>
      </c>
      <c r="D141" s="229" t="s">
        <v>208</v>
      </c>
      <c r="E141" s="230" t="s">
        <v>682</v>
      </c>
      <c r="F141" s="231" t="s">
        <v>683</v>
      </c>
      <c r="G141" s="232" t="s">
        <v>221</v>
      </c>
      <c r="H141" s="233">
        <v>7.5</v>
      </c>
      <c r="I141" s="234"/>
      <c r="J141" s="235">
        <f>ROUND(I141*H141,2)</f>
        <v>0</v>
      </c>
      <c r="K141" s="231" t="s">
        <v>489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213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213</v>
      </c>
      <c r="BM141" s="240" t="s">
        <v>1309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1310</v>
      </c>
      <c r="G142" s="243"/>
      <c r="H142" s="247">
        <v>60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73</v>
      </c>
      <c r="AY142" s="253" t="s">
        <v>206</v>
      </c>
    </row>
    <row r="143" s="13" customFormat="1">
      <c r="A143" s="13"/>
      <c r="B143" s="242"/>
      <c r="C143" s="243"/>
      <c r="D143" s="244" t="s">
        <v>215</v>
      </c>
      <c r="E143" s="245" t="s">
        <v>1</v>
      </c>
      <c r="F143" s="246" t="s">
        <v>1311</v>
      </c>
      <c r="G143" s="243"/>
      <c r="H143" s="247">
        <v>7.5</v>
      </c>
      <c r="I143" s="248"/>
      <c r="J143" s="243"/>
      <c r="K143" s="243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215</v>
      </c>
      <c r="AU143" s="253" t="s">
        <v>82</v>
      </c>
      <c r="AV143" s="13" t="s">
        <v>82</v>
      </c>
      <c r="AW143" s="13" t="s">
        <v>30</v>
      </c>
      <c r="AX143" s="13" t="s">
        <v>80</v>
      </c>
      <c r="AY143" s="253" t="s">
        <v>206</v>
      </c>
    </row>
    <row r="144" s="12" customFormat="1" ht="22.8" customHeight="1">
      <c r="A144" s="12"/>
      <c r="B144" s="213"/>
      <c r="C144" s="214"/>
      <c r="D144" s="215" t="s">
        <v>72</v>
      </c>
      <c r="E144" s="227" t="s">
        <v>233</v>
      </c>
      <c r="F144" s="227" t="s">
        <v>346</v>
      </c>
      <c r="G144" s="214"/>
      <c r="H144" s="214"/>
      <c r="I144" s="217"/>
      <c r="J144" s="228">
        <f>BK144</f>
        <v>0</v>
      </c>
      <c r="K144" s="214"/>
      <c r="L144" s="219"/>
      <c r="M144" s="220"/>
      <c r="N144" s="221"/>
      <c r="O144" s="221"/>
      <c r="P144" s="222">
        <f>SUM(P145:P146)</f>
        <v>0</v>
      </c>
      <c r="Q144" s="221"/>
      <c r="R144" s="222">
        <f>SUM(R145:R146)</f>
        <v>0</v>
      </c>
      <c r="S144" s="221"/>
      <c r="T144" s="223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4" t="s">
        <v>80</v>
      </c>
      <c r="AT144" s="225" t="s">
        <v>72</v>
      </c>
      <c r="AU144" s="225" t="s">
        <v>80</v>
      </c>
      <c r="AY144" s="224" t="s">
        <v>206</v>
      </c>
      <c r="BK144" s="226">
        <f>SUM(BK145:BK146)</f>
        <v>0</v>
      </c>
    </row>
    <row r="145" s="2" customFormat="1" ht="16.5" customHeight="1">
      <c r="A145" s="39"/>
      <c r="B145" s="40"/>
      <c r="C145" s="229" t="s">
        <v>90</v>
      </c>
      <c r="D145" s="229" t="s">
        <v>208</v>
      </c>
      <c r="E145" s="230" t="s">
        <v>893</v>
      </c>
      <c r="F145" s="231" t="s">
        <v>624</v>
      </c>
      <c r="G145" s="232" t="s">
        <v>221</v>
      </c>
      <c r="H145" s="233">
        <v>0.29999999999999999</v>
      </c>
      <c r="I145" s="234"/>
      <c r="J145" s="235">
        <f>ROUND(I145*H145,2)</f>
        <v>0</v>
      </c>
      <c r="K145" s="231" t="s">
        <v>1</v>
      </c>
      <c r="L145" s="45"/>
      <c r="M145" s="236" t="s">
        <v>1</v>
      </c>
      <c r="N145" s="237" t="s">
        <v>38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213</v>
      </c>
      <c r="AT145" s="240" t="s">
        <v>208</v>
      </c>
      <c r="AU145" s="240" t="s">
        <v>82</v>
      </c>
      <c r="AY145" s="18" t="s">
        <v>206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80</v>
      </c>
      <c r="BK145" s="241">
        <f>ROUND(I145*H145,2)</f>
        <v>0</v>
      </c>
      <c r="BL145" s="18" t="s">
        <v>213</v>
      </c>
      <c r="BM145" s="240" t="s">
        <v>1312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895</v>
      </c>
      <c r="G146" s="243"/>
      <c r="H146" s="247">
        <v>0.29999999999999999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80</v>
      </c>
      <c r="AY146" s="253" t="s">
        <v>206</v>
      </c>
    </row>
    <row r="147" s="12" customFormat="1" ht="22.8" customHeight="1">
      <c r="A147" s="12"/>
      <c r="B147" s="213"/>
      <c r="C147" s="214"/>
      <c r="D147" s="215" t="s">
        <v>72</v>
      </c>
      <c r="E147" s="227" t="s">
        <v>896</v>
      </c>
      <c r="F147" s="227" t="s">
        <v>897</v>
      </c>
      <c r="G147" s="214"/>
      <c r="H147" s="214"/>
      <c r="I147" s="217"/>
      <c r="J147" s="228">
        <f>BK147</f>
        <v>0</v>
      </c>
      <c r="K147" s="214"/>
      <c r="L147" s="219"/>
      <c r="M147" s="220"/>
      <c r="N147" s="221"/>
      <c r="O147" s="221"/>
      <c r="P147" s="222">
        <f>SUM(P148:P151)</f>
        <v>0</v>
      </c>
      <c r="Q147" s="221"/>
      <c r="R147" s="222">
        <f>SUM(R148:R151)</f>
        <v>0</v>
      </c>
      <c r="S147" s="221"/>
      <c r="T147" s="223">
        <f>SUM(T148:T151)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4" t="s">
        <v>80</v>
      </c>
      <c r="AT147" s="225" t="s">
        <v>72</v>
      </c>
      <c r="AU147" s="225" t="s">
        <v>80</v>
      </c>
      <c r="AY147" s="224" t="s">
        <v>206</v>
      </c>
      <c r="BK147" s="226">
        <f>SUM(BK148:BK151)</f>
        <v>0</v>
      </c>
    </row>
    <row r="148" s="2" customFormat="1" ht="55.5" customHeight="1">
      <c r="A148" s="39"/>
      <c r="B148" s="40"/>
      <c r="C148" s="286" t="s">
        <v>213</v>
      </c>
      <c r="D148" s="286" t="s">
        <v>288</v>
      </c>
      <c r="E148" s="287" t="s">
        <v>898</v>
      </c>
      <c r="F148" s="288" t="s">
        <v>899</v>
      </c>
      <c r="G148" s="289" t="s">
        <v>301</v>
      </c>
      <c r="H148" s="290">
        <v>1</v>
      </c>
      <c r="I148" s="291"/>
      <c r="J148" s="292">
        <f>ROUND(I148*H148,2)</f>
        <v>0</v>
      </c>
      <c r="K148" s="288" t="s">
        <v>489</v>
      </c>
      <c r="L148" s="293"/>
      <c r="M148" s="294" t="s">
        <v>1</v>
      </c>
      <c r="N148" s="295" t="s">
        <v>38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390</v>
      </c>
      <c r="AT148" s="240" t="s">
        <v>288</v>
      </c>
      <c r="AU148" s="240" t="s">
        <v>82</v>
      </c>
      <c r="AY148" s="18" t="s">
        <v>206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80</v>
      </c>
      <c r="BK148" s="241">
        <f>ROUND(I148*H148,2)</f>
        <v>0</v>
      </c>
      <c r="BL148" s="18" t="s">
        <v>390</v>
      </c>
      <c r="BM148" s="240" t="s">
        <v>1313</v>
      </c>
    </row>
    <row r="149" s="2" customFormat="1" ht="24.15" customHeight="1">
      <c r="A149" s="39"/>
      <c r="B149" s="40"/>
      <c r="C149" s="286" t="s">
        <v>233</v>
      </c>
      <c r="D149" s="286" t="s">
        <v>288</v>
      </c>
      <c r="E149" s="287" t="s">
        <v>901</v>
      </c>
      <c r="F149" s="288" t="s">
        <v>902</v>
      </c>
      <c r="G149" s="289" t="s">
        <v>903</v>
      </c>
      <c r="H149" s="290">
        <v>1</v>
      </c>
      <c r="I149" s="291"/>
      <c r="J149" s="292">
        <f>ROUND(I149*H149,2)</f>
        <v>0</v>
      </c>
      <c r="K149" s="288" t="s">
        <v>489</v>
      </c>
      <c r="L149" s="293"/>
      <c r="M149" s="294" t="s">
        <v>1</v>
      </c>
      <c r="N149" s="295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390</v>
      </c>
      <c r="AT149" s="240" t="s">
        <v>288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390</v>
      </c>
      <c r="BM149" s="240" t="s">
        <v>1314</v>
      </c>
    </row>
    <row r="150" s="2" customFormat="1" ht="24.15" customHeight="1">
      <c r="A150" s="39"/>
      <c r="B150" s="40"/>
      <c r="C150" s="286" t="s">
        <v>244</v>
      </c>
      <c r="D150" s="286" t="s">
        <v>288</v>
      </c>
      <c r="E150" s="287" t="s">
        <v>905</v>
      </c>
      <c r="F150" s="288" t="s">
        <v>906</v>
      </c>
      <c r="G150" s="289" t="s">
        <v>301</v>
      </c>
      <c r="H150" s="290">
        <v>1</v>
      </c>
      <c r="I150" s="291"/>
      <c r="J150" s="292">
        <f>ROUND(I150*H150,2)</f>
        <v>0</v>
      </c>
      <c r="K150" s="288" t="s">
        <v>489</v>
      </c>
      <c r="L150" s="293"/>
      <c r="M150" s="294" t="s">
        <v>1</v>
      </c>
      <c r="N150" s="295" t="s">
        <v>38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505</v>
      </c>
      <c r="AT150" s="240" t="s">
        <v>288</v>
      </c>
      <c r="AU150" s="240" t="s">
        <v>82</v>
      </c>
      <c r="AY150" s="18" t="s">
        <v>206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80</v>
      </c>
      <c r="BK150" s="241">
        <f>ROUND(I150*H150,2)</f>
        <v>0</v>
      </c>
      <c r="BL150" s="18" t="s">
        <v>383</v>
      </c>
      <c r="BM150" s="240" t="s">
        <v>1315</v>
      </c>
    </row>
    <row r="151" s="2" customFormat="1" ht="16.5" customHeight="1">
      <c r="A151" s="39"/>
      <c r="B151" s="40"/>
      <c r="C151" s="229" t="s">
        <v>248</v>
      </c>
      <c r="D151" s="229" t="s">
        <v>208</v>
      </c>
      <c r="E151" s="230" t="s">
        <v>908</v>
      </c>
      <c r="F151" s="231" t="s">
        <v>909</v>
      </c>
      <c r="G151" s="232" t="s">
        <v>301</v>
      </c>
      <c r="H151" s="233">
        <v>1</v>
      </c>
      <c r="I151" s="234"/>
      <c r="J151" s="235">
        <f>ROUND(I151*H151,2)</f>
        <v>0</v>
      </c>
      <c r="K151" s="231" t="s">
        <v>489</v>
      </c>
      <c r="L151" s="45"/>
      <c r="M151" s="236" t="s">
        <v>1</v>
      </c>
      <c r="N151" s="237" t="s">
        <v>38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213</v>
      </c>
      <c r="AT151" s="240" t="s">
        <v>208</v>
      </c>
      <c r="AU151" s="240" t="s">
        <v>82</v>
      </c>
      <c r="AY151" s="18" t="s">
        <v>206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80</v>
      </c>
      <c r="BK151" s="241">
        <f>ROUND(I151*H151,2)</f>
        <v>0</v>
      </c>
      <c r="BL151" s="18" t="s">
        <v>213</v>
      </c>
      <c r="BM151" s="240" t="s">
        <v>1316</v>
      </c>
    </row>
    <row r="152" s="12" customFormat="1" ht="22.8" customHeight="1">
      <c r="A152" s="12"/>
      <c r="B152" s="213"/>
      <c r="C152" s="214"/>
      <c r="D152" s="215" t="s">
        <v>72</v>
      </c>
      <c r="E152" s="227" t="s">
        <v>912</v>
      </c>
      <c r="F152" s="227" t="s">
        <v>913</v>
      </c>
      <c r="G152" s="214"/>
      <c r="H152" s="214"/>
      <c r="I152" s="217"/>
      <c r="J152" s="228">
        <f>BK152</f>
        <v>0</v>
      </c>
      <c r="K152" s="214"/>
      <c r="L152" s="219"/>
      <c r="M152" s="220"/>
      <c r="N152" s="221"/>
      <c r="O152" s="221"/>
      <c r="P152" s="222">
        <f>SUM(P153:P173)</f>
        <v>0</v>
      </c>
      <c r="Q152" s="221"/>
      <c r="R152" s="222">
        <f>SUM(R153:R173)</f>
        <v>0</v>
      </c>
      <c r="S152" s="221"/>
      <c r="T152" s="223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4" t="s">
        <v>80</v>
      </c>
      <c r="AT152" s="225" t="s">
        <v>72</v>
      </c>
      <c r="AU152" s="225" t="s">
        <v>80</v>
      </c>
      <c r="AY152" s="224" t="s">
        <v>206</v>
      </c>
      <c r="BK152" s="226">
        <f>SUM(BK153:BK173)</f>
        <v>0</v>
      </c>
    </row>
    <row r="153" s="2" customFormat="1" ht="24.15" customHeight="1">
      <c r="A153" s="39"/>
      <c r="B153" s="40"/>
      <c r="C153" s="286" t="s">
        <v>253</v>
      </c>
      <c r="D153" s="286" t="s">
        <v>288</v>
      </c>
      <c r="E153" s="287" t="s">
        <v>914</v>
      </c>
      <c r="F153" s="288" t="s">
        <v>915</v>
      </c>
      <c r="G153" s="289" t="s">
        <v>301</v>
      </c>
      <c r="H153" s="290">
        <v>1</v>
      </c>
      <c r="I153" s="291"/>
      <c r="J153" s="292">
        <f>ROUND(I153*H153,2)</f>
        <v>0</v>
      </c>
      <c r="K153" s="288" t="s">
        <v>489</v>
      </c>
      <c r="L153" s="293"/>
      <c r="M153" s="294" t="s">
        <v>1</v>
      </c>
      <c r="N153" s="295" t="s">
        <v>38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390</v>
      </c>
      <c r="AT153" s="240" t="s">
        <v>288</v>
      </c>
      <c r="AU153" s="240" t="s">
        <v>82</v>
      </c>
      <c r="AY153" s="18" t="s">
        <v>206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80</v>
      </c>
      <c r="BK153" s="241">
        <f>ROUND(I153*H153,2)</f>
        <v>0</v>
      </c>
      <c r="BL153" s="18" t="s">
        <v>390</v>
      </c>
      <c r="BM153" s="240" t="s">
        <v>1317</v>
      </c>
    </row>
    <row r="154" s="2" customFormat="1" ht="44.25" customHeight="1">
      <c r="A154" s="39"/>
      <c r="B154" s="40"/>
      <c r="C154" s="286" t="s">
        <v>258</v>
      </c>
      <c r="D154" s="286" t="s">
        <v>288</v>
      </c>
      <c r="E154" s="287" t="s">
        <v>917</v>
      </c>
      <c r="F154" s="288" t="s">
        <v>918</v>
      </c>
      <c r="G154" s="289" t="s">
        <v>919</v>
      </c>
      <c r="H154" s="290">
        <v>1</v>
      </c>
      <c r="I154" s="291"/>
      <c r="J154" s="292">
        <f>ROUND(I154*H154,2)</f>
        <v>0</v>
      </c>
      <c r="K154" s="288" t="s">
        <v>489</v>
      </c>
      <c r="L154" s="293"/>
      <c r="M154" s="294" t="s">
        <v>1</v>
      </c>
      <c r="N154" s="295" t="s">
        <v>38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390</v>
      </c>
      <c r="AT154" s="240" t="s">
        <v>288</v>
      </c>
      <c r="AU154" s="240" t="s">
        <v>82</v>
      </c>
      <c r="AY154" s="18" t="s">
        <v>206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80</v>
      </c>
      <c r="BK154" s="241">
        <f>ROUND(I154*H154,2)</f>
        <v>0</v>
      </c>
      <c r="BL154" s="18" t="s">
        <v>390</v>
      </c>
      <c r="BM154" s="240" t="s">
        <v>1318</v>
      </c>
    </row>
    <row r="155" s="2" customFormat="1" ht="24.15" customHeight="1">
      <c r="A155" s="39"/>
      <c r="B155" s="40"/>
      <c r="C155" s="286" t="s">
        <v>265</v>
      </c>
      <c r="D155" s="286" t="s">
        <v>288</v>
      </c>
      <c r="E155" s="287" t="s">
        <v>921</v>
      </c>
      <c r="F155" s="288" t="s">
        <v>922</v>
      </c>
      <c r="G155" s="289" t="s">
        <v>301</v>
      </c>
      <c r="H155" s="290">
        <v>2</v>
      </c>
      <c r="I155" s="291"/>
      <c r="J155" s="292">
        <f>ROUND(I155*H155,2)</f>
        <v>0</v>
      </c>
      <c r="K155" s="288" t="s">
        <v>489</v>
      </c>
      <c r="L155" s="293"/>
      <c r="M155" s="294" t="s">
        <v>1</v>
      </c>
      <c r="N155" s="295" t="s">
        <v>38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505</v>
      </c>
      <c r="AT155" s="240" t="s">
        <v>288</v>
      </c>
      <c r="AU155" s="240" t="s">
        <v>82</v>
      </c>
      <c r="AY155" s="18" t="s">
        <v>206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80</v>
      </c>
      <c r="BK155" s="241">
        <f>ROUND(I155*H155,2)</f>
        <v>0</v>
      </c>
      <c r="BL155" s="18" t="s">
        <v>383</v>
      </c>
      <c r="BM155" s="240" t="s">
        <v>1319</v>
      </c>
    </row>
    <row r="156" s="2" customFormat="1" ht="21.75" customHeight="1">
      <c r="A156" s="39"/>
      <c r="B156" s="40"/>
      <c r="C156" s="286" t="s">
        <v>269</v>
      </c>
      <c r="D156" s="286" t="s">
        <v>288</v>
      </c>
      <c r="E156" s="287" t="s">
        <v>924</v>
      </c>
      <c r="F156" s="288" t="s">
        <v>925</v>
      </c>
      <c r="G156" s="289" t="s">
        <v>301</v>
      </c>
      <c r="H156" s="290">
        <v>1</v>
      </c>
      <c r="I156" s="291"/>
      <c r="J156" s="292">
        <f>ROUND(I156*H156,2)</f>
        <v>0</v>
      </c>
      <c r="K156" s="288" t="s">
        <v>489</v>
      </c>
      <c r="L156" s="293"/>
      <c r="M156" s="294" t="s">
        <v>1</v>
      </c>
      <c r="N156" s="295" t="s">
        <v>38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505</v>
      </c>
      <c r="AT156" s="240" t="s">
        <v>288</v>
      </c>
      <c r="AU156" s="240" t="s">
        <v>82</v>
      </c>
      <c r="AY156" s="18" t="s">
        <v>206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80</v>
      </c>
      <c r="BK156" s="241">
        <f>ROUND(I156*H156,2)</f>
        <v>0</v>
      </c>
      <c r="BL156" s="18" t="s">
        <v>383</v>
      </c>
      <c r="BM156" s="240" t="s">
        <v>1320</v>
      </c>
    </row>
    <row r="157" s="2" customFormat="1" ht="44.25" customHeight="1">
      <c r="A157" s="39"/>
      <c r="B157" s="40"/>
      <c r="C157" s="286" t="s">
        <v>8</v>
      </c>
      <c r="D157" s="286" t="s">
        <v>288</v>
      </c>
      <c r="E157" s="287" t="s">
        <v>927</v>
      </c>
      <c r="F157" s="288" t="s">
        <v>928</v>
      </c>
      <c r="G157" s="289" t="s">
        <v>301</v>
      </c>
      <c r="H157" s="290">
        <v>20</v>
      </c>
      <c r="I157" s="291"/>
      <c r="J157" s="292">
        <f>ROUND(I157*H157,2)</f>
        <v>0</v>
      </c>
      <c r="K157" s="288" t="s">
        <v>489</v>
      </c>
      <c r="L157" s="293"/>
      <c r="M157" s="294" t="s">
        <v>1</v>
      </c>
      <c r="N157" s="295" t="s">
        <v>38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390</v>
      </c>
      <c r="AT157" s="240" t="s">
        <v>288</v>
      </c>
      <c r="AU157" s="240" t="s">
        <v>82</v>
      </c>
      <c r="AY157" s="18" t="s">
        <v>206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80</v>
      </c>
      <c r="BK157" s="241">
        <f>ROUND(I157*H157,2)</f>
        <v>0</v>
      </c>
      <c r="BL157" s="18" t="s">
        <v>390</v>
      </c>
      <c r="BM157" s="240" t="s">
        <v>1321</v>
      </c>
    </row>
    <row r="158" s="2" customFormat="1" ht="16.5" customHeight="1">
      <c r="A158" s="39"/>
      <c r="B158" s="40"/>
      <c r="C158" s="286" t="s">
        <v>281</v>
      </c>
      <c r="D158" s="286" t="s">
        <v>288</v>
      </c>
      <c r="E158" s="287" t="s">
        <v>930</v>
      </c>
      <c r="F158" s="288" t="s">
        <v>931</v>
      </c>
      <c r="G158" s="289" t="s">
        <v>301</v>
      </c>
      <c r="H158" s="290">
        <v>1</v>
      </c>
      <c r="I158" s="291"/>
      <c r="J158" s="292">
        <f>ROUND(I158*H158,2)</f>
        <v>0</v>
      </c>
      <c r="K158" s="288" t="s">
        <v>489</v>
      </c>
      <c r="L158" s="293"/>
      <c r="M158" s="294" t="s">
        <v>1</v>
      </c>
      <c r="N158" s="295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505</v>
      </c>
      <c r="AT158" s="240" t="s">
        <v>288</v>
      </c>
      <c r="AU158" s="240" t="s">
        <v>82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383</v>
      </c>
      <c r="BM158" s="240" t="s">
        <v>1322</v>
      </c>
    </row>
    <row r="159" s="2" customFormat="1" ht="49.05" customHeight="1">
      <c r="A159" s="39"/>
      <c r="B159" s="40"/>
      <c r="C159" s="286" t="s">
        <v>287</v>
      </c>
      <c r="D159" s="286" t="s">
        <v>288</v>
      </c>
      <c r="E159" s="287" t="s">
        <v>933</v>
      </c>
      <c r="F159" s="288" t="s">
        <v>934</v>
      </c>
      <c r="G159" s="289" t="s">
        <v>301</v>
      </c>
      <c r="H159" s="290">
        <v>2</v>
      </c>
      <c r="I159" s="291"/>
      <c r="J159" s="292">
        <f>ROUND(I159*H159,2)</f>
        <v>0</v>
      </c>
      <c r="K159" s="288" t="s">
        <v>489</v>
      </c>
      <c r="L159" s="293"/>
      <c r="M159" s="294" t="s">
        <v>1</v>
      </c>
      <c r="N159" s="295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390</v>
      </c>
      <c r="AT159" s="240" t="s">
        <v>288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390</v>
      </c>
      <c r="BM159" s="240" t="s">
        <v>1323</v>
      </c>
    </row>
    <row r="160" s="2" customFormat="1" ht="16.5" customHeight="1">
      <c r="A160" s="39"/>
      <c r="B160" s="40"/>
      <c r="C160" s="286" t="s">
        <v>293</v>
      </c>
      <c r="D160" s="286" t="s">
        <v>288</v>
      </c>
      <c r="E160" s="287" t="s">
        <v>936</v>
      </c>
      <c r="F160" s="288" t="s">
        <v>937</v>
      </c>
      <c r="G160" s="289" t="s">
        <v>301</v>
      </c>
      <c r="H160" s="290">
        <v>1</v>
      </c>
      <c r="I160" s="291"/>
      <c r="J160" s="292">
        <f>ROUND(I160*H160,2)</f>
        <v>0</v>
      </c>
      <c r="K160" s="288" t="s">
        <v>489</v>
      </c>
      <c r="L160" s="293"/>
      <c r="M160" s="294" t="s">
        <v>1</v>
      </c>
      <c r="N160" s="295" t="s">
        <v>38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390</v>
      </c>
      <c r="AT160" s="240" t="s">
        <v>288</v>
      </c>
      <c r="AU160" s="240" t="s">
        <v>82</v>
      </c>
      <c r="AY160" s="18" t="s">
        <v>206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80</v>
      </c>
      <c r="BK160" s="241">
        <f>ROUND(I160*H160,2)</f>
        <v>0</v>
      </c>
      <c r="BL160" s="18" t="s">
        <v>390</v>
      </c>
      <c r="BM160" s="240" t="s">
        <v>1324</v>
      </c>
    </row>
    <row r="161" s="2" customFormat="1" ht="24.15" customHeight="1">
      <c r="A161" s="39"/>
      <c r="B161" s="40"/>
      <c r="C161" s="286" t="s">
        <v>298</v>
      </c>
      <c r="D161" s="286" t="s">
        <v>288</v>
      </c>
      <c r="E161" s="287" t="s">
        <v>939</v>
      </c>
      <c r="F161" s="288" t="s">
        <v>940</v>
      </c>
      <c r="G161" s="289" t="s">
        <v>301</v>
      </c>
      <c r="H161" s="290">
        <v>1</v>
      </c>
      <c r="I161" s="291"/>
      <c r="J161" s="292">
        <f>ROUND(I161*H161,2)</f>
        <v>0</v>
      </c>
      <c r="K161" s="288" t="s">
        <v>489</v>
      </c>
      <c r="L161" s="293"/>
      <c r="M161" s="294" t="s">
        <v>1</v>
      </c>
      <c r="N161" s="295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390</v>
      </c>
      <c r="AT161" s="240" t="s">
        <v>288</v>
      </c>
      <c r="AU161" s="240" t="s">
        <v>82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390</v>
      </c>
      <c r="BM161" s="240" t="s">
        <v>1325</v>
      </c>
    </row>
    <row r="162" s="2" customFormat="1" ht="24.15" customHeight="1">
      <c r="A162" s="39"/>
      <c r="B162" s="40"/>
      <c r="C162" s="286" t="s">
        <v>306</v>
      </c>
      <c r="D162" s="286" t="s">
        <v>288</v>
      </c>
      <c r="E162" s="287" t="s">
        <v>942</v>
      </c>
      <c r="F162" s="288" t="s">
        <v>943</v>
      </c>
      <c r="G162" s="289" t="s">
        <v>301</v>
      </c>
      <c r="H162" s="290">
        <v>1</v>
      </c>
      <c r="I162" s="291"/>
      <c r="J162" s="292">
        <f>ROUND(I162*H162,2)</f>
        <v>0</v>
      </c>
      <c r="K162" s="288" t="s">
        <v>489</v>
      </c>
      <c r="L162" s="293"/>
      <c r="M162" s="294" t="s">
        <v>1</v>
      </c>
      <c r="N162" s="295" t="s">
        <v>38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390</v>
      </c>
      <c r="AT162" s="240" t="s">
        <v>288</v>
      </c>
      <c r="AU162" s="240" t="s">
        <v>82</v>
      </c>
      <c r="AY162" s="18" t="s">
        <v>206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80</v>
      </c>
      <c r="BK162" s="241">
        <f>ROUND(I162*H162,2)</f>
        <v>0</v>
      </c>
      <c r="BL162" s="18" t="s">
        <v>390</v>
      </c>
      <c r="BM162" s="240" t="s">
        <v>1326</v>
      </c>
    </row>
    <row r="163" s="2" customFormat="1" ht="16.5" customHeight="1">
      <c r="A163" s="39"/>
      <c r="B163" s="40"/>
      <c r="C163" s="229" t="s">
        <v>314</v>
      </c>
      <c r="D163" s="229" t="s">
        <v>208</v>
      </c>
      <c r="E163" s="230" t="s">
        <v>945</v>
      </c>
      <c r="F163" s="231" t="s">
        <v>946</v>
      </c>
      <c r="G163" s="232" t="s">
        <v>301</v>
      </c>
      <c r="H163" s="233">
        <v>1</v>
      </c>
      <c r="I163" s="234"/>
      <c r="J163" s="235">
        <f>ROUND(I163*H163,2)</f>
        <v>0</v>
      </c>
      <c r="K163" s="231" t="s">
        <v>489</v>
      </c>
      <c r="L163" s="45"/>
      <c r="M163" s="236" t="s">
        <v>1</v>
      </c>
      <c r="N163" s="237" t="s">
        <v>38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213</v>
      </c>
      <c r="AT163" s="240" t="s">
        <v>208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213</v>
      </c>
      <c r="BM163" s="240" t="s">
        <v>1327</v>
      </c>
    </row>
    <row r="164" s="2" customFormat="1" ht="16.5" customHeight="1">
      <c r="A164" s="39"/>
      <c r="B164" s="40"/>
      <c r="C164" s="229" t="s">
        <v>321</v>
      </c>
      <c r="D164" s="229" t="s">
        <v>208</v>
      </c>
      <c r="E164" s="230" t="s">
        <v>948</v>
      </c>
      <c r="F164" s="231" t="s">
        <v>949</v>
      </c>
      <c r="G164" s="232" t="s">
        <v>301</v>
      </c>
      <c r="H164" s="233">
        <v>1</v>
      </c>
      <c r="I164" s="234"/>
      <c r="J164" s="235">
        <f>ROUND(I164*H164,2)</f>
        <v>0</v>
      </c>
      <c r="K164" s="231" t="s">
        <v>489</v>
      </c>
      <c r="L164" s="45"/>
      <c r="M164" s="236" t="s">
        <v>1</v>
      </c>
      <c r="N164" s="237" t="s">
        <v>38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213</v>
      </c>
      <c r="AT164" s="240" t="s">
        <v>208</v>
      </c>
      <c r="AU164" s="240" t="s">
        <v>82</v>
      </c>
      <c r="AY164" s="18" t="s">
        <v>206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80</v>
      </c>
      <c r="BK164" s="241">
        <f>ROUND(I164*H164,2)</f>
        <v>0</v>
      </c>
      <c r="BL164" s="18" t="s">
        <v>213</v>
      </c>
      <c r="BM164" s="240" t="s">
        <v>1328</v>
      </c>
    </row>
    <row r="165" s="2" customFormat="1" ht="21.75" customHeight="1">
      <c r="A165" s="39"/>
      <c r="B165" s="40"/>
      <c r="C165" s="229" t="s">
        <v>326</v>
      </c>
      <c r="D165" s="229" t="s">
        <v>208</v>
      </c>
      <c r="E165" s="230" t="s">
        <v>951</v>
      </c>
      <c r="F165" s="231" t="s">
        <v>952</v>
      </c>
      <c r="G165" s="232" t="s">
        <v>301</v>
      </c>
      <c r="H165" s="233">
        <v>1</v>
      </c>
      <c r="I165" s="234"/>
      <c r="J165" s="235">
        <f>ROUND(I165*H165,2)</f>
        <v>0</v>
      </c>
      <c r="K165" s="231" t="s">
        <v>489</v>
      </c>
      <c r="L165" s="45"/>
      <c r="M165" s="236" t="s">
        <v>1</v>
      </c>
      <c r="N165" s="237" t="s">
        <v>38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213</v>
      </c>
      <c r="AT165" s="240" t="s">
        <v>208</v>
      </c>
      <c r="AU165" s="240" t="s">
        <v>82</v>
      </c>
      <c r="AY165" s="18" t="s">
        <v>206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80</v>
      </c>
      <c r="BK165" s="241">
        <f>ROUND(I165*H165,2)</f>
        <v>0</v>
      </c>
      <c r="BL165" s="18" t="s">
        <v>213</v>
      </c>
      <c r="BM165" s="240" t="s">
        <v>1329</v>
      </c>
    </row>
    <row r="166" s="2" customFormat="1" ht="21.75" customHeight="1">
      <c r="A166" s="39"/>
      <c r="B166" s="40"/>
      <c r="C166" s="229" t="s">
        <v>7</v>
      </c>
      <c r="D166" s="229" t="s">
        <v>208</v>
      </c>
      <c r="E166" s="230" t="s">
        <v>954</v>
      </c>
      <c r="F166" s="231" t="s">
        <v>955</v>
      </c>
      <c r="G166" s="232" t="s">
        <v>301</v>
      </c>
      <c r="H166" s="233">
        <v>20</v>
      </c>
      <c r="I166" s="234"/>
      <c r="J166" s="235">
        <f>ROUND(I166*H166,2)</f>
        <v>0</v>
      </c>
      <c r="K166" s="231" t="s">
        <v>489</v>
      </c>
      <c r="L166" s="45"/>
      <c r="M166" s="236" t="s">
        <v>1</v>
      </c>
      <c r="N166" s="237" t="s">
        <v>38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213</v>
      </c>
      <c r="AT166" s="240" t="s">
        <v>208</v>
      </c>
      <c r="AU166" s="240" t="s">
        <v>82</v>
      </c>
      <c r="AY166" s="18" t="s">
        <v>206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80</v>
      </c>
      <c r="BK166" s="241">
        <f>ROUND(I166*H166,2)</f>
        <v>0</v>
      </c>
      <c r="BL166" s="18" t="s">
        <v>213</v>
      </c>
      <c r="BM166" s="240" t="s">
        <v>1330</v>
      </c>
    </row>
    <row r="167" s="2" customFormat="1" ht="24.15" customHeight="1">
      <c r="A167" s="39"/>
      <c r="B167" s="40"/>
      <c r="C167" s="229" t="s">
        <v>337</v>
      </c>
      <c r="D167" s="229" t="s">
        <v>208</v>
      </c>
      <c r="E167" s="230" t="s">
        <v>957</v>
      </c>
      <c r="F167" s="231" t="s">
        <v>958</v>
      </c>
      <c r="G167" s="232" t="s">
        <v>301</v>
      </c>
      <c r="H167" s="233">
        <v>2</v>
      </c>
      <c r="I167" s="234"/>
      <c r="J167" s="235">
        <f>ROUND(I167*H167,2)</f>
        <v>0</v>
      </c>
      <c r="K167" s="231" t="s">
        <v>489</v>
      </c>
      <c r="L167" s="45"/>
      <c r="M167" s="236" t="s">
        <v>1</v>
      </c>
      <c r="N167" s="237" t="s">
        <v>38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213</v>
      </c>
      <c r="AT167" s="240" t="s">
        <v>208</v>
      </c>
      <c r="AU167" s="240" t="s">
        <v>82</v>
      </c>
      <c r="AY167" s="18" t="s">
        <v>206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80</v>
      </c>
      <c r="BK167" s="241">
        <f>ROUND(I167*H167,2)</f>
        <v>0</v>
      </c>
      <c r="BL167" s="18" t="s">
        <v>213</v>
      </c>
      <c r="BM167" s="240" t="s">
        <v>1331</v>
      </c>
    </row>
    <row r="168" s="2" customFormat="1" ht="16.5" customHeight="1">
      <c r="A168" s="39"/>
      <c r="B168" s="40"/>
      <c r="C168" s="229" t="s">
        <v>342</v>
      </c>
      <c r="D168" s="229" t="s">
        <v>208</v>
      </c>
      <c r="E168" s="230" t="s">
        <v>960</v>
      </c>
      <c r="F168" s="231" t="s">
        <v>961</v>
      </c>
      <c r="G168" s="232" t="s">
        <v>301</v>
      </c>
      <c r="H168" s="233">
        <v>1</v>
      </c>
      <c r="I168" s="234"/>
      <c r="J168" s="235">
        <f>ROUND(I168*H168,2)</f>
        <v>0</v>
      </c>
      <c r="K168" s="231" t="s">
        <v>489</v>
      </c>
      <c r="L168" s="45"/>
      <c r="M168" s="236" t="s">
        <v>1</v>
      </c>
      <c r="N168" s="237" t="s">
        <v>38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213</v>
      </c>
      <c r="AT168" s="240" t="s">
        <v>208</v>
      </c>
      <c r="AU168" s="240" t="s">
        <v>82</v>
      </c>
      <c r="AY168" s="18" t="s">
        <v>206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80</v>
      </c>
      <c r="BK168" s="241">
        <f>ROUND(I168*H168,2)</f>
        <v>0</v>
      </c>
      <c r="BL168" s="18" t="s">
        <v>213</v>
      </c>
      <c r="BM168" s="240" t="s">
        <v>1332</v>
      </c>
    </row>
    <row r="169" s="2" customFormat="1" ht="16.5" customHeight="1">
      <c r="A169" s="39"/>
      <c r="B169" s="40"/>
      <c r="C169" s="229" t="s">
        <v>347</v>
      </c>
      <c r="D169" s="229" t="s">
        <v>208</v>
      </c>
      <c r="E169" s="230" t="s">
        <v>963</v>
      </c>
      <c r="F169" s="231" t="s">
        <v>964</v>
      </c>
      <c r="G169" s="232" t="s">
        <v>301</v>
      </c>
      <c r="H169" s="233">
        <v>1</v>
      </c>
      <c r="I169" s="234"/>
      <c r="J169" s="235">
        <f>ROUND(I169*H169,2)</f>
        <v>0</v>
      </c>
      <c r="K169" s="231" t="s">
        <v>489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213</v>
      </c>
      <c r="AT169" s="240" t="s">
        <v>208</v>
      </c>
      <c r="AU169" s="240" t="s">
        <v>82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213</v>
      </c>
      <c r="BM169" s="240" t="s">
        <v>1333</v>
      </c>
    </row>
    <row r="170" s="2" customFormat="1" ht="16.5" customHeight="1">
      <c r="A170" s="39"/>
      <c r="B170" s="40"/>
      <c r="C170" s="229" t="s">
        <v>352</v>
      </c>
      <c r="D170" s="229" t="s">
        <v>208</v>
      </c>
      <c r="E170" s="230" t="s">
        <v>966</v>
      </c>
      <c r="F170" s="231" t="s">
        <v>967</v>
      </c>
      <c r="G170" s="232" t="s">
        <v>301</v>
      </c>
      <c r="H170" s="233">
        <v>1</v>
      </c>
      <c r="I170" s="234"/>
      <c r="J170" s="235">
        <f>ROUND(I170*H170,2)</f>
        <v>0</v>
      </c>
      <c r="K170" s="231" t="s">
        <v>489</v>
      </c>
      <c r="L170" s="45"/>
      <c r="M170" s="236" t="s">
        <v>1</v>
      </c>
      <c r="N170" s="237" t="s">
        <v>38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213</v>
      </c>
      <c r="AT170" s="240" t="s">
        <v>208</v>
      </c>
      <c r="AU170" s="240" t="s">
        <v>82</v>
      </c>
      <c r="AY170" s="18" t="s">
        <v>206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80</v>
      </c>
      <c r="BK170" s="241">
        <f>ROUND(I170*H170,2)</f>
        <v>0</v>
      </c>
      <c r="BL170" s="18" t="s">
        <v>213</v>
      </c>
      <c r="BM170" s="240" t="s">
        <v>1334</v>
      </c>
    </row>
    <row r="171" s="2" customFormat="1" ht="24.15" customHeight="1">
      <c r="A171" s="39"/>
      <c r="B171" s="40"/>
      <c r="C171" s="229" t="s">
        <v>357</v>
      </c>
      <c r="D171" s="229" t="s">
        <v>208</v>
      </c>
      <c r="E171" s="230" t="s">
        <v>969</v>
      </c>
      <c r="F171" s="231" t="s">
        <v>970</v>
      </c>
      <c r="G171" s="232" t="s">
        <v>301</v>
      </c>
      <c r="H171" s="233">
        <v>1</v>
      </c>
      <c r="I171" s="234"/>
      <c r="J171" s="235">
        <f>ROUND(I171*H171,2)</f>
        <v>0</v>
      </c>
      <c r="K171" s="231" t="s">
        <v>489</v>
      </c>
      <c r="L171" s="45"/>
      <c r="M171" s="236" t="s">
        <v>1</v>
      </c>
      <c r="N171" s="237" t="s">
        <v>38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213</v>
      </c>
      <c r="AT171" s="240" t="s">
        <v>208</v>
      </c>
      <c r="AU171" s="240" t="s">
        <v>82</v>
      </c>
      <c r="AY171" s="18" t="s">
        <v>206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80</v>
      </c>
      <c r="BK171" s="241">
        <f>ROUND(I171*H171,2)</f>
        <v>0</v>
      </c>
      <c r="BL171" s="18" t="s">
        <v>213</v>
      </c>
      <c r="BM171" s="240" t="s">
        <v>1335</v>
      </c>
    </row>
    <row r="172" s="2" customFormat="1" ht="24.15" customHeight="1">
      <c r="A172" s="39"/>
      <c r="B172" s="40"/>
      <c r="C172" s="229" t="s">
        <v>361</v>
      </c>
      <c r="D172" s="229" t="s">
        <v>208</v>
      </c>
      <c r="E172" s="230" t="s">
        <v>972</v>
      </c>
      <c r="F172" s="231" t="s">
        <v>973</v>
      </c>
      <c r="G172" s="232" t="s">
        <v>301</v>
      </c>
      <c r="H172" s="233">
        <v>1</v>
      </c>
      <c r="I172" s="234"/>
      <c r="J172" s="235">
        <f>ROUND(I172*H172,2)</f>
        <v>0</v>
      </c>
      <c r="K172" s="231" t="s">
        <v>489</v>
      </c>
      <c r="L172" s="45"/>
      <c r="M172" s="236" t="s">
        <v>1</v>
      </c>
      <c r="N172" s="237" t="s">
        <v>38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499</v>
      </c>
      <c r="AT172" s="240" t="s">
        <v>208</v>
      </c>
      <c r="AU172" s="240" t="s">
        <v>82</v>
      </c>
      <c r="AY172" s="18" t="s">
        <v>206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80</v>
      </c>
      <c r="BK172" s="241">
        <f>ROUND(I172*H172,2)</f>
        <v>0</v>
      </c>
      <c r="BL172" s="18" t="s">
        <v>499</v>
      </c>
      <c r="BM172" s="240" t="s">
        <v>1336</v>
      </c>
    </row>
    <row r="173" s="2" customFormat="1" ht="24.15" customHeight="1">
      <c r="A173" s="39"/>
      <c r="B173" s="40"/>
      <c r="C173" s="229" t="s">
        <v>367</v>
      </c>
      <c r="D173" s="229" t="s">
        <v>208</v>
      </c>
      <c r="E173" s="230" t="s">
        <v>975</v>
      </c>
      <c r="F173" s="231" t="s">
        <v>976</v>
      </c>
      <c r="G173" s="232" t="s">
        <v>301</v>
      </c>
      <c r="H173" s="233">
        <v>1</v>
      </c>
      <c r="I173" s="234"/>
      <c r="J173" s="235">
        <f>ROUND(I173*H173,2)</f>
        <v>0</v>
      </c>
      <c r="K173" s="231" t="s">
        <v>489</v>
      </c>
      <c r="L173" s="45"/>
      <c r="M173" s="236" t="s">
        <v>1</v>
      </c>
      <c r="N173" s="237" t="s">
        <v>38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499</v>
      </c>
      <c r="AT173" s="240" t="s">
        <v>208</v>
      </c>
      <c r="AU173" s="240" t="s">
        <v>82</v>
      </c>
      <c r="AY173" s="18" t="s">
        <v>206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80</v>
      </c>
      <c r="BK173" s="241">
        <f>ROUND(I173*H173,2)</f>
        <v>0</v>
      </c>
      <c r="BL173" s="18" t="s">
        <v>499</v>
      </c>
      <c r="BM173" s="240" t="s">
        <v>1337</v>
      </c>
    </row>
    <row r="174" s="12" customFormat="1" ht="22.8" customHeight="1">
      <c r="A174" s="12"/>
      <c r="B174" s="213"/>
      <c r="C174" s="214"/>
      <c r="D174" s="215" t="s">
        <v>72</v>
      </c>
      <c r="E174" s="227" t="s">
        <v>978</v>
      </c>
      <c r="F174" s="227" t="s">
        <v>979</v>
      </c>
      <c r="G174" s="214"/>
      <c r="H174" s="214"/>
      <c r="I174" s="217"/>
      <c r="J174" s="228">
        <f>BK174</f>
        <v>0</v>
      </c>
      <c r="K174" s="214"/>
      <c r="L174" s="219"/>
      <c r="M174" s="220"/>
      <c r="N174" s="221"/>
      <c r="O174" s="221"/>
      <c r="P174" s="222">
        <f>SUM(P175:P184)</f>
        <v>0</v>
      </c>
      <c r="Q174" s="221"/>
      <c r="R174" s="222">
        <f>SUM(R175:R184)</f>
        <v>0</v>
      </c>
      <c r="S174" s="221"/>
      <c r="T174" s="223">
        <f>SUM(T175:T184)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4" t="s">
        <v>80</v>
      </c>
      <c r="AT174" s="225" t="s">
        <v>72</v>
      </c>
      <c r="AU174" s="225" t="s">
        <v>80</v>
      </c>
      <c r="AY174" s="224" t="s">
        <v>206</v>
      </c>
      <c r="BK174" s="226">
        <f>SUM(BK175:BK184)</f>
        <v>0</v>
      </c>
    </row>
    <row r="175" s="2" customFormat="1" ht="16.5" customHeight="1">
      <c r="A175" s="39"/>
      <c r="B175" s="40"/>
      <c r="C175" s="286" t="s">
        <v>373</v>
      </c>
      <c r="D175" s="286" t="s">
        <v>288</v>
      </c>
      <c r="E175" s="287" t="s">
        <v>980</v>
      </c>
      <c r="F175" s="288" t="s">
        <v>981</v>
      </c>
      <c r="G175" s="289" t="s">
        <v>301</v>
      </c>
      <c r="H175" s="290">
        <v>1</v>
      </c>
      <c r="I175" s="291"/>
      <c r="J175" s="292">
        <f>ROUND(I175*H175,2)</f>
        <v>0</v>
      </c>
      <c r="K175" s="288" t="s">
        <v>489</v>
      </c>
      <c r="L175" s="293"/>
      <c r="M175" s="294" t="s">
        <v>1</v>
      </c>
      <c r="N175" s="295" t="s">
        <v>38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390</v>
      </c>
      <c r="AT175" s="240" t="s">
        <v>288</v>
      </c>
      <c r="AU175" s="240" t="s">
        <v>82</v>
      </c>
      <c r="AY175" s="18" t="s">
        <v>206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80</v>
      </c>
      <c r="BK175" s="241">
        <f>ROUND(I175*H175,2)</f>
        <v>0</v>
      </c>
      <c r="BL175" s="18" t="s">
        <v>390</v>
      </c>
      <c r="BM175" s="240" t="s">
        <v>1338</v>
      </c>
    </row>
    <row r="176" s="2" customFormat="1" ht="37.8" customHeight="1">
      <c r="A176" s="39"/>
      <c r="B176" s="40"/>
      <c r="C176" s="286" t="s">
        <v>380</v>
      </c>
      <c r="D176" s="286" t="s">
        <v>288</v>
      </c>
      <c r="E176" s="287" t="s">
        <v>983</v>
      </c>
      <c r="F176" s="288" t="s">
        <v>984</v>
      </c>
      <c r="G176" s="289" t="s">
        <v>301</v>
      </c>
      <c r="H176" s="290">
        <v>1</v>
      </c>
      <c r="I176" s="291"/>
      <c r="J176" s="292">
        <f>ROUND(I176*H176,2)</f>
        <v>0</v>
      </c>
      <c r="K176" s="288" t="s">
        <v>489</v>
      </c>
      <c r="L176" s="293"/>
      <c r="M176" s="294" t="s">
        <v>1</v>
      </c>
      <c r="N176" s="295" t="s">
        <v>38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390</v>
      </c>
      <c r="AT176" s="240" t="s">
        <v>288</v>
      </c>
      <c r="AU176" s="240" t="s">
        <v>82</v>
      </c>
      <c r="AY176" s="18" t="s">
        <v>206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80</v>
      </c>
      <c r="BK176" s="241">
        <f>ROUND(I176*H176,2)</f>
        <v>0</v>
      </c>
      <c r="BL176" s="18" t="s">
        <v>390</v>
      </c>
      <c r="BM176" s="240" t="s">
        <v>1339</v>
      </c>
    </row>
    <row r="177" s="2" customFormat="1" ht="16.5" customHeight="1">
      <c r="A177" s="39"/>
      <c r="B177" s="40"/>
      <c r="C177" s="286" t="s">
        <v>386</v>
      </c>
      <c r="D177" s="286" t="s">
        <v>288</v>
      </c>
      <c r="E177" s="287" t="s">
        <v>986</v>
      </c>
      <c r="F177" s="288" t="s">
        <v>987</v>
      </c>
      <c r="G177" s="289" t="s">
        <v>301</v>
      </c>
      <c r="H177" s="290">
        <v>1</v>
      </c>
      <c r="I177" s="291"/>
      <c r="J177" s="292">
        <f>ROUND(I177*H177,2)</f>
        <v>0</v>
      </c>
      <c r="K177" s="288" t="s">
        <v>489</v>
      </c>
      <c r="L177" s="293"/>
      <c r="M177" s="294" t="s">
        <v>1</v>
      </c>
      <c r="N177" s="295" t="s">
        <v>38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505</v>
      </c>
      <c r="AT177" s="240" t="s">
        <v>288</v>
      </c>
      <c r="AU177" s="240" t="s">
        <v>82</v>
      </c>
      <c r="AY177" s="18" t="s">
        <v>206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80</v>
      </c>
      <c r="BK177" s="241">
        <f>ROUND(I177*H177,2)</f>
        <v>0</v>
      </c>
      <c r="BL177" s="18" t="s">
        <v>383</v>
      </c>
      <c r="BM177" s="240" t="s">
        <v>1340</v>
      </c>
    </row>
    <row r="178" s="2" customFormat="1" ht="24.15" customHeight="1">
      <c r="A178" s="39"/>
      <c r="B178" s="40"/>
      <c r="C178" s="286" t="s">
        <v>393</v>
      </c>
      <c r="D178" s="286" t="s">
        <v>288</v>
      </c>
      <c r="E178" s="287" t="s">
        <v>989</v>
      </c>
      <c r="F178" s="288" t="s">
        <v>990</v>
      </c>
      <c r="G178" s="289" t="s">
        <v>301</v>
      </c>
      <c r="H178" s="290">
        <v>1</v>
      </c>
      <c r="I178" s="291"/>
      <c r="J178" s="292">
        <f>ROUND(I178*H178,2)</f>
        <v>0</v>
      </c>
      <c r="K178" s="288" t="s">
        <v>489</v>
      </c>
      <c r="L178" s="293"/>
      <c r="M178" s="294" t="s">
        <v>1</v>
      </c>
      <c r="N178" s="295" t="s">
        <v>38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505</v>
      </c>
      <c r="AT178" s="240" t="s">
        <v>288</v>
      </c>
      <c r="AU178" s="240" t="s">
        <v>82</v>
      </c>
      <c r="AY178" s="18" t="s">
        <v>206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80</v>
      </c>
      <c r="BK178" s="241">
        <f>ROUND(I178*H178,2)</f>
        <v>0</v>
      </c>
      <c r="BL178" s="18" t="s">
        <v>383</v>
      </c>
      <c r="BM178" s="240" t="s">
        <v>1341</v>
      </c>
    </row>
    <row r="179" s="2" customFormat="1" ht="44.25" customHeight="1">
      <c r="A179" s="39"/>
      <c r="B179" s="40"/>
      <c r="C179" s="286" t="s">
        <v>398</v>
      </c>
      <c r="D179" s="286" t="s">
        <v>288</v>
      </c>
      <c r="E179" s="287" t="s">
        <v>992</v>
      </c>
      <c r="F179" s="288" t="s">
        <v>993</v>
      </c>
      <c r="G179" s="289" t="s">
        <v>301</v>
      </c>
      <c r="H179" s="290">
        <v>1</v>
      </c>
      <c r="I179" s="291"/>
      <c r="J179" s="292">
        <f>ROUND(I179*H179,2)</f>
        <v>0</v>
      </c>
      <c r="K179" s="288" t="s">
        <v>489</v>
      </c>
      <c r="L179" s="293"/>
      <c r="M179" s="294" t="s">
        <v>1</v>
      </c>
      <c r="N179" s="295" t="s">
        <v>38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505</v>
      </c>
      <c r="AT179" s="240" t="s">
        <v>288</v>
      </c>
      <c r="AU179" s="240" t="s">
        <v>82</v>
      </c>
      <c r="AY179" s="18" t="s">
        <v>206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80</v>
      </c>
      <c r="BK179" s="241">
        <f>ROUND(I179*H179,2)</f>
        <v>0</v>
      </c>
      <c r="BL179" s="18" t="s">
        <v>383</v>
      </c>
      <c r="BM179" s="240" t="s">
        <v>1342</v>
      </c>
    </row>
    <row r="180" s="2" customFormat="1" ht="16.5" customHeight="1">
      <c r="A180" s="39"/>
      <c r="B180" s="40"/>
      <c r="C180" s="229" t="s">
        <v>403</v>
      </c>
      <c r="D180" s="229" t="s">
        <v>208</v>
      </c>
      <c r="E180" s="230" t="s">
        <v>995</v>
      </c>
      <c r="F180" s="231" t="s">
        <v>996</v>
      </c>
      <c r="G180" s="232" t="s">
        <v>997</v>
      </c>
      <c r="H180" s="233">
        <v>15</v>
      </c>
      <c r="I180" s="234"/>
      <c r="J180" s="235">
        <f>ROUND(I180*H180,2)</f>
        <v>0</v>
      </c>
      <c r="K180" s="231" t="s">
        <v>489</v>
      </c>
      <c r="L180" s="45"/>
      <c r="M180" s="236" t="s">
        <v>1</v>
      </c>
      <c r="N180" s="237" t="s">
        <v>38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499</v>
      </c>
      <c r="AT180" s="240" t="s">
        <v>208</v>
      </c>
      <c r="AU180" s="240" t="s">
        <v>82</v>
      </c>
      <c r="AY180" s="18" t="s">
        <v>206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80</v>
      </c>
      <c r="BK180" s="241">
        <f>ROUND(I180*H180,2)</f>
        <v>0</v>
      </c>
      <c r="BL180" s="18" t="s">
        <v>499</v>
      </c>
      <c r="BM180" s="240" t="s">
        <v>1343</v>
      </c>
    </row>
    <row r="181" s="2" customFormat="1" ht="16.5" customHeight="1">
      <c r="A181" s="39"/>
      <c r="B181" s="40"/>
      <c r="C181" s="229" t="s">
        <v>410</v>
      </c>
      <c r="D181" s="229" t="s">
        <v>208</v>
      </c>
      <c r="E181" s="230" t="s">
        <v>999</v>
      </c>
      <c r="F181" s="231" t="s">
        <v>1000</v>
      </c>
      <c r="G181" s="232" t="s">
        <v>301</v>
      </c>
      <c r="H181" s="233">
        <v>1</v>
      </c>
      <c r="I181" s="234"/>
      <c r="J181" s="235">
        <f>ROUND(I181*H181,2)</f>
        <v>0</v>
      </c>
      <c r="K181" s="231" t="s">
        <v>489</v>
      </c>
      <c r="L181" s="45"/>
      <c r="M181" s="236" t="s">
        <v>1</v>
      </c>
      <c r="N181" s="237" t="s">
        <v>38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213</v>
      </c>
      <c r="AT181" s="240" t="s">
        <v>208</v>
      </c>
      <c r="AU181" s="240" t="s">
        <v>82</v>
      </c>
      <c r="AY181" s="18" t="s">
        <v>206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80</v>
      </c>
      <c r="BK181" s="241">
        <f>ROUND(I181*H181,2)</f>
        <v>0</v>
      </c>
      <c r="BL181" s="18" t="s">
        <v>213</v>
      </c>
      <c r="BM181" s="240" t="s">
        <v>1344</v>
      </c>
    </row>
    <row r="182" s="2" customFormat="1" ht="16.5" customHeight="1">
      <c r="A182" s="39"/>
      <c r="B182" s="40"/>
      <c r="C182" s="229" t="s">
        <v>414</v>
      </c>
      <c r="D182" s="229" t="s">
        <v>208</v>
      </c>
      <c r="E182" s="230" t="s">
        <v>1002</v>
      </c>
      <c r="F182" s="231" t="s">
        <v>1003</v>
      </c>
      <c r="G182" s="232" t="s">
        <v>301</v>
      </c>
      <c r="H182" s="233">
        <v>1</v>
      </c>
      <c r="I182" s="234"/>
      <c r="J182" s="235">
        <f>ROUND(I182*H182,2)</f>
        <v>0</v>
      </c>
      <c r="K182" s="231" t="s">
        <v>489</v>
      </c>
      <c r="L182" s="45"/>
      <c r="M182" s="236" t="s">
        <v>1</v>
      </c>
      <c r="N182" s="237" t="s">
        <v>38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213</v>
      </c>
      <c r="AT182" s="240" t="s">
        <v>208</v>
      </c>
      <c r="AU182" s="240" t="s">
        <v>82</v>
      </c>
      <c r="AY182" s="18" t="s">
        <v>206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80</v>
      </c>
      <c r="BK182" s="241">
        <f>ROUND(I182*H182,2)</f>
        <v>0</v>
      </c>
      <c r="BL182" s="18" t="s">
        <v>213</v>
      </c>
      <c r="BM182" s="240" t="s">
        <v>1345</v>
      </c>
    </row>
    <row r="183" s="2" customFormat="1" ht="16.5" customHeight="1">
      <c r="A183" s="39"/>
      <c r="B183" s="40"/>
      <c r="C183" s="229" t="s">
        <v>418</v>
      </c>
      <c r="D183" s="229" t="s">
        <v>208</v>
      </c>
      <c r="E183" s="230" t="s">
        <v>1005</v>
      </c>
      <c r="F183" s="231" t="s">
        <v>1006</v>
      </c>
      <c r="G183" s="232" t="s">
        <v>301</v>
      </c>
      <c r="H183" s="233">
        <v>1</v>
      </c>
      <c r="I183" s="234"/>
      <c r="J183" s="235">
        <f>ROUND(I183*H183,2)</f>
        <v>0</v>
      </c>
      <c r="K183" s="231" t="s">
        <v>489</v>
      </c>
      <c r="L183" s="45"/>
      <c r="M183" s="236" t="s">
        <v>1</v>
      </c>
      <c r="N183" s="237" t="s">
        <v>38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499</v>
      </c>
      <c r="AT183" s="240" t="s">
        <v>208</v>
      </c>
      <c r="AU183" s="240" t="s">
        <v>82</v>
      </c>
      <c r="AY183" s="18" t="s">
        <v>206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80</v>
      </c>
      <c r="BK183" s="241">
        <f>ROUND(I183*H183,2)</f>
        <v>0</v>
      </c>
      <c r="BL183" s="18" t="s">
        <v>499</v>
      </c>
      <c r="BM183" s="240" t="s">
        <v>1346</v>
      </c>
    </row>
    <row r="184" s="2" customFormat="1" ht="21.75" customHeight="1">
      <c r="A184" s="39"/>
      <c r="B184" s="40"/>
      <c r="C184" s="229" t="s">
        <v>422</v>
      </c>
      <c r="D184" s="229" t="s">
        <v>208</v>
      </c>
      <c r="E184" s="230" t="s">
        <v>1008</v>
      </c>
      <c r="F184" s="231" t="s">
        <v>1009</v>
      </c>
      <c r="G184" s="232" t="s">
        <v>301</v>
      </c>
      <c r="H184" s="233">
        <v>1</v>
      </c>
      <c r="I184" s="234"/>
      <c r="J184" s="235">
        <f>ROUND(I184*H184,2)</f>
        <v>0</v>
      </c>
      <c r="K184" s="231" t="s">
        <v>489</v>
      </c>
      <c r="L184" s="45"/>
      <c r="M184" s="236" t="s">
        <v>1</v>
      </c>
      <c r="N184" s="237" t="s">
        <v>38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499</v>
      </c>
      <c r="AT184" s="240" t="s">
        <v>208</v>
      </c>
      <c r="AU184" s="240" t="s">
        <v>82</v>
      </c>
      <c r="AY184" s="18" t="s">
        <v>206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80</v>
      </c>
      <c r="BK184" s="241">
        <f>ROUND(I184*H184,2)</f>
        <v>0</v>
      </c>
      <c r="BL184" s="18" t="s">
        <v>499</v>
      </c>
      <c r="BM184" s="240" t="s">
        <v>1347</v>
      </c>
    </row>
    <row r="185" s="12" customFormat="1" ht="22.8" customHeight="1">
      <c r="A185" s="12"/>
      <c r="B185" s="213"/>
      <c r="C185" s="214"/>
      <c r="D185" s="215" t="s">
        <v>72</v>
      </c>
      <c r="E185" s="227" t="s">
        <v>1011</v>
      </c>
      <c r="F185" s="227" t="s">
        <v>1012</v>
      </c>
      <c r="G185" s="214"/>
      <c r="H185" s="214"/>
      <c r="I185" s="217"/>
      <c r="J185" s="228">
        <f>BK185</f>
        <v>0</v>
      </c>
      <c r="K185" s="214"/>
      <c r="L185" s="219"/>
      <c r="M185" s="220"/>
      <c r="N185" s="221"/>
      <c r="O185" s="221"/>
      <c r="P185" s="222">
        <f>SUM(P186:P244)</f>
        <v>0</v>
      </c>
      <c r="Q185" s="221"/>
      <c r="R185" s="222">
        <f>SUM(R186:R244)</f>
        <v>0</v>
      </c>
      <c r="S185" s="221"/>
      <c r="T185" s="223">
        <f>SUM(T186:T244)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4" t="s">
        <v>80</v>
      </c>
      <c r="AT185" s="225" t="s">
        <v>72</v>
      </c>
      <c r="AU185" s="225" t="s">
        <v>80</v>
      </c>
      <c r="AY185" s="224" t="s">
        <v>206</v>
      </c>
      <c r="BK185" s="226">
        <f>SUM(BK186:BK244)</f>
        <v>0</v>
      </c>
    </row>
    <row r="186" s="2" customFormat="1" ht="24.15" customHeight="1">
      <c r="A186" s="39"/>
      <c r="B186" s="40"/>
      <c r="C186" s="286" t="s">
        <v>426</v>
      </c>
      <c r="D186" s="286" t="s">
        <v>288</v>
      </c>
      <c r="E186" s="287" t="s">
        <v>759</v>
      </c>
      <c r="F186" s="288" t="s">
        <v>760</v>
      </c>
      <c r="G186" s="289" t="s">
        <v>301</v>
      </c>
      <c r="H186" s="290">
        <v>6</v>
      </c>
      <c r="I186" s="291"/>
      <c r="J186" s="292">
        <f>ROUND(I186*H186,2)</f>
        <v>0</v>
      </c>
      <c r="K186" s="288" t="s">
        <v>489</v>
      </c>
      <c r="L186" s="293"/>
      <c r="M186" s="294" t="s">
        <v>1</v>
      </c>
      <c r="N186" s="295" t="s">
        <v>38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505</v>
      </c>
      <c r="AT186" s="240" t="s">
        <v>288</v>
      </c>
      <c r="AU186" s="240" t="s">
        <v>82</v>
      </c>
      <c r="AY186" s="18" t="s">
        <v>206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80</v>
      </c>
      <c r="BK186" s="241">
        <f>ROUND(I186*H186,2)</f>
        <v>0</v>
      </c>
      <c r="BL186" s="18" t="s">
        <v>383</v>
      </c>
      <c r="BM186" s="240" t="s">
        <v>1348</v>
      </c>
    </row>
    <row r="187" s="13" customFormat="1">
      <c r="A187" s="13"/>
      <c r="B187" s="242"/>
      <c r="C187" s="243"/>
      <c r="D187" s="244" t="s">
        <v>215</v>
      </c>
      <c r="E187" s="245" t="s">
        <v>1</v>
      </c>
      <c r="F187" s="246" t="s">
        <v>1349</v>
      </c>
      <c r="G187" s="243"/>
      <c r="H187" s="247">
        <v>6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215</v>
      </c>
      <c r="AU187" s="253" t="s">
        <v>82</v>
      </c>
      <c r="AV187" s="13" t="s">
        <v>82</v>
      </c>
      <c r="AW187" s="13" t="s">
        <v>30</v>
      </c>
      <c r="AX187" s="13" t="s">
        <v>80</v>
      </c>
      <c r="AY187" s="253" t="s">
        <v>206</v>
      </c>
    </row>
    <row r="188" s="2" customFormat="1" ht="33" customHeight="1">
      <c r="A188" s="39"/>
      <c r="B188" s="40"/>
      <c r="C188" s="286" t="s">
        <v>432</v>
      </c>
      <c r="D188" s="286" t="s">
        <v>288</v>
      </c>
      <c r="E188" s="287" t="s">
        <v>1015</v>
      </c>
      <c r="F188" s="288" t="s">
        <v>1016</v>
      </c>
      <c r="G188" s="289" t="s">
        <v>301</v>
      </c>
      <c r="H188" s="290">
        <v>2</v>
      </c>
      <c r="I188" s="291"/>
      <c r="J188" s="292">
        <f>ROUND(I188*H188,2)</f>
        <v>0</v>
      </c>
      <c r="K188" s="288" t="s">
        <v>489</v>
      </c>
      <c r="L188" s="293"/>
      <c r="M188" s="294" t="s">
        <v>1</v>
      </c>
      <c r="N188" s="295" t="s">
        <v>38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505</v>
      </c>
      <c r="AT188" s="240" t="s">
        <v>288</v>
      </c>
      <c r="AU188" s="240" t="s">
        <v>82</v>
      </c>
      <c r="AY188" s="18" t="s">
        <v>206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80</v>
      </c>
      <c r="BK188" s="241">
        <f>ROUND(I188*H188,2)</f>
        <v>0</v>
      </c>
      <c r="BL188" s="18" t="s">
        <v>383</v>
      </c>
      <c r="BM188" s="240" t="s">
        <v>1350</v>
      </c>
    </row>
    <row r="189" s="2" customFormat="1" ht="33" customHeight="1">
      <c r="A189" s="39"/>
      <c r="B189" s="40"/>
      <c r="C189" s="229" t="s">
        <v>437</v>
      </c>
      <c r="D189" s="229" t="s">
        <v>208</v>
      </c>
      <c r="E189" s="230" t="s">
        <v>1019</v>
      </c>
      <c r="F189" s="231" t="s">
        <v>1020</v>
      </c>
      <c r="G189" s="232" t="s">
        <v>301</v>
      </c>
      <c r="H189" s="233">
        <v>2</v>
      </c>
      <c r="I189" s="234"/>
      <c r="J189" s="235">
        <f>ROUND(I189*H189,2)</f>
        <v>0</v>
      </c>
      <c r="K189" s="231" t="s">
        <v>489</v>
      </c>
      <c r="L189" s="45"/>
      <c r="M189" s="236" t="s">
        <v>1</v>
      </c>
      <c r="N189" s="237" t="s">
        <v>38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499</v>
      </c>
      <c r="AT189" s="240" t="s">
        <v>208</v>
      </c>
      <c r="AU189" s="240" t="s">
        <v>82</v>
      </c>
      <c r="AY189" s="18" t="s">
        <v>206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80</v>
      </c>
      <c r="BK189" s="241">
        <f>ROUND(I189*H189,2)</f>
        <v>0</v>
      </c>
      <c r="BL189" s="18" t="s">
        <v>499</v>
      </c>
      <c r="BM189" s="240" t="s">
        <v>1351</v>
      </c>
    </row>
    <row r="190" s="2" customFormat="1" ht="24.15" customHeight="1">
      <c r="A190" s="39"/>
      <c r="B190" s="40"/>
      <c r="C190" s="286" t="s">
        <v>1018</v>
      </c>
      <c r="D190" s="286" t="s">
        <v>288</v>
      </c>
      <c r="E190" s="287" t="s">
        <v>1023</v>
      </c>
      <c r="F190" s="288" t="s">
        <v>1024</v>
      </c>
      <c r="G190" s="289" t="s">
        <v>301</v>
      </c>
      <c r="H190" s="290">
        <v>0.5</v>
      </c>
      <c r="I190" s="291"/>
      <c r="J190" s="292">
        <f>ROUND(I190*H190,2)</f>
        <v>0</v>
      </c>
      <c r="K190" s="288" t="s">
        <v>489</v>
      </c>
      <c r="L190" s="293"/>
      <c r="M190" s="294" t="s">
        <v>1</v>
      </c>
      <c r="N190" s="295" t="s">
        <v>38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505</v>
      </c>
      <c r="AT190" s="240" t="s">
        <v>288</v>
      </c>
      <c r="AU190" s="240" t="s">
        <v>82</v>
      </c>
      <c r="AY190" s="18" t="s">
        <v>206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80</v>
      </c>
      <c r="BK190" s="241">
        <f>ROUND(I190*H190,2)</f>
        <v>0</v>
      </c>
      <c r="BL190" s="18" t="s">
        <v>383</v>
      </c>
      <c r="BM190" s="240" t="s">
        <v>1352</v>
      </c>
    </row>
    <row r="191" s="13" customFormat="1">
      <c r="A191" s="13"/>
      <c r="B191" s="242"/>
      <c r="C191" s="243"/>
      <c r="D191" s="244" t="s">
        <v>215</v>
      </c>
      <c r="E191" s="243"/>
      <c r="F191" s="246" t="s">
        <v>1026</v>
      </c>
      <c r="G191" s="243"/>
      <c r="H191" s="247">
        <v>0.5</v>
      </c>
      <c r="I191" s="248"/>
      <c r="J191" s="243"/>
      <c r="K191" s="243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215</v>
      </c>
      <c r="AU191" s="253" t="s">
        <v>82</v>
      </c>
      <c r="AV191" s="13" t="s">
        <v>82</v>
      </c>
      <c r="AW191" s="13" t="s">
        <v>4</v>
      </c>
      <c r="AX191" s="13" t="s">
        <v>80</v>
      </c>
      <c r="AY191" s="253" t="s">
        <v>206</v>
      </c>
    </row>
    <row r="192" s="2" customFormat="1" ht="24.15" customHeight="1">
      <c r="A192" s="39"/>
      <c r="B192" s="40"/>
      <c r="C192" s="286" t="s">
        <v>1022</v>
      </c>
      <c r="D192" s="286" t="s">
        <v>288</v>
      </c>
      <c r="E192" s="287" t="s">
        <v>753</v>
      </c>
      <c r="F192" s="288" t="s">
        <v>754</v>
      </c>
      <c r="G192" s="289" t="s">
        <v>301</v>
      </c>
      <c r="H192" s="290">
        <v>3</v>
      </c>
      <c r="I192" s="291"/>
      <c r="J192" s="292">
        <f>ROUND(I192*H192,2)</f>
        <v>0</v>
      </c>
      <c r="K192" s="288" t="s">
        <v>489</v>
      </c>
      <c r="L192" s="293"/>
      <c r="M192" s="294" t="s">
        <v>1</v>
      </c>
      <c r="N192" s="295" t="s">
        <v>38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505</v>
      </c>
      <c r="AT192" s="240" t="s">
        <v>288</v>
      </c>
      <c r="AU192" s="240" t="s">
        <v>82</v>
      </c>
      <c r="AY192" s="18" t="s">
        <v>206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80</v>
      </c>
      <c r="BK192" s="241">
        <f>ROUND(I192*H192,2)</f>
        <v>0</v>
      </c>
      <c r="BL192" s="18" t="s">
        <v>383</v>
      </c>
      <c r="BM192" s="240" t="s">
        <v>1353</v>
      </c>
    </row>
    <row r="193" s="2" customFormat="1" ht="33" customHeight="1">
      <c r="A193" s="39"/>
      <c r="B193" s="40"/>
      <c r="C193" s="286" t="s">
        <v>1027</v>
      </c>
      <c r="D193" s="286" t="s">
        <v>288</v>
      </c>
      <c r="E193" s="287" t="s">
        <v>762</v>
      </c>
      <c r="F193" s="288" t="s">
        <v>763</v>
      </c>
      <c r="G193" s="289" t="s">
        <v>764</v>
      </c>
      <c r="H193" s="290">
        <v>3</v>
      </c>
      <c r="I193" s="291"/>
      <c r="J193" s="292">
        <f>ROUND(I193*H193,2)</f>
        <v>0</v>
      </c>
      <c r="K193" s="288" t="s">
        <v>489</v>
      </c>
      <c r="L193" s="293"/>
      <c r="M193" s="294" t="s">
        <v>1</v>
      </c>
      <c r="N193" s="295" t="s">
        <v>38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505</v>
      </c>
      <c r="AT193" s="240" t="s">
        <v>288</v>
      </c>
      <c r="AU193" s="240" t="s">
        <v>82</v>
      </c>
      <c r="AY193" s="18" t="s">
        <v>206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80</v>
      </c>
      <c r="BK193" s="241">
        <f>ROUND(I193*H193,2)</f>
        <v>0</v>
      </c>
      <c r="BL193" s="18" t="s">
        <v>383</v>
      </c>
      <c r="BM193" s="240" t="s">
        <v>1354</v>
      </c>
    </row>
    <row r="194" s="2" customFormat="1" ht="24.15" customHeight="1">
      <c r="A194" s="39"/>
      <c r="B194" s="40"/>
      <c r="C194" s="286" t="s">
        <v>1029</v>
      </c>
      <c r="D194" s="286" t="s">
        <v>288</v>
      </c>
      <c r="E194" s="287" t="s">
        <v>766</v>
      </c>
      <c r="F194" s="288" t="s">
        <v>767</v>
      </c>
      <c r="G194" s="289" t="s">
        <v>301</v>
      </c>
      <c r="H194" s="290">
        <v>3</v>
      </c>
      <c r="I194" s="291"/>
      <c r="J194" s="292">
        <f>ROUND(I194*H194,2)</f>
        <v>0</v>
      </c>
      <c r="K194" s="288" t="s">
        <v>489</v>
      </c>
      <c r="L194" s="293"/>
      <c r="M194" s="294" t="s">
        <v>1</v>
      </c>
      <c r="N194" s="295" t="s">
        <v>38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505</v>
      </c>
      <c r="AT194" s="240" t="s">
        <v>288</v>
      </c>
      <c r="AU194" s="240" t="s">
        <v>82</v>
      </c>
      <c r="AY194" s="18" t="s">
        <v>206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80</v>
      </c>
      <c r="BK194" s="241">
        <f>ROUND(I194*H194,2)</f>
        <v>0</v>
      </c>
      <c r="BL194" s="18" t="s">
        <v>383</v>
      </c>
      <c r="BM194" s="240" t="s">
        <v>1355</v>
      </c>
    </row>
    <row r="195" s="2" customFormat="1" ht="24.15" customHeight="1">
      <c r="A195" s="39"/>
      <c r="B195" s="40"/>
      <c r="C195" s="286" t="s">
        <v>1031</v>
      </c>
      <c r="D195" s="286" t="s">
        <v>288</v>
      </c>
      <c r="E195" s="287" t="s">
        <v>769</v>
      </c>
      <c r="F195" s="288" t="s">
        <v>770</v>
      </c>
      <c r="G195" s="289" t="s">
        <v>301</v>
      </c>
      <c r="H195" s="290">
        <v>6</v>
      </c>
      <c r="I195" s="291"/>
      <c r="J195" s="292">
        <f>ROUND(I195*H195,2)</f>
        <v>0</v>
      </c>
      <c r="K195" s="288" t="s">
        <v>489</v>
      </c>
      <c r="L195" s="293"/>
      <c r="M195" s="294" t="s">
        <v>1</v>
      </c>
      <c r="N195" s="295" t="s">
        <v>38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505</v>
      </c>
      <c r="AT195" s="240" t="s">
        <v>288</v>
      </c>
      <c r="AU195" s="240" t="s">
        <v>82</v>
      </c>
      <c r="AY195" s="18" t="s">
        <v>206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80</v>
      </c>
      <c r="BK195" s="241">
        <f>ROUND(I195*H195,2)</f>
        <v>0</v>
      </c>
      <c r="BL195" s="18" t="s">
        <v>383</v>
      </c>
      <c r="BM195" s="240" t="s">
        <v>1356</v>
      </c>
    </row>
    <row r="196" s="2" customFormat="1" ht="24.15" customHeight="1">
      <c r="A196" s="39"/>
      <c r="B196" s="40"/>
      <c r="C196" s="286" t="s">
        <v>1033</v>
      </c>
      <c r="D196" s="286" t="s">
        <v>288</v>
      </c>
      <c r="E196" s="287" t="s">
        <v>772</v>
      </c>
      <c r="F196" s="288" t="s">
        <v>773</v>
      </c>
      <c r="G196" s="289" t="s">
        <v>301</v>
      </c>
      <c r="H196" s="290">
        <v>6</v>
      </c>
      <c r="I196" s="291"/>
      <c r="J196" s="292">
        <f>ROUND(I196*H196,2)</f>
        <v>0</v>
      </c>
      <c r="K196" s="288" t="s">
        <v>489</v>
      </c>
      <c r="L196" s="293"/>
      <c r="M196" s="294" t="s">
        <v>1</v>
      </c>
      <c r="N196" s="295" t="s">
        <v>38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505</v>
      </c>
      <c r="AT196" s="240" t="s">
        <v>288</v>
      </c>
      <c r="AU196" s="240" t="s">
        <v>82</v>
      </c>
      <c r="AY196" s="18" t="s">
        <v>206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80</v>
      </c>
      <c r="BK196" s="241">
        <f>ROUND(I196*H196,2)</f>
        <v>0</v>
      </c>
      <c r="BL196" s="18" t="s">
        <v>383</v>
      </c>
      <c r="BM196" s="240" t="s">
        <v>1357</v>
      </c>
    </row>
    <row r="197" s="2" customFormat="1" ht="24.15" customHeight="1">
      <c r="A197" s="39"/>
      <c r="B197" s="40"/>
      <c r="C197" s="286" t="s">
        <v>1035</v>
      </c>
      <c r="D197" s="286" t="s">
        <v>288</v>
      </c>
      <c r="E197" s="287" t="s">
        <v>756</v>
      </c>
      <c r="F197" s="288" t="s">
        <v>757</v>
      </c>
      <c r="G197" s="289" t="s">
        <v>301</v>
      </c>
      <c r="H197" s="290">
        <v>1</v>
      </c>
      <c r="I197" s="291"/>
      <c r="J197" s="292">
        <f>ROUND(I197*H197,2)</f>
        <v>0</v>
      </c>
      <c r="K197" s="288" t="s">
        <v>489</v>
      </c>
      <c r="L197" s="293"/>
      <c r="M197" s="294" t="s">
        <v>1</v>
      </c>
      <c r="N197" s="295" t="s">
        <v>38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505</v>
      </c>
      <c r="AT197" s="240" t="s">
        <v>288</v>
      </c>
      <c r="AU197" s="240" t="s">
        <v>82</v>
      </c>
      <c r="AY197" s="18" t="s">
        <v>206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80</v>
      </c>
      <c r="BK197" s="241">
        <f>ROUND(I197*H197,2)</f>
        <v>0</v>
      </c>
      <c r="BL197" s="18" t="s">
        <v>383</v>
      </c>
      <c r="BM197" s="240" t="s">
        <v>1358</v>
      </c>
    </row>
    <row r="198" s="2" customFormat="1" ht="33" customHeight="1">
      <c r="A198" s="39"/>
      <c r="B198" s="40"/>
      <c r="C198" s="286" t="s">
        <v>1037</v>
      </c>
      <c r="D198" s="286" t="s">
        <v>288</v>
      </c>
      <c r="E198" s="287" t="s">
        <v>750</v>
      </c>
      <c r="F198" s="288" t="s">
        <v>751</v>
      </c>
      <c r="G198" s="289" t="s">
        <v>301</v>
      </c>
      <c r="H198" s="290">
        <v>3</v>
      </c>
      <c r="I198" s="291"/>
      <c r="J198" s="292">
        <f>ROUND(I198*H198,2)</f>
        <v>0</v>
      </c>
      <c r="K198" s="288" t="s">
        <v>489</v>
      </c>
      <c r="L198" s="293"/>
      <c r="M198" s="294" t="s">
        <v>1</v>
      </c>
      <c r="N198" s="295" t="s">
        <v>38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505</v>
      </c>
      <c r="AT198" s="240" t="s">
        <v>288</v>
      </c>
      <c r="AU198" s="240" t="s">
        <v>82</v>
      </c>
      <c r="AY198" s="18" t="s">
        <v>206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80</v>
      </c>
      <c r="BK198" s="241">
        <f>ROUND(I198*H198,2)</f>
        <v>0</v>
      </c>
      <c r="BL198" s="18" t="s">
        <v>383</v>
      </c>
      <c r="BM198" s="240" t="s">
        <v>1359</v>
      </c>
    </row>
    <row r="199" s="2" customFormat="1" ht="33" customHeight="1">
      <c r="A199" s="39"/>
      <c r="B199" s="40"/>
      <c r="C199" s="229" t="s">
        <v>1039</v>
      </c>
      <c r="D199" s="229" t="s">
        <v>208</v>
      </c>
      <c r="E199" s="230" t="s">
        <v>1040</v>
      </c>
      <c r="F199" s="231" t="s">
        <v>1041</v>
      </c>
      <c r="G199" s="232" t="s">
        <v>301</v>
      </c>
      <c r="H199" s="233">
        <v>6</v>
      </c>
      <c r="I199" s="234"/>
      <c r="J199" s="235">
        <f>ROUND(I199*H199,2)</f>
        <v>0</v>
      </c>
      <c r="K199" s="231" t="s">
        <v>489</v>
      </c>
      <c r="L199" s="45"/>
      <c r="M199" s="236" t="s">
        <v>1</v>
      </c>
      <c r="N199" s="237" t="s">
        <v>38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213</v>
      </c>
      <c r="AT199" s="240" t="s">
        <v>208</v>
      </c>
      <c r="AU199" s="240" t="s">
        <v>82</v>
      </c>
      <c r="AY199" s="18" t="s">
        <v>206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80</v>
      </c>
      <c r="BK199" s="241">
        <f>ROUND(I199*H199,2)</f>
        <v>0</v>
      </c>
      <c r="BL199" s="18" t="s">
        <v>213</v>
      </c>
      <c r="BM199" s="240" t="s">
        <v>1360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1349</v>
      </c>
      <c r="G200" s="243"/>
      <c r="H200" s="247">
        <v>6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82</v>
      </c>
      <c r="AV200" s="13" t="s">
        <v>82</v>
      </c>
      <c r="AW200" s="13" t="s">
        <v>30</v>
      </c>
      <c r="AX200" s="13" t="s">
        <v>80</v>
      </c>
      <c r="AY200" s="253" t="s">
        <v>206</v>
      </c>
    </row>
    <row r="201" s="2" customFormat="1" ht="37.8" customHeight="1">
      <c r="A201" s="39"/>
      <c r="B201" s="40"/>
      <c r="C201" s="229" t="s">
        <v>1043</v>
      </c>
      <c r="D201" s="229" t="s">
        <v>208</v>
      </c>
      <c r="E201" s="230" t="s">
        <v>692</v>
      </c>
      <c r="F201" s="231" t="s">
        <v>693</v>
      </c>
      <c r="G201" s="232" t="s">
        <v>309</v>
      </c>
      <c r="H201" s="233">
        <v>1000</v>
      </c>
      <c r="I201" s="234"/>
      <c r="J201" s="235">
        <f>ROUND(I201*H201,2)</f>
        <v>0</v>
      </c>
      <c r="K201" s="231" t="s">
        <v>489</v>
      </c>
      <c r="L201" s="45"/>
      <c r="M201" s="236" t="s">
        <v>1</v>
      </c>
      <c r="N201" s="237" t="s">
        <v>38</v>
      </c>
      <c r="O201" s="92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0" t="s">
        <v>499</v>
      </c>
      <c r="AT201" s="240" t="s">
        <v>208</v>
      </c>
      <c r="AU201" s="240" t="s">
        <v>82</v>
      </c>
      <c r="AY201" s="18" t="s">
        <v>206</v>
      </c>
      <c r="BE201" s="241">
        <f>IF(N201="základní",J201,0)</f>
        <v>0</v>
      </c>
      <c r="BF201" s="241">
        <f>IF(N201="snížená",J201,0)</f>
        <v>0</v>
      </c>
      <c r="BG201" s="241">
        <f>IF(N201="zákl. přenesená",J201,0)</f>
        <v>0</v>
      </c>
      <c r="BH201" s="241">
        <f>IF(N201="sníž. přenesená",J201,0)</f>
        <v>0</v>
      </c>
      <c r="BI201" s="241">
        <f>IF(N201="nulová",J201,0)</f>
        <v>0</v>
      </c>
      <c r="BJ201" s="18" t="s">
        <v>80</v>
      </c>
      <c r="BK201" s="241">
        <f>ROUND(I201*H201,2)</f>
        <v>0</v>
      </c>
      <c r="BL201" s="18" t="s">
        <v>499</v>
      </c>
      <c r="BM201" s="240" t="s">
        <v>1361</v>
      </c>
    </row>
    <row r="202" s="13" customFormat="1">
      <c r="A202" s="13"/>
      <c r="B202" s="242"/>
      <c r="C202" s="243"/>
      <c r="D202" s="244" t="s">
        <v>215</v>
      </c>
      <c r="E202" s="245" t="s">
        <v>1</v>
      </c>
      <c r="F202" s="246" t="s">
        <v>1362</v>
      </c>
      <c r="G202" s="243"/>
      <c r="H202" s="247">
        <v>50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215</v>
      </c>
      <c r="AU202" s="253" t="s">
        <v>82</v>
      </c>
      <c r="AV202" s="13" t="s">
        <v>82</v>
      </c>
      <c r="AW202" s="13" t="s">
        <v>30</v>
      </c>
      <c r="AX202" s="13" t="s">
        <v>73</v>
      </c>
      <c r="AY202" s="253" t="s">
        <v>206</v>
      </c>
    </row>
    <row r="203" s="13" customFormat="1">
      <c r="A203" s="13"/>
      <c r="B203" s="242"/>
      <c r="C203" s="243"/>
      <c r="D203" s="244" t="s">
        <v>215</v>
      </c>
      <c r="E203" s="245" t="s">
        <v>1</v>
      </c>
      <c r="F203" s="246" t="s">
        <v>1363</v>
      </c>
      <c r="G203" s="243"/>
      <c r="H203" s="247">
        <v>30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215</v>
      </c>
      <c r="AU203" s="253" t="s">
        <v>82</v>
      </c>
      <c r="AV203" s="13" t="s">
        <v>82</v>
      </c>
      <c r="AW203" s="13" t="s">
        <v>30</v>
      </c>
      <c r="AX203" s="13" t="s">
        <v>73</v>
      </c>
      <c r="AY203" s="253" t="s">
        <v>206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1364</v>
      </c>
      <c r="G204" s="243"/>
      <c r="H204" s="247">
        <v>840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82</v>
      </c>
      <c r="AV204" s="13" t="s">
        <v>82</v>
      </c>
      <c r="AW204" s="13" t="s">
        <v>30</v>
      </c>
      <c r="AX204" s="13" t="s">
        <v>73</v>
      </c>
      <c r="AY204" s="253" t="s">
        <v>206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1365</v>
      </c>
      <c r="G205" s="243"/>
      <c r="H205" s="247">
        <v>45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82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1366</v>
      </c>
      <c r="G206" s="243"/>
      <c r="H206" s="247">
        <v>25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82</v>
      </c>
      <c r="AV206" s="13" t="s">
        <v>82</v>
      </c>
      <c r="AW206" s="13" t="s">
        <v>30</v>
      </c>
      <c r="AX206" s="13" t="s">
        <v>73</v>
      </c>
      <c r="AY206" s="253" t="s">
        <v>206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1367</v>
      </c>
      <c r="G207" s="243"/>
      <c r="H207" s="247">
        <v>10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82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4" customFormat="1">
      <c r="A208" s="14"/>
      <c r="B208" s="254"/>
      <c r="C208" s="255"/>
      <c r="D208" s="244" t="s">
        <v>215</v>
      </c>
      <c r="E208" s="256" t="s">
        <v>1</v>
      </c>
      <c r="F208" s="257" t="s">
        <v>218</v>
      </c>
      <c r="G208" s="255"/>
      <c r="H208" s="258">
        <v>1000</v>
      </c>
      <c r="I208" s="259"/>
      <c r="J208" s="255"/>
      <c r="K208" s="255"/>
      <c r="L208" s="260"/>
      <c r="M208" s="261"/>
      <c r="N208" s="262"/>
      <c r="O208" s="262"/>
      <c r="P208" s="262"/>
      <c r="Q208" s="262"/>
      <c r="R208" s="262"/>
      <c r="S208" s="262"/>
      <c r="T208" s="26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4" t="s">
        <v>215</v>
      </c>
      <c r="AU208" s="264" t="s">
        <v>82</v>
      </c>
      <c r="AV208" s="14" t="s">
        <v>213</v>
      </c>
      <c r="AW208" s="14" t="s">
        <v>30</v>
      </c>
      <c r="AX208" s="14" t="s">
        <v>80</v>
      </c>
      <c r="AY208" s="264" t="s">
        <v>206</v>
      </c>
    </row>
    <row r="209" s="2" customFormat="1" ht="33" customHeight="1">
      <c r="A209" s="39"/>
      <c r="B209" s="40"/>
      <c r="C209" s="229" t="s">
        <v>1047</v>
      </c>
      <c r="D209" s="229" t="s">
        <v>208</v>
      </c>
      <c r="E209" s="230" t="s">
        <v>688</v>
      </c>
      <c r="F209" s="231" t="s">
        <v>689</v>
      </c>
      <c r="G209" s="232" t="s">
        <v>301</v>
      </c>
      <c r="H209" s="233">
        <v>6</v>
      </c>
      <c r="I209" s="234"/>
      <c r="J209" s="235">
        <f>ROUND(I209*H209,2)</f>
        <v>0</v>
      </c>
      <c r="K209" s="231" t="s">
        <v>489</v>
      </c>
      <c r="L209" s="45"/>
      <c r="M209" s="236" t="s">
        <v>1</v>
      </c>
      <c r="N209" s="237" t="s">
        <v>38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499</v>
      </c>
      <c r="AT209" s="240" t="s">
        <v>208</v>
      </c>
      <c r="AU209" s="240" t="s">
        <v>82</v>
      </c>
      <c r="AY209" s="18" t="s">
        <v>206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80</v>
      </c>
      <c r="BK209" s="241">
        <f>ROUND(I209*H209,2)</f>
        <v>0</v>
      </c>
      <c r="BL209" s="18" t="s">
        <v>499</v>
      </c>
      <c r="BM209" s="240" t="s">
        <v>1368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691</v>
      </c>
      <c r="G210" s="243"/>
      <c r="H210" s="247">
        <v>6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82</v>
      </c>
      <c r="AV210" s="13" t="s">
        <v>82</v>
      </c>
      <c r="AW210" s="13" t="s">
        <v>30</v>
      </c>
      <c r="AX210" s="13" t="s">
        <v>80</v>
      </c>
      <c r="AY210" s="253" t="s">
        <v>206</v>
      </c>
    </row>
    <row r="211" s="2" customFormat="1" ht="33" customHeight="1">
      <c r="A211" s="39"/>
      <c r="B211" s="40"/>
      <c r="C211" s="229" t="s">
        <v>1054</v>
      </c>
      <c r="D211" s="229" t="s">
        <v>208</v>
      </c>
      <c r="E211" s="230" t="s">
        <v>704</v>
      </c>
      <c r="F211" s="231" t="s">
        <v>705</v>
      </c>
      <c r="G211" s="232" t="s">
        <v>301</v>
      </c>
      <c r="H211" s="233">
        <v>6</v>
      </c>
      <c r="I211" s="234"/>
      <c r="J211" s="235">
        <f>ROUND(I211*H211,2)</f>
        <v>0</v>
      </c>
      <c r="K211" s="231" t="s">
        <v>489</v>
      </c>
      <c r="L211" s="45"/>
      <c r="M211" s="236" t="s">
        <v>1</v>
      </c>
      <c r="N211" s="237" t="s">
        <v>38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499</v>
      </c>
      <c r="AT211" s="240" t="s">
        <v>208</v>
      </c>
      <c r="AU211" s="240" t="s">
        <v>82</v>
      </c>
      <c r="AY211" s="18" t="s">
        <v>206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80</v>
      </c>
      <c r="BK211" s="241">
        <f>ROUND(I211*H211,2)</f>
        <v>0</v>
      </c>
      <c r="BL211" s="18" t="s">
        <v>499</v>
      </c>
      <c r="BM211" s="240" t="s">
        <v>1369</v>
      </c>
    </row>
    <row r="212" s="2" customFormat="1" ht="24.15" customHeight="1">
      <c r="A212" s="39"/>
      <c r="B212" s="40"/>
      <c r="C212" s="229" t="s">
        <v>1056</v>
      </c>
      <c r="D212" s="229" t="s">
        <v>208</v>
      </c>
      <c r="E212" s="230" t="s">
        <v>1044</v>
      </c>
      <c r="F212" s="231" t="s">
        <v>1045</v>
      </c>
      <c r="G212" s="232" t="s">
        <v>301</v>
      </c>
      <c r="H212" s="233">
        <v>2</v>
      </c>
      <c r="I212" s="234"/>
      <c r="J212" s="235">
        <f>ROUND(I212*H212,2)</f>
        <v>0</v>
      </c>
      <c r="K212" s="231" t="s">
        <v>489</v>
      </c>
      <c r="L212" s="45"/>
      <c r="M212" s="236" t="s">
        <v>1</v>
      </c>
      <c r="N212" s="237" t="s">
        <v>38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499</v>
      </c>
      <c r="AT212" s="240" t="s">
        <v>208</v>
      </c>
      <c r="AU212" s="240" t="s">
        <v>82</v>
      </c>
      <c r="AY212" s="18" t="s">
        <v>206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80</v>
      </c>
      <c r="BK212" s="241">
        <f>ROUND(I212*H212,2)</f>
        <v>0</v>
      </c>
      <c r="BL212" s="18" t="s">
        <v>499</v>
      </c>
      <c r="BM212" s="240" t="s">
        <v>1370</v>
      </c>
    </row>
    <row r="213" s="2" customFormat="1" ht="16.5" customHeight="1">
      <c r="A213" s="39"/>
      <c r="B213" s="40"/>
      <c r="C213" s="229" t="s">
        <v>1058</v>
      </c>
      <c r="D213" s="229" t="s">
        <v>208</v>
      </c>
      <c r="E213" s="230" t="s">
        <v>715</v>
      </c>
      <c r="F213" s="231" t="s">
        <v>716</v>
      </c>
      <c r="G213" s="232" t="s">
        <v>301</v>
      </c>
      <c r="H213" s="233">
        <v>3</v>
      </c>
      <c r="I213" s="234"/>
      <c r="J213" s="235">
        <f>ROUND(I213*H213,2)</f>
        <v>0</v>
      </c>
      <c r="K213" s="231" t="s">
        <v>489</v>
      </c>
      <c r="L213" s="45"/>
      <c r="M213" s="236" t="s">
        <v>1</v>
      </c>
      <c r="N213" s="237" t="s">
        <v>38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499</v>
      </c>
      <c r="AT213" s="240" t="s">
        <v>208</v>
      </c>
      <c r="AU213" s="240" t="s">
        <v>82</v>
      </c>
      <c r="AY213" s="18" t="s">
        <v>206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80</v>
      </c>
      <c r="BK213" s="241">
        <f>ROUND(I213*H213,2)</f>
        <v>0</v>
      </c>
      <c r="BL213" s="18" t="s">
        <v>499</v>
      </c>
      <c r="BM213" s="240" t="s">
        <v>1371</v>
      </c>
    </row>
    <row r="214" s="2" customFormat="1" ht="24.15" customHeight="1">
      <c r="A214" s="39"/>
      <c r="B214" s="40"/>
      <c r="C214" s="286" t="s">
        <v>1061</v>
      </c>
      <c r="D214" s="286" t="s">
        <v>288</v>
      </c>
      <c r="E214" s="287" t="s">
        <v>1097</v>
      </c>
      <c r="F214" s="288" t="s">
        <v>1098</v>
      </c>
      <c r="G214" s="289" t="s">
        <v>301</v>
      </c>
      <c r="H214" s="290">
        <v>3</v>
      </c>
      <c r="I214" s="291"/>
      <c r="J214" s="292">
        <f>ROUND(I214*H214,2)</f>
        <v>0</v>
      </c>
      <c r="K214" s="288" t="s">
        <v>489</v>
      </c>
      <c r="L214" s="293"/>
      <c r="M214" s="294" t="s">
        <v>1</v>
      </c>
      <c r="N214" s="295" t="s">
        <v>38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499</v>
      </c>
      <c r="AT214" s="240" t="s">
        <v>288</v>
      </c>
      <c r="AU214" s="240" t="s">
        <v>82</v>
      </c>
      <c r="AY214" s="18" t="s">
        <v>206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80</v>
      </c>
      <c r="BK214" s="241">
        <f>ROUND(I214*H214,2)</f>
        <v>0</v>
      </c>
      <c r="BL214" s="18" t="s">
        <v>499</v>
      </c>
      <c r="BM214" s="240" t="s">
        <v>1372</v>
      </c>
    </row>
    <row r="215" s="2" customFormat="1" ht="24.15" customHeight="1">
      <c r="A215" s="39"/>
      <c r="B215" s="40"/>
      <c r="C215" s="286" t="s">
        <v>1063</v>
      </c>
      <c r="D215" s="286" t="s">
        <v>288</v>
      </c>
      <c r="E215" s="287" t="s">
        <v>747</v>
      </c>
      <c r="F215" s="288" t="s">
        <v>748</v>
      </c>
      <c r="G215" s="289" t="s">
        <v>301</v>
      </c>
      <c r="H215" s="290">
        <v>3</v>
      </c>
      <c r="I215" s="291"/>
      <c r="J215" s="292">
        <f>ROUND(I215*H215,2)</f>
        <v>0</v>
      </c>
      <c r="K215" s="288" t="s">
        <v>489</v>
      </c>
      <c r="L215" s="293"/>
      <c r="M215" s="294" t="s">
        <v>1</v>
      </c>
      <c r="N215" s="295" t="s">
        <v>38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499</v>
      </c>
      <c r="AT215" s="240" t="s">
        <v>288</v>
      </c>
      <c r="AU215" s="240" t="s">
        <v>82</v>
      </c>
      <c r="AY215" s="18" t="s">
        <v>206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80</v>
      </c>
      <c r="BK215" s="241">
        <f>ROUND(I215*H215,2)</f>
        <v>0</v>
      </c>
      <c r="BL215" s="18" t="s">
        <v>499</v>
      </c>
      <c r="BM215" s="240" t="s">
        <v>1373</v>
      </c>
    </row>
    <row r="216" s="2" customFormat="1" ht="24.15" customHeight="1">
      <c r="A216" s="39"/>
      <c r="B216" s="40"/>
      <c r="C216" s="286" t="s">
        <v>1066</v>
      </c>
      <c r="D216" s="286" t="s">
        <v>288</v>
      </c>
      <c r="E216" s="287" t="s">
        <v>1103</v>
      </c>
      <c r="F216" s="288" t="s">
        <v>1104</v>
      </c>
      <c r="G216" s="289" t="s">
        <v>301</v>
      </c>
      <c r="H216" s="290">
        <v>15</v>
      </c>
      <c r="I216" s="291"/>
      <c r="J216" s="292">
        <f>ROUND(I216*H216,2)</f>
        <v>0</v>
      </c>
      <c r="K216" s="288" t="s">
        <v>489</v>
      </c>
      <c r="L216" s="293"/>
      <c r="M216" s="294" t="s">
        <v>1</v>
      </c>
      <c r="N216" s="295" t="s">
        <v>38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499</v>
      </c>
      <c r="AT216" s="240" t="s">
        <v>288</v>
      </c>
      <c r="AU216" s="240" t="s">
        <v>82</v>
      </c>
      <c r="AY216" s="18" t="s">
        <v>206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80</v>
      </c>
      <c r="BK216" s="241">
        <f>ROUND(I216*H216,2)</f>
        <v>0</v>
      </c>
      <c r="BL216" s="18" t="s">
        <v>499</v>
      </c>
      <c r="BM216" s="240" t="s">
        <v>1374</v>
      </c>
    </row>
    <row r="217" s="2" customFormat="1" ht="33" customHeight="1">
      <c r="A217" s="39"/>
      <c r="B217" s="40"/>
      <c r="C217" s="286" t="s">
        <v>1068</v>
      </c>
      <c r="D217" s="286" t="s">
        <v>288</v>
      </c>
      <c r="E217" s="287" t="s">
        <v>1107</v>
      </c>
      <c r="F217" s="288" t="s">
        <v>1108</v>
      </c>
      <c r="G217" s="289" t="s">
        <v>301</v>
      </c>
      <c r="H217" s="290">
        <v>2</v>
      </c>
      <c r="I217" s="291"/>
      <c r="J217" s="292">
        <f>ROUND(I217*H217,2)</f>
        <v>0</v>
      </c>
      <c r="K217" s="288" t="s">
        <v>489</v>
      </c>
      <c r="L217" s="293"/>
      <c r="M217" s="294" t="s">
        <v>1</v>
      </c>
      <c r="N217" s="295" t="s">
        <v>38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499</v>
      </c>
      <c r="AT217" s="240" t="s">
        <v>288</v>
      </c>
      <c r="AU217" s="240" t="s">
        <v>82</v>
      </c>
      <c r="AY217" s="18" t="s">
        <v>206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80</v>
      </c>
      <c r="BK217" s="241">
        <f>ROUND(I217*H217,2)</f>
        <v>0</v>
      </c>
      <c r="BL217" s="18" t="s">
        <v>499</v>
      </c>
      <c r="BM217" s="240" t="s">
        <v>1375</v>
      </c>
    </row>
    <row r="218" s="2" customFormat="1" ht="21.75" customHeight="1">
      <c r="A218" s="39"/>
      <c r="B218" s="40"/>
      <c r="C218" s="229" t="s">
        <v>1073</v>
      </c>
      <c r="D218" s="229" t="s">
        <v>208</v>
      </c>
      <c r="E218" s="230" t="s">
        <v>1076</v>
      </c>
      <c r="F218" s="231" t="s">
        <v>1077</v>
      </c>
      <c r="G218" s="232" t="s">
        <v>301</v>
      </c>
      <c r="H218" s="233">
        <v>2</v>
      </c>
      <c r="I218" s="234"/>
      <c r="J218" s="235">
        <f>ROUND(I218*H218,2)</f>
        <v>0</v>
      </c>
      <c r="K218" s="231" t="s">
        <v>489</v>
      </c>
      <c r="L218" s="45"/>
      <c r="M218" s="236" t="s">
        <v>1</v>
      </c>
      <c r="N218" s="237" t="s">
        <v>38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499</v>
      </c>
      <c r="AT218" s="240" t="s">
        <v>208</v>
      </c>
      <c r="AU218" s="240" t="s">
        <v>82</v>
      </c>
      <c r="AY218" s="18" t="s">
        <v>206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80</v>
      </c>
      <c r="BK218" s="241">
        <f>ROUND(I218*H218,2)</f>
        <v>0</v>
      </c>
      <c r="BL218" s="18" t="s">
        <v>499</v>
      </c>
      <c r="BM218" s="240" t="s">
        <v>1376</v>
      </c>
    </row>
    <row r="219" s="2" customFormat="1" ht="16.5" customHeight="1">
      <c r="A219" s="39"/>
      <c r="B219" s="40"/>
      <c r="C219" s="286" t="s">
        <v>1075</v>
      </c>
      <c r="D219" s="286" t="s">
        <v>288</v>
      </c>
      <c r="E219" s="287" t="s">
        <v>1080</v>
      </c>
      <c r="F219" s="288" t="s">
        <v>1081</v>
      </c>
      <c r="G219" s="289" t="s">
        <v>301</v>
      </c>
      <c r="H219" s="290">
        <v>2</v>
      </c>
      <c r="I219" s="291"/>
      <c r="J219" s="292">
        <f>ROUND(I219*H219,2)</f>
        <v>0</v>
      </c>
      <c r="K219" s="288" t="s">
        <v>489</v>
      </c>
      <c r="L219" s="293"/>
      <c r="M219" s="294" t="s">
        <v>1</v>
      </c>
      <c r="N219" s="295" t="s">
        <v>38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253</v>
      </c>
      <c r="AT219" s="240" t="s">
        <v>288</v>
      </c>
      <c r="AU219" s="240" t="s">
        <v>82</v>
      </c>
      <c r="AY219" s="18" t="s">
        <v>206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80</v>
      </c>
      <c r="BK219" s="241">
        <f>ROUND(I219*H219,2)</f>
        <v>0</v>
      </c>
      <c r="BL219" s="18" t="s">
        <v>213</v>
      </c>
      <c r="BM219" s="240" t="s">
        <v>1377</v>
      </c>
    </row>
    <row r="220" s="2" customFormat="1" ht="24.15" customHeight="1">
      <c r="A220" s="39"/>
      <c r="B220" s="40"/>
      <c r="C220" s="286" t="s">
        <v>1079</v>
      </c>
      <c r="D220" s="286" t="s">
        <v>288</v>
      </c>
      <c r="E220" s="287" t="s">
        <v>1084</v>
      </c>
      <c r="F220" s="288" t="s">
        <v>1085</v>
      </c>
      <c r="G220" s="289" t="s">
        <v>301</v>
      </c>
      <c r="H220" s="290">
        <v>2</v>
      </c>
      <c r="I220" s="291"/>
      <c r="J220" s="292">
        <f>ROUND(I220*H220,2)</f>
        <v>0</v>
      </c>
      <c r="K220" s="288" t="s">
        <v>489</v>
      </c>
      <c r="L220" s="293"/>
      <c r="M220" s="294" t="s">
        <v>1</v>
      </c>
      <c r="N220" s="295" t="s">
        <v>38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253</v>
      </c>
      <c r="AT220" s="240" t="s">
        <v>288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213</v>
      </c>
      <c r="BM220" s="240" t="s">
        <v>1378</v>
      </c>
    </row>
    <row r="221" s="2" customFormat="1" ht="33" customHeight="1">
      <c r="A221" s="39"/>
      <c r="B221" s="40"/>
      <c r="C221" s="286" t="s">
        <v>1083</v>
      </c>
      <c r="D221" s="286" t="s">
        <v>288</v>
      </c>
      <c r="E221" s="287" t="s">
        <v>1087</v>
      </c>
      <c r="F221" s="288" t="s">
        <v>1088</v>
      </c>
      <c r="G221" s="289" t="s">
        <v>301</v>
      </c>
      <c r="H221" s="290">
        <v>2</v>
      </c>
      <c r="I221" s="291"/>
      <c r="J221" s="292">
        <f>ROUND(I221*H221,2)</f>
        <v>0</v>
      </c>
      <c r="K221" s="288" t="s">
        <v>489</v>
      </c>
      <c r="L221" s="293"/>
      <c r="M221" s="294" t="s">
        <v>1</v>
      </c>
      <c r="N221" s="295" t="s">
        <v>38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253</v>
      </c>
      <c r="AT221" s="240" t="s">
        <v>288</v>
      </c>
      <c r="AU221" s="240" t="s">
        <v>82</v>
      </c>
      <c r="AY221" s="18" t="s">
        <v>206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80</v>
      </c>
      <c r="BK221" s="241">
        <f>ROUND(I221*H221,2)</f>
        <v>0</v>
      </c>
      <c r="BL221" s="18" t="s">
        <v>213</v>
      </c>
      <c r="BM221" s="240" t="s">
        <v>1379</v>
      </c>
    </row>
    <row r="222" s="2" customFormat="1" ht="16.5" customHeight="1">
      <c r="A222" s="39"/>
      <c r="B222" s="40"/>
      <c r="C222" s="286" t="s">
        <v>383</v>
      </c>
      <c r="D222" s="286" t="s">
        <v>288</v>
      </c>
      <c r="E222" s="287" t="s">
        <v>1091</v>
      </c>
      <c r="F222" s="288" t="s">
        <v>1092</v>
      </c>
      <c r="G222" s="289" t="s">
        <v>301</v>
      </c>
      <c r="H222" s="290">
        <v>2</v>
      </c>
      <c r="I222" s="291"/>
      <c r="J222" s="292">
        <f>ROUND(I222*H222,2)</f>
        <v>0</v>
      </c>
      <c r="K222" s="288" t="s">
        <v>489</v>
      </c>
      <c r="L222" s="293"/>
      <c r="M222" s="294" t="s">
        <v>1</v>
      </c>
      <c r="N222" s="295" t="s">
        <v>38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253</v>
      </c>
      <c r="AT222" s="240" t="s">
        <v>288</v>
      </c>
      <c r="AU222" s="240" t="s">
        <v>82</v>
      </c>
      <c r="AY222" s="18" t="s">
        <v>206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80</v>
      </c>
      <c r="BK222" s="241">
        <f>ROUND(I222*H222,2)</f>
        <v>0</v>
      </c>
      <c r="BL222" s="18" t="s">
        <v>213</v>
      </c>
      <c r="BM222" s="240" t="s">
        <v>1380</v>
      </c>
    </row>
    <row r="223" s="2" customFormat="1" ht="16.5" customHeight="1">
      <c r="A223" s="39"/>
      <c r="B223" s="40"/>
      <c r="C223" s="229" t="s">
        <v>1090</v>
      </c>
      <c r="D223" s="229" t="s">
        <v>208</v>
      </c>
      <c r="E223" s="230" t="s">
        <v>1111</v>
      </c>
      <c r="F223" s="231" t="s">
        <v>1112</v>
      </c>
      <c r="G223" s="232" t="s">
        <v>301</v>
      </c>
      <c r="H223" s="233">
        <v>2</v>
      </c>
      <c r="I223" s="234"/>
      <c r="J223" s="235">
        <f>ROUND(I223*H223,2)</f>
        <v>0</v>
      </c>
      <c r="K223" s="231" t="s">
        <v>489</v>
      </c>
      <c r="L223" s="45"/>
      <c r="M223" s="236" t="s">
        <v>1</v>
      </c>
      <c r="N223" s="237" t="s">
        <v>38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213</v>
      </c>
      <c r="AT223" s="240" t="s">
        <v>208</v>
      </c>
      <c r="AU223" s="240" t="s">
        <v>82</v>
      </c>
      <c r="AY223" s="18" t="s">
        <v>206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80</v>
      </c>
      <c r="BK223" s="241">
        <f>ROUND(I223*H223,2)</f>
        <v>0</v>
      </c>
      <c r="BL223" s="18" t="s">
        <v>213</v>
      </c>
      <c r="BM223" s="240" t="s">
        <v>1381</v>
      </c>
    </row>
    <row r="224" s="2" customFormat="1" ht="16.5" customHeight="1">
      <c r="A224" s="39"/>
      <c r="B224" s="40"/>
      <c r="C224" s="229" t="s">
        <v>1094</v>
      </c>
      <c r="D224" s="229" t="s">
        <v>208</v>
      </c>
      <c r="E224" s="230" t="s">
        <v>711</v>
      </c>
      <c r="F224" s="231" t="s">
        <v>712</v>
      </c>
      <c r="G224" s="232" t="s">
        <v>309</v>
      </c>
      <c r="H224" s="233">
        <v>95</v>
      </c>
      <c r="I224" s="234"/>
      <c r="J224" s="235">
        <f>ROUND(I224*H224,2)</f>
        <v>0</v>
      </c>
      <c r="K224" s="231" t="s">
        <v>489</v>
      </c>
      <c r="L224" s="45"/>
      <c r="M224" s="236" t="s">
        <v>1</v>
      </c>
      <c r="N224" s="237" t="s">
        <v>38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80</v>
      </c>
      <c r="AT224" s="240" t="s">
        <v>208</v>
      </c>
      <c r="AU224" s="240" t="s">
        <v>82</v>
      </c>
      <c r="AY224" s="18" t="s">
        <v>206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80</v>
      </c>
      <c r="BK224" s="241">
        <f>ROUND(I224*H224,2)</f>
        <v>0</v>
      </c>
      <c r="BL224" s="18" t="s">
        <v>80</v>
      </c>
      <c r="BM224" s="240" t="s">
        <v>1382</v>
      </c>
    </row>
    <row r="225" s="13" customFormat="1">
      <c r="A225" s="13"/>
      <c r="B225" s="242"/>
      <c r="C225" s="243"/>
      <c r="D225" s="244" t="s">
        <v>215</v>
      </c>
      <c r="E225" s="245" t="s">
        <v>1</v>
      </c>
      <c r="F225" s="246" t="s">
        <v>1060</v>
      </c>
      <c r="G225" s="243"/>
      <c r="H225" s="247">
        <v>95</v>
      </c>
      <c r="I225" s="248"/>
      <c r="J225" s="243"/>
      <c r="K225" s="243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215</v>
      </c>
      <c r="AU225" s="253" t="s">
        <v>82</v>
      </c>
      <c r="AV225" s="13" t="s">
        <v>82</v>
      </c>
      <c r="AW225" s="13" t="s">
        <v>30</v>
      </c>
      <c r="AX225" s="13" t="s">
        <v>80</v>
      </c>
      <c r="AY225" s="253" t="s">
        <v>206</v>
      </c>
    </row>
    <row r="226" s="2" customFormat="1" ht="16.5" customHeight="1">
      <c r="A226" s="39"/>
      <c r="B226" s="40"/>
      <c r="C226" s="229" t="s">
        <v>1096</v>
      </c>
      <c r="D226" s="229" t="s">
        <v>208</v>
      </c>
      <c r="E226" s="230" t="s">
        <v>600</v>
      </c>
      <c r="F226" s="231" t="s">
        <v>601</v>
      </c>
      <c r="G226" s="232" t="s">
        <v>301</v>
      </c>
      <c r="H226" s="233">
        <v>6</v>
      </c>
      <c r="I226" s="234"/>
      <c r="J226" s="235">
        <f>ROUND(I226*H226,2)</f>
        <v>0</v>
      </c>
      <c r="K226" s="231" t="s">
        <v>489</v>
      </c>
      <c r="L226" s="45"/>
      <c r="M226" s="236" t="s">
        <v>1</v>
      </c>
      <c r="N226" s="237" t="s">
        <v>38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298</v>
      </c>
      <c r="AT226" s="240" t="s">
        <v>208</v>
      </c>
      <c r="AU226" s="240" t="s">
        <v>82</v>
      </c>
      <c r="AY226" s="18" t="s">
        <v>206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80</v>
      </c>
      <c r="BK226" s="241">
        <f>ROUND(I226*H226,2)</f>
        <v>0</v>
      </c>
      <c r="BL226" s="18" t="s">
        <v>298</v>
      </c>
      <c r="BM226" s="240" t="s">
        <v>1383</v>
      </c>
    </row>
    <row r="227" s="13" customFormat="1">
      <c r="A227" s="13"/>
      <c r="B227" s="242"/>
      <c r="C227" s="243"/>
      <c r="D227" s="244" t="s">
        <v>215</v>
      </c>
      <c r="E227" s="245" t="s">
        <v>1</v>
      </c>
      <c r="F227" s="246" t="s">
        <v>244</v>
      </c>
      <c r="G227" s="243"/>
      <c r="H227" s="247">
        <v>6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215</v>
      </c>
      <c r="AU227" s="253" t="s">
        <v>82</v>
      </c>
      <c r="AV227" s="13" t="s">
        <v>82</v>
      </c>
      <c r="AW227" s="13" t="s">
        <v>30</v>
      </c>
      <c r="AX227" s="13" t="s">
        <v>80</v>
      </c>
      <c r="AY227" s="253" t="s">
        <v>206</v>
      </c>
    </row>
    <row r="228" s="2" customFormat="1" ht="37.8" customHeight="1">
      <c r="A228" s="39"/>
      <c r="B228" s="40"/>
      <c r="C228" s="286" t="s">
        <v>1100</v>
      </c>
      <c r="D228" s="286" t="s">
        <v>288</v>
      </c>
      <c r="E228" s="287" t="s">
        <v>721</v>
      </c>
      <c r="F228" s="288" t="s">
        <v>722</v>
      </c>
      <c r="G228" s="289" t="s">
        <v>301</v>
      </c>
      <c r="H228" s="290">
        <v>95</v>
      </c>
      <c r="I228" s="291"/>
      <c r="J228" s="292">
        <f>ROUND(I228*H228,2)</f>
        <v>0</v>
      </c>
      <c r="K228" s="288" t="s">
        <v>489</v>
      </c>
      <c r="L228" s="293"/>
      <c r="M228" s="294" t="s">
        <v>1</v>
      </c>
      <c r="N228" s="295" t="s">
        <v>38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505</v>
      </c>
      <c r="AT228" s="240" t="s">
        <v>288</v>
      </c>
      <c r="AU228" s="240" t="s">
        <v>82</v>
      </c>
      <c r="AY228" s="18" t="s">
        <v>206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80</v>
      </c>
      <c r="BK228" s="241">
        <f>ROUND(I228*H228,2)</f>
        <v>0</v>
      </c>
      <c r="BL228" s="18" t="s">
        <v>383</v>
      </c>
      <c r="BM228" s="240" t="s">
        <v>1384</v>
      </c>
    </row>
    <row r="229" s="13" customFormat="1">
      <c r="A229" s="13"/>
      <c r="B229" s="242"/>
      <c r="C229" s="243"/>
      <c r="D229" s="244" t="s">
        <v>215</v>
      </c>
      <c r="E229" s="245" t="s">
        <v>1</v>
      </c>
      <c r="F229" s="246" t="s">
        <v>1065</v>
      </c>
      <c r="G229" s="243"/>
      <c r="H229" s="247">
        <v>95</v>
      </c>
      <c r="I229" s="248"/>
      <c r="J229" s="243"/>
      <c r="K229" s="243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215</v>
      </c>
      <c r="AU229" s="253" t="s">
        <v>82</v>
      </c>
      <c r="AV229" s="13" t="s">
        <v>82</v>
      </c>
      <c r="AW229" s="13" t="s">
        <v>30</v>
      </c>
      <c r="AX229" s="13" t="s">
        <v>73</v>
      </c>
      <c r="AY229" s="253" t="s">
        <v>206</v>
      </c>
    </row>
    <row r="230" s="14" customFormat="1">
      <c r="A230" s="14"/>
      <c r="B230" s="254"/>
      <c r="C230" s="255"/>
      <c r="D230" s="244" t="s">
        <v>215</v>
      </c>
      <c r="E230" s="256" t="s">
        <v>1</v>
      </c>
      <c r="F230" s="257" t="s">
        <v>218</v>
      </c>
      <c r="G230" s="255"/>
      <c r="H230" s="258">
        <v>95</v>
      </c>
      <c r="I230" s="259"/>
      <c r="J230" s="255"/>
      <c r="K230" s="255"/>
      <c r="L230" s="260"/>
      <c r="M230" s="261"/>
      <c r="N230" s="262"/>
      <c r="O230" s="262"/>
      <c r="P230" s="262"/>
      <c r="Q230" s="262"/>
      <c r="R230" s="262"/>
      <c r="S230" s="262"/>
      <c r="T230" s="26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4" t="s">
        <v>215</v>
      </c>
      <c r="AU230" s="264" t="s">
        <v>82</v>
      </c>
      <c r="AV230" s="14" t="s">
        <v>213</v>
      </c>
      <c r="AW230" s="14" t="s">
        <v>30</v>
      </c>
      <c r="AX230" s="14" t="s">
        <v>80</v>
      </c>
      <c r="AY230" s="264" t="s">
        <v>206</v>
      </c>
    </row>
    <row r="231" s="2" customFormat="1" ht="37.8" customHeight="1">
      <c r="A231" s="39"/>
      <c r="B231" s="40"/>
      <c r="C231" s="286" t="s">
        <v>1102</v>
      </c>
      <c r="D231" s="286" t="s">
        <v>288</v>
      </c>
      <c r="E231" s="287" t="s">
        <v>735</v>
      </c>
      <c r="F231" s="288" t="s">
        <v>736</v>
      </c>
      <c r="G231" s="289" t="s">
        <v>309</v>
      </c>
      <c r="H231" s="290">
        <v>910</v>
      </c>
      <c r="I231" s="291"/>
      <c r="J231" s="292">
        <f>ROUND(I231*H231,2)</f>
        <v>0</v>
      </c>
      <c r="K231" s="288" t="s">
        <v>489</v>
      </c>
      <c r="L231" s="293"/>
      <c r="M231" s="294" t="s">
        <v>1</v>
      </c>
      <c r="N231" s="295" t="s">
        <v>38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253</v>
      </c>
      <c r="AT231" s="240" t="s">
        <v>288</v>
      </c>
      <c r="AU231" s="240" t="s">
        <v>82</v>
      </c>
      <c r="AY231" s="18" t="s">
        <v>206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80</v>
      </c>
      <c r="BK231" s="241">
        <f>ROUND(I231*H231,2)</f>
        <v>0</v>
      </c>
      <c r="BL231" s="18" t="s">
        <v>213</v>
      </c>
      <c r="BM231" s="240" t="s">
        <v>1385</v>
      </c>
    </row>
    <row r="232" s="13" customFormat="1">
      <c r="A232" s="13"/>
      <c r="B232" s="242"/>
      <c r="C232" s="243"/>
      <c r="D232" s="244" t="s">
        <v>215</v>
      </c>
      <c r="E232" s="245" t="s">
        <v>1</v>
      </c>
      <c r="F232" s="246" t="s">
        <v>1364</v>
      </c>
      <c r="G232" s="243"/>
      <c r="H232" s="247">
        <v>840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215</v>
      </c>
      <c r="AU232" s="253" t="s">
        <v>82</v>
      </c>
      <c r="AV232" s="13" t="s">
        <v>82</v>
      </c>
      <c r="AW232" s="13" t="s">
        <v>30</v>
      </c>
      <c r="AX232" s="13" t="s">
        <v>73</v>
      </c>
      <c r="AY232" s="253" t="s">
        <v>206</v>
      </c>
    </row>
    <row r="233" s="13" customFormat="1">
      <c r="A233" s="13"/>
      <c r="B233" s="242"/>
      <c r="C233" s="243"/>
      <c r="D233" s="244" t="s">
        <v>215</v>
      </c>
      <c r="E233" s="245" t="s">
        <v>1</v>
      </c>
      <c r="F233" s="246" t="s">
        <v>1366</v>
      </c>
      <c r="G233" s="243"/>
      <c r="H233" s="247">
        <v>25</v>
      </c>
      <c r="I233" s="248"/>
      <c r="J233" s="243"/>
      <c r="K233" s="243"/>
      <c r="L233" s="249"/>
      <c r="M233" s="250"/>
      <c r="N233" s="251"/>
      <c r="O233" s="251"/>
      <c r="P233" s="251"/>
      <c r="Q233" s="251"/>
      <c r="R233" s="251"/>
      <c r="S233" s="251"/>
      <c r="T233" s="25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3" t="s">
        <v>215</v>
      </c>
      <c r="AU233" s="253" t="s">
        <v>82</v>
      </c>
      <c r="AV233" s="13" t="s">
        <v>82</v>
      </c>
      <c r="AW233" s="13" t="s">
        <v>30</v>
      </c>
      <c r="AX233" s="13" t="s">
        <v>73</v>
      </c>
      <c r="AY233" s="253" t="s">
        <v>206</v>
      </c>
    </row>
    <row r="234" s="13" customFormat="1">
      <c r="A234" s="13"/>
      <c r="B234" s="242"/>
      <c r="C234" s="243"/>
      <c r="D234" s="244" t="s">
        <v>215</v>
      </c>
      <c r="E234" s="245" t="s">
        <v>1</v>
      </c>
      <c r="F234" s="246" t="s">
        <v>1365</v>
      </c>
      <c r="G234" s="243"/>
      <c r="H234" s="247">
        <v>45</v>
      </c>
      <c r="I234" s="248"/>
      <c r="J234" s="243"/>
      <c r="K234" s="243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215</v>
      </c>
      <c r="AU234" s="253" t="s">
        <v>82</v>
      </c>
      <c r="AV234" s="13" t="s">
        <v>82</v>
      </c>
      <c r="AW234" s="13" t="s">
        <v>30</v>
      </c>
      <c r="AX234" s="13" t="s">
        <v>73</v>
      </c>
      <c r="AY234" s="253" t="s">
        <v>206</v>
      </c>
    </row>
    <row r="235" s="14" customFormat="1">
      <c r="A235" s="14"/>
      <c r="B235" s="254"/>
      <c r="C235" s="255"/>
      <c r="D235" s="244" t="s">
        <v>215</v>
      </c>
      <c r="E235" s="256" t="s">
        <v>1</v>
      </c>
      <c r="F235" s="257" t="s">
        <v>218</v>
      </c>
      <c r="G235" s="255"/>
      <c r="H235" s="258">
        <v>910</v>
      </c>
      <c r="I235" s="259"/>
      <c r="J235" s="255"/>
      <c r="K235" s="255"/>
      <c r="L235" s="260"/>
      <c r="M235" s="261"/>
      <c r="N235" s="262"/>
      <c r="O235" s="262"/>
      <c r="P235" s="262"/>
      <c r="Q235" s="262"/>
      <c r="R235" s="262"/>
      <c r="S235" s="262"/>
      <c r="T235" s="26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4" t="s">
        <v>215</v>
      </c>
      <c r="AU235" s="264" t="s">
        <v>82</v>
      </c>
      <c r="AV235" s="14" t="s">
        <v>213</v>
      </c>
      <c r="AW235" s="14" t="s">
        <v>30</v>
      </c>
      <c r="AX235" s="14" t="s">
        <v>80</v>
      </c>
      <c r="AY235" s="264" t="s">
        <v>206</v>
      </c>
    </row>
    <row r="236" s="2" customFormat="1" ht="37.8" customHeight="1">
      <c r="A236" s="39"/>
      <c r="B236" s="40"/>
      <c r="C236" s="286" t="s">
        <v>1106</v>
      </c>
      <c r="D236" s="286" t="s">
        <v>288</v>
      </c>
      <c r="E236" s="287" t="s">
        <v>731</v>
      </c>
      <c r="F236" s="288" t="s">
        <v>732</v>
      </c>
      <c r="G236" s="289" t="s">
        <v>309</v>
      </c>
      <c r="H236" s="290">
        <v>90</v>
      </c>
      <c r="I236" s="291"/>
      <c r="J236" s="292">
        <f>ROUND(I236*H236,2)</f>
        <v>0</v>
      </c>
      <c r="K236" s="288" t="s">
        <v>489</v>
      </c>
      <c r="L236" s="293"/>
      <c r="M236" s="294" t="s">
        <v>1</v>
      </c>
      <c r="N236" s="295" t="s">
        <v>38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253</v>
      </c>
      <c r="AT236" s="240" t="s">
        <v>288</v>
      </c>
      <c r="AU236" s="240" t="s">
        <v>82</v>
      </c>
      <c r="AY236" s="18" t="s">
        <v>206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80</v>
      </c>
      <c r="BK236" s="241">
        <f>ROUND(I236*H236,2)</f>
        <v>0</v>
      </c>
      <c r="BL236" s="18" t="s">
        <v>213</v>
      </c>
      <c r="BM236" s="240" t="s">
        <v>1386</v>
      </c>
    </row>
    <row r="237" s="13" customFormat="1">
      <c r="A237" s="13"/>
      <c r="B237" s="242"/>
      <c r="C237" s="243"/>
      <c r="D237" s="244" t="s">
        <v>215</v>
      </c>
      <c r="E237" s="245" t="s">
        <v>1</v>
      </c>
      <c r="F237" s="246" t="s">
        <v>1387</v>
      </c>
      <c r="G237" s="243"/>
      <c r="H237" s="247">
        <v>50</v>
      </c>
      <c r="I237" s="248"/>
      <c r="J237" s="243"/>
      <c r="K237" s="243"/>
      <c r="L237" s="249"/>
      <c r="M237" s="250"/>
      <c r="N237" s="251"/>
      <c r="O237" s="251"/>
      <c r="P237" s="251"/>
      <c r="Q237" s="251"/>
      <c r="R237" s="251"/>
      <c r="S237" s="251"/>
      <c r="T237" s="25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3" t="s">
        <v>215</v>
      </c>
      <c r="AU237" s="253" t="s">
        <v>82</v>
      </c>
      <c r="AV237" s="13" t="s">
        <v>82</v>
      </c>
      <c r="AW237" s="13" t="s">
        <v>30</v>
      </c>
      <c r="AX237" s="13" t="s">
        <v>73</v>
      </c>
      <c r="AY237" s="253" t="s">
        <v>206</v>
      </c>
    </row>
    <row r="238" s="13" customFormat="1">
      <c r="A238" s="13"/>
      <c r="B238" s="242"/>
      <c r="C238" s="243"/>
      <c r="D238" s="244" t="s">
        <v>215</v>
      </c>
      <c r="E238" s="245" t="s">
        <v>1</v>
      </c>
      <c r="F238" s="246" t="s">
        <v>1388</v>
      </c>
      <c r="G238" s="243"/>
      <c r="H238" s="247">
        <v>30</v>
      </c>
      <c r="I238" s="248"/>
      <c r="J238" s="243"/>
      <c r="K238" s="243"/>
      <c r="L238" s="249"/>
      <c r="M238" s="250"/>
      <c r="N238" s="251"/>
      <c r="O238" s="251"/>
      <c r="P238" s="251"/>
      <c r="Q238" s="251"/>
      <c r="R238" s="251"/>
      <c r="S238" s="251"/>
      <c r="T238" s="25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3" t="s">
        <v>215</v>
      </c>
      <c r="AU238" s="253" t="s">
        <v>82</v>
      </c>
      <c r="AV238" s="13" t="s">
        <v>82</v>
      </c>
      <c r="AW238" s="13" t="s">
        <v>30</v>
      </c>
      <c r="AX238" s="13" t="s">
        <v>73</v>
      </c>
      <c r="AY238" s="253" t="s">
        <v>206</v>
      </c>
    </row>
    <row r="239" s="13" customFormat="1">
      <c r="A239" s="13"/>
      <c r="B239" s="242"/>
      <c r="C239" s="243"/>
      <c r="D239" s="244" t="s">
        <v>215</v>
      </c>
      <c r="E239" s="245" t="s">
        <v>1</v>
      </c>
      <c r="F239" s="246" t="s">
        <v>1389</v>
      </c>
      <c r="G239" s="243"/>
      <c r="H239" s="247">
        <v>10</v>
      </c>
      <c r="I239" s="248"/>
      <c r="J239" s="243"/>
      <c r="K239" s="243"/>
      <c r="L239" s="249"/>
      <c r="M239" s="250"/>
      <c r="N239" s="251"/>
      <c r="O239" s="251"/>
      <c r="P239" s="251"/>
      <c r="Q239" s="251"/>
      <c r="R239" s="251"/>
      <c r="S239" s="251"/>
      <c r="T239" s="25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3" t="s">
        <v>215</v>
      </c>
      <c r="AU239" s="253" t="s">
        <v>82</v>
      </c>
      <c r="AV239" s="13" t="s">
        <v>82</v>
      </c>
      <c r="AW239" s="13" t="s">
        <v>30</v>
      </c>
      <c r="AX239" s="13" t="s">
        <v>73</v>
      </c>
      <c r="AY239" s="253" t="s">
        <v>206</v>
      </c>
    </row>
    <row r="240" s="14" customFormat="1">
      <c r="A240" s="14"/>
      <c r="B240" s="254"/>
      <c r="C240" s="255"/>
      <c r="D240" s="244" t="s">
        <v>215</v>
      </c>
      <c r="E240" s="256" t="s">
        <v>1</v>
      </c>
      <c r="F240" s="257" t="s">
        <v>218</v>
      </c>
      <c r="G240" s="255"/>
      <c r="H240" s="258">
        <v>90</v>
      </c>
      <c r="I240" s="259"/>
      <c r="J240" s="255"/>
      <c r="K240" s="255"/>
      <c r="L240" s="260"/>
      <c r="M240" s="261"/>
      <c r="N240" s="262"/>
      <c r="O240" s="262"/>
      <c r="P240" s="262"/>
      <c r="Q240" s="262"/>
      <c r="R240" s="262"/>
      <c r="S240" s="262"/>
      <c r="T240" s="26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4" t="s">
        <v>215</v>
      </c>
      <c r="AU240" s="264" t="s">
        <v>82</v>
      </c>
      <c r="AV240" s="14" t="s">
        <v>213</v>
      </c>
      <c r="AW240" s="14" t="s">
        <v>30</v>
      </c>
      <c r="AX240" s="14" t="s">
        <v>80</v>
      </c>
      <c r="AY240" s="264" t="s">
        <v>206</v>
      </c>
    </row>
    <row r="241" s="2" customFormat="1" ht="24.15" customHeight="1">
      <c r="A241" s="39"/>
      <c r="B241" s="40"/>
      <c r="C241" s="286" t="s">
        <v>1110</v>
      </c>
      <c r="D241" s="286" t="s">
        <v>288</v>
      </c>
      <c r="E241" s="287" t="s">
        <v>741</v>
      </c>
      <c r="F241" s="288" t="s">
        <v>742</v>
      </c>
      <c r="G241" s="289" t="s">
        <v>301</v>
      </c>
      <c r="H241" s="290">
        <v>8</v>
      </c>
      <c r="I241" s="291"/>
      <c r="J241" s="292">
        <f>ROUND(I241*H241,2)</f>
        <v>0</v>
      </c>
      <c r="K241" s="288" t="s">
        <v>489</v>
      </c>
      <c r="L241" s="293"/>
      <c r="M241" s="294" t="s">
        <v>1</v>
      </c>
      <c r="N241" s="295" t="s">
        <v>38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505</v>
      </c>
      <c r="AT241" s="240" t="s">
        <v>288</v>
      </c>
      <c r="AU241" s="240" t="s">
        <v>82</v>
      </c>
      <c r="AY241" s="18" t="s">
        <v>206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80</v>
      </c>
      <c r="BK241" s="241">
        <f>ROUND(I241*H241,2)</f>
        <v>0</v>
      </c>
      <c r="BL241" s="18" t="s">
        <v>383</v>
      </c>
      <c r="BM241" s="240" t="s">
        <v>1390</v>
      </c>
    </row>
    <row r="242" s="13" customFormat="1">
      <c r="A242" s="13"/>
      <c r="B242" s="242"/>
      <c r="C242" s="243"/>
      <c r="D242" s="244" t="s">
        <v>215</v>
      </c>
      <c r="E242" s="245" t="s">
        <v>1</v>
      </c>
      <c r="F242" s="246" t="s">
        <v>253</v>
      </c>
      <c r="G242" s="243"/>
      <c r="H242" s="247">
        <v>8</v>
      </c>
      <c r="I242" s="248"/>
      <c r="J242" s="243"/>
      <c r="K242" s="243"/>
      <c r="L242" s="249"/>
      <c r="M242" s="250"/>
      <c r="N242" s="251"/>
      <c r="O242" s="251"/>
      <c r="P242" s="251"/>
      <c r="Q242" s="251"/>
      <c r="R242" s="251"/>
      <c r="S242" s="251"/>
      <c r="T242" s="25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3" t="s">
        <v>215</v>
      </c>
      <c r="AU242" s="253" t="s">
        <v>82</v>
      </c>
      <c r="AV242" s="13" t="s">
        <v>82</v>
      </c>
      <c r="AW242" s="13" t="s">
        <v>30</v>
      </c>
      <c r="AX242" s="13" t="s">
        <v>80</v>
      </c>
      <c r="AY242" s="253" t="s">
        <v>206</v>
      </c>
    </row>
    <row r="243" s="2" customFormat="1" ht="16.5" customHeight="1">
      <c r="A243" s="39"/>
      <c r="B243" s="40"/>
      <c r="C243" s="229" t="s">
        <v>1114</v>
      </c>
      <c r="D243" s="229" t="s">
        <v>208</v>
      </c>
      <c r="E243" s="230" t="s">
        <v>1115</v>
      </c>
      <c r="F243" s="231" t="s">
        <v>1116</v>
      </c>
      <c r="G243" s="232" t="s">
        <v>301</v>
      </c>
      <c r="H243" s="233">
        <v>1</v>
      </c>
      <c r="I243" s="234"/>
      <c r="J243" s="235">
        <f>ROUND(I243*H243,2)</f>
        <v>0</v>
      </c>
      <c r="K243" s="231" t="s">
        <v>489</v>
      </c>
      <c r="L243" s="45"/>
      <c r="M243" s="236" t="s">
        <v>1</v>
      </c>
      <c r="N243" s="237" t="s">
        <v>38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499</v>
      </c>
      <c r="AT243" s="240" t="s">
        <v>208</v>
      </c>
      <c r="AU243" s="240" t="s">
        <v>82</v>
      </c>
      <c r="AY243" s="18" t="s">
        <v>206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80</v>
      </c>
      <c r="BK243" s="241">
        <f>ROUND(I243*H243,2)</f>
        <v>0</v>
      </c>
      <c r="BL243" s="18" t="s">
        <v>499</v>
      </c>
      <c r="BM243" s="240" t="s">
        <v>1391</v>
      </c>
    </row>
    <row r="244" s="2" customFormat="1" ht="16.5" customHeight="1">
      <c r="A244" s="39"/>
      <c r="B244" s="40"/>
      <c r="C244" s="286" t="s">
        <v>1118</v>
      </c>
      <c r="D244" s="286" t="s">
        <v>288</v>
      </c>
      <c r="E244" s="287" t="s">
        <v>1119</v>
      </c>
      <c r="F244" s="288" t="s">
        <v>1120</v>
      </c>
      <c r="G244" s="289" t="s">
        <v>301</v>
      </c>
      <c r="H244" s="290">
        <v>2</v>
      </c>
      <c r="I244" s="291"/>
      <c r="J244" s="292">
        <f>ROUND(I244*H244,2)</f>
        <v>0</v>
      </c>
      <c r="K244" s="288" t="s">
        <v>489</v>
      </c>
      <c r="L244" s="293"/>
      <c r="M244" s="294" t="s">
        <v>1</v>
      </c>
      <c r="N244" s="295" t="s">
        <v>38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505</v>
      </c>
      <c r="AT244" s="240" t="s">
        <v>288</v>
      </c>
      <c r="AU244" s="240" t="s">
        <v>82</v>
      </c>
      <c r="AY244" s="18" t="s">
        <v>206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80</v>
      </c>
      <c r="BK244" s="241">
        <f>ROUND(I244*H244,2)</f>
        <v>0</v>
      </c>
      <c r="BL244" s="18" t="s">
        <v>383</v>
      </c>
      <c r="BM244" s="240" t="s">
        <v>1392</v>
      </c>
    </row>
    <row r="245" s="12" customFormat="1" ht="22.8" customHeight="1">
      <c r="A245" s="12"/>
      <c r="B245" s="213"/>
      <c r="C245" s="214"/>
      <c r="D245" s="215" t="s">
        <v>72</v>
      </c>
      <c r="E245" s="227" t="s">
        <v>1122</v>
      </c>
      <c r="F245" s="227" t="s">
        <v>628</v>
      </c>
      <c r="G245" s="214"/>
      <c r="H245" s="214"/>
      <c r="I245" s="217"/>
      <c r="J245" s="228">
        <f>BK245</f>
        <v>0</v>
      </c>
      <c r="K245" s="214"/>
      <c r="L245" s="219"/>
      <c r="M245" s="220"/>
      <c r="N245" s="221"/>
      <c r="O245" s="221"/>
      <c r="P245" s="222">
        <f>SUM(P246:P258)</f>
        <v>0</v>
      </c>
      <c r="Q245" s="221"/>
      <c r="R245" s="222">
        <f>SUM(R246:R258)</f>
        <v>0</v>
      </c>
      <c r="S245" s="221"/>
      <c r="T245" s="223">
        <f>SUM(T246:T258)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4" t="s">
        <v>80</v>
      </c>
      <c r="AT245" s="225" t="s">
        <v>72</v>
      </c>
      <c r="AU245" s="225" t="s">
        <v>80</v>
      </c>
      <c r="AY245" s="224" t="s">
        <v>206</v>
      </c>
      <c r="BK245" s="226">
        <f>SUM(BK246:BK258)</f>
        <v>0</v>
      </c>
    </row>
    <row r="246" s="2" customFormat="1" ht="16.5" customHeight="1">
      <c r="A246" s="39"/>
      <c r="B246" s="40"/>
      <c r="C246" s="229" t="s">
        <v>1123</v>
      </c>
      <c r="D246" s="229" t="s">
        <v>208</v>
      </c>
      <c r="E246" s="230" t="s">
        <v>629</v>
      </c>
      <c r="F246" s="231" t="s">
        <v>630</v>
      </c>
      <c r="G246" s="232" t="s">
        <v>301</v>
      </c>
      <c r="H246" s="233">
        <v>2</v>
      </c>
      <c r="I246" s="234"/>
      <c r="J246" s="235">
        <f>ROUND(I246*H246,2)</f>
        <v>0</v>
      </c>
      <c r="K246" s="231" t="s">
        <v>489</v>
      </c>
      <c r="L246" s="45"/>
      <c r="M246" s="236" t="s">
        <v>1</v>
      </c>
      <c r="N246" s="237" t="s">
        <v>38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80</v>
      </c>
      <c r="AT246" s="240" t="s">
        <v>208</v>
      </c>
      <c r="AU246" s="240" t="s">
        <v>82</v>
      </c>
      <c r="AY246" s="18" t="s">
        <v>206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80</v>
      </c>
      <c r="BK246" s="241">
        <f>ROUND(I246*H246,2)</f>
        <v>0</v>
      </c>
      <c r="BL246" s="18" t="s">
        <v>80</v>
      </c>
      <c r="BM246" s="240" t="s">
        <v>1393</v>
      </c>
    </row>
    <row r="247" s="13" customFormat="1">
      <c r="A247" s="13"/>
      <c r="B247" s="242"/>
      <c r="C247" s="243"/>
      <c r="D247" s="244" t="s">
        <v>215</v>
      </c>
      <c r="E247" s="245" t="s">
        <v>1</v>
      </c>
      <c r="F247" s="246" t="s">
        <v>1125</v>
      </c>
      <c r="G247" s="243"/>
      <c r="H247" s="247">
        <v>2</v>
      </c>
      <c r="I247" s="248"/>
      <c r="J247" s="243"/>
      <c r="K247" s="243"/>
      <c r="L247" s="249"/>
      <c r="M247" s="250"/>
      <c r="N247" s="251"/>
      <c r="O247" s="251"/>
      <c r="P247" s="251"/>
      <c r="Q247" s="251"/>
      <c r="R247" s="251"/>
      <c r="S247" s="251"/>
      <c r="T247" s="25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3" t="s">
        <v>215</v>
      </c>
      <c r="AU247" s="253" t="s">
        <v>82</v>
      </c>
      <c r="AV247" s="13" t="s">
        <v>82</v>
      </c>
      <c r="AW247" s="13" t="s">
        <v>30</v>
      </c>
      <c r="AX247" s="13" t="s">
        <v>80</v>
      </c>
      <c r="AY247" s="253" t="s">
        <v>206</v>
      </c>
    </row>
    <row r="248" s="2" customFormat="1" ht="16.5" customHeight="1">
      <c r="A248" s="39"/>
      <c r="B248" s="40"/>
      <c r="C248" s="229" t="s">
        <v>1126</v>
      </c>
      <c r="D248" s="229" t="s">
        <v>208</v>
      </c>
      <c r="E248" s="230" t="s">
        <v>632</v>
      </c>
      <c r="F248" s="231" t="s">
        <v>633</v>
      </c>
      <c r="G248" s="232" t="s">
        <v>301</v>
      </c>
      <c r="H248" s="233">
        <v>2</v>
      </c>
      <c r="I248" s="234"/>
      <c r="J248" s="235">
        <f>ROUND(I248*H248,2)</f>
        <v>0</v>
      </c>
      <c r="K248" s="231" t="s">
        <v>489</v>
      </c>
      <c r="L248" s="45"/>
      <c r="M248" s="236" t="s">
        <v>1</v>
      </c>
      <c r="N248" s="237" t="s">
        <v>38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80</v>
      </c>
      <c r="AT248" s="240" t="s">
        <v>208</v>
      </c>
      <c r="AU248" s="240" t="s">
        <v>82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80</v>
      </c>
      <c r="BM248" s="240" t="s">
        <v>1394</v>
      </c>
    </row>
    <row r="249" s="2" customFormat="1" ht="16.5" customHeight="1">
      <c r="A249" s="39"/>
      <c r="B249" s="40"/>
      <c r="C249" s="229" t="s">
        <v>1128</v>
      </c>
      <c r="D249" s="229" t="s">
        <v>208</v>
      </c>
      <c r="E249" s="230" t="s">
        <v>635</v>
      </c>
      <c r="F249" s="231" t="s">
        <v>636</v>
      </c>
      <c r="G249" s="232" t="s">
        <v>301</v>
      </c>
      <c r="H249" s="233">
        <v>2</v>
      </c>
      <c r="I249" s="234"/>
      <c r="J249" s="235">
        <f>ROUND(I249*H249,2)</f>
        <v>0</v>
      </c>
      <c r="K249" s="231" t="s">
        <v>489</v>
      </c>
      <c r="L249" s="45"/>
      <c r="M249" s="236" t="s">
        <v>1</v>
      </c>
      <c r="N249" s="237" t="s">
        <v>38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80</v>
      </c>
      <c r="AT249" s="240" t="s">
        <v>208</v>
      </c>
      <c r="AU249" s="240" t="s">
        <v>82</v>
      </c>
      <c r="AY249" s="18" t="s">
        <v>206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80</v>
      </c>
      <c r="BK249" s="241">
        <f>ROUND(I249*H249,2)</f>
        <v>0</v>
      </c>
      <c r="BL249" s="18" t="s">
        <v>80</v>
      </c>
      <c r="BM249" s="240" t="s">
        <v>1395</v>
      </c>
    </row>
    <row r="250" s="13" customFormat="1">
      <c r="A250" s="13"/>
      <c r="B250" s="242"/>
      <c r="C250" s="243"/>
      <c r="D250" s="244" t="s">
        <v>215</v>
      </c>
      <c r="E250" s="245" t="s">
        <v>1</v>
      </c>
      <c r="F250" s="246" t="s">
        <v>638</v>
      </c>
      <c r="G250" s="243"/>
      <c r="H250" s="247">
        <v>2</v>
      </c>
      <c r="I250" s="248"/>
      <c r="J250" s="243"/>
      <c r="K250" s="243"/>
      <c r="L250" s="249"/>
      <c r="M250" s="250"/>
      <c r="N250" s="251"/>
      <c r="O250" s="251"/>
      <c r="P250" s="251"/>
      <c r="Q250" s="251"/>
      <c r="R250" s="251"/>
      <c r="S250" s="251"/>
      <c r="T250" s="25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3" t="s">
        <v>215</v>
      </c>
      <c r="AU250" s="253" t="s">
        <v>82</v>
      </c>
      <c r="AV250" s="13" t="s">
        <v>82</v>
      </c>
      <c r="AW250" s="13" t="s">
        <v>30</v>
      </c>
      <c r="AX250" s="13" t="s">
        <v>80</v>
      </c>
      <c r="AY250" s="253" t="s">
        <v>206</v>
      </c>
    </row>
    <row r="251" s="2" customFormat="1" ht="16.5" customHeight="1">
      <c r="A251" s="39"/>
      <c r="B251" s="40"/>
      <c r="C251" s="229" t="s">
        <v>1130</v>
      </c>
      <c r="D251" s="229" t="s">
        <v>208</v>
      </c>
      <c r="E251" s="230" t="s">
        <v>1131</v>
      </c>
      <c r="F251" s="231" t="s">
        <v>1132</v>
      </c>
      <c r="G251" s="232" t="s">
        <v>301</v>
      </c>
      <c r="H251" s="233">
        <v>2</v>
      </c>
      <c r="I251" s="234"/>
      <c r="J251" s="235">
        <f>ROUND(I251*H251,2)</f>
        <v>0</v>
      </c>
      <c r="K251" s="231" t="s">
        <v>489</v>
      </c>
      <c r="L251" s="45"/>
      <c r="M251" s="236" t="s">
        <v>1</v>
      </c>
      <c r="N251" s="237" t="s">
        <v>38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80</v>
      </c>
      <c r="AT251" s="240" t="s">
        <v>208</v>
      </c>
      <c r="AU251" s="240" t="s">
        <v>82</v>
      </c>
      <c r="AY251" s="18" t="s">
        <v>206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80</v>
      </c>
      <c r="BK251" s="241">
        <f>ROUND(I251*H251,2)</f>
        <v>0</v>
      </c>
      <c r="BL251" s="18" t="s">
        <v>80</v>
      </c>
      <c r="BM251" s="240" t="s">
        <v>1396</v>
      </c>
    </row>
    <row r="252" s="13" customFormat="1">
      <c r="A252" s="13"/>
      <c r="B252" s="242"/>
      <c r="C252" s="243"/>
      <c r="D252" s="244" t="s">
        <v>215</v>
      </c>
      <c r="E252" s="245" t="s">
        <v>1</v>
      </c>
      <c r="F252" s="246" t="s">
        <v>1134</v>
      </c>
      <c r="G252" s="243"/>
      <c r="H252" s="247">
        <v>2</v>
      </c>
      <c r="I252" s="248"/>
      <c r="J252" s="243"/>
      <c r="K252" s="243"/>
      <c r="L252" s="249"/>
      <c r="M252" s="250"/>
      <c r="N252" s="251"/>
      <c r="O252" s="251"/>
      <c r="P252" s="251"/>
      <c r="Q252" s="251"/>
      <c r="R252" s="251"/>
      <c r="S252" s="251"/>
      <c r="T252" s="25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3" t="s">
        <v>215</v>
      </c>
      <c r="AU252" s="253" t="s">
        <v>82</v>
      </c>
      <c r="AV252" s="13" t="s">
        <v>82</v>
      </c>
      <c r="AW252" s="13" t="s">
        <v>30</v>
      </c>
      <c r="AX252" s="13" t="s">
        <v>80</v>
      </c>
      <c r="AY252" s="253" t="s">
        <v>206</v>
      </c>
    </row>
    <row r="253" s="2" customFormat="1" ht="24.15" customHeight="1">
      <c r="A253" s="39"/>
      <c r="B253" s="40"/>
      <c r="C253" s="229" t="s">
        <v>1135</v>
      </c>
      <c r="D253" s="229" t="s">
        <v>208</v>
      </c>
      <c r="E253" s="230" t="s">
        <v>664</v>
      </c>
      <c r="F253" s="231" t="s">
        <v>665</v>
      </c>
      <c r="G253" s="232" t="s">
        <v>301</v>
      </c>
      <c r="H253" s="233">
        <v>20</v>
      </c>
      <c r="I253" s="234"/>
      <c r="J253" s="235">
        <f>ROUND(I253*H253,2)</f>
        <v>0</v>
      </c>
      <c r="K253" s="231" t="s">
        <v>489</v>
      </c>
      <c r="L253" s="45"/>
      <c r="M253" s="236" t="s">
        <v>1</v>
      </c>
      <c r="N253" s="237" t="s">
        <v>38</v>
      </c>
      <c r="O253" s="92"/>
      <c r="P253" s="238">
        <f>O253*H253</f>
        <v>0</v>
      </c>
      <c r="Q253" s="238">
        <v>0</v>
      </c>
      <c r="R253" s="238">
        <f>Q253*H253</f>
        <v>0</v>
      </c>
      <c r="S253" s="238">
        <v>0</v>
      </c>
      <c r="T253" s="23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499</v>
      </c>
      <c r="AT253" s="240" t="s">
        <v>208</v>
      </c>
      <c r="AU253" s="240" t="s">
        <v>82</v>
      </c>
      <c r="AY253" s="18" t="s">
        <v>206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80</v>
      </c>
      <c r="BK253" s="241">
        <f>ROUND(I253*H253,2)</f>
        <v>0</v>
      </c>
      <c r="BL253" s="18" t="s">
        <v>499</v>
      </c>
      <c r="BM253" s="240" t="s">
        <v>1397</v>
      </c>
    </row>
    <row r="254" s="2" customFormat="1" ht="24.15" customHeight="1">
      <c r="A254" s="39"/>
      <c r="B254" s="40"/>
      <c r="C254" s="229" t="s">
        <v>1137</v>
      </c>
      <c r="D254" s="229" t="s">
        <v>208</v>
      </c>
      <c r="E254" s="230" t="s">
        <v>639</v>
      </c>
      <c r="F254" s="231" t="s">
        <v>640</v>
      </c>
      <c r="G254" s="232" t="s">
        <v>301</v>
      </c>
      <c r="H254" s="233">
        <v>1</v>
      </c>
      <c r="I254" s="234"/>
      <c r="J254" s="235">
        <f>ROUND(I254*H254,2)</f>
        <v>0</v>
      </c>
      <c r="K254" s="231" t="s">
        <v>489</v>
      </c>
      <c r="L254" s="45"/>
      <c r="M254" s="236" t="s">
        <v>1</v>
      </c>
      <c r="N254" s="237" t="s">
        <v>38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80</v>
      </c>
      <c r="AT254" s="240" t="s">
        <v>208</v>
      </c>
      <c r="AU254" s="240" t="s">
        <v>82</v>
      </c>
      <c r="AY254" s="18" t="s">
        <v>206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80</v>
      </c>
      <c r="BK254" s="241">
        <f>ROUND(I254*H254,2)</f>
        <v>0</v>
      </c>
      <c r="BL254" s="18" t="s">
        <v>80</v>
      </c>
      <c r="BM254" s="240" t="s">
        <v>1398</v>
      </c>
    </row>
    <row r="255" s="2" customFormat="1" ht="16.5" customHeight="1">
      <c r="A255" s="39"/>
      <c r="B255" s="40"/>
      <c r="C255" s="229" t="s">
        <v>1139</v>
      </c>
      <c r="D255" s="229" t="s">
        <v>208</v>
      </c>
      <c r="E255" s="230" t="s">
        <v>642</v>
      </c>
      <c r="F255" s="231" t="s">
        <v>643</v>
      </c>
      <c r="G255" s="232" t="s">
        <v>301</v>
      </c>
      <c r="H255" s="233">
        <v>2</v>
      </c>
      <c r="I255" s="234"/>
      <c r="J255" s="235">
        <f>ROUND(I255*H255,2)</f>
        <v>0</v>
      </c>
      <c r="K255" s="231" t="s">
        <v>489</v>
      </c>
      <c r="L255" s="45"/>
      <c r="M255" s="236" t="s">
        <v>1</v>
      </c>
      <c r="N255" s="237" t="s">
        <v>38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80</v>
      </c>
      <c r="AT255" s="240" t="s">
        <v>208</v>
      </c>
      <c r="AU255" s="240" t="s">
        <v>82</v>
      </c>
      <c r="AY255" s="18" t="s">
        <v>206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80</v>
      </c>
      <c r="BK255" s="241">
        <f>ROUND(I255*H255,2)</f>
        <v>0</v>
      </c>
      <c r="BL255" s="18" t="s">
        <v>80</v>
      </c>
      <c r="BM255" s="240" t="s">
        <v>1399</v>
      </c>
    </row>
    <row r="256" s="2" customFormat="1" ht="16.5" customHeight="1">
      <c r="A256" s="39"/>
      <c r="B256" s="40"/>
      <c r="C256" s="229" t="s">
        <v>1141</v>
      </c>
      <c r="D256" s="229" t="s">
        <v>208</v>
      </c>
      <c r="E256" s="230" t="s">
        <v>645</v>
      </c>
      <c r="F256" s="231" t="s">
        <v>646</v>
      </c>
      <c r="G256" s="232" t="s">
        <v>301</v>
      </c>
      <c r="H256" s="233">
        <v>1</v>
      </c>
      <c r="I256" s="234"/>
      <c r="J256" s="235">
        <f>ROUND(I256*H256,2)</f>
        <v>0</v>
      </c>
      <c r="K256" s="231" t="s">
        <v>489</v>
      </c>
      <c r="L256" s="45"/>
      <c r="M256" s="236" t="s">
        <v>1</v>
      </c>
      <c r="N256" s="237" t="s">
        <v>38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80</v>
      </c>
      <c r="AT256" s="240" t="s">
        <v>208</v>
      </c>
      <c r="AU256" s="240" t="s">
        <v>82</v>
      </c>
      <c r="AY256" s="18" t="s">
        <v>206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80</v>
      </c>
      <c r="BK256" s="241">
        <f>ROUND(I256*H256,2)</f>
        <v>0</v>
      </c>
      <c r="BL256" s="18" t="s">
        <v>80</v>
      </c>
      <c r="BM256" s="240" t="s">
        <v>1400</v>
      </c>
    </row>
    <row r="257" s="2" customFormat="1" ht="16.5" customHeight="1">
      <c r="A257" s="39"/>
      <c r="B257" s="40"/>
      <c r="C257" s="229" t="s">
        <v>1143</v>
      </c>
      <c r="D257" s="229" t="s">
        <v>208</v>
      </c>
      <c r="E257" s="230" t="s">
        <v>648</v>
      </c>
      <c r="F257" s="231" t="s">
        <v>649</v>
      </c>
      <c r="G257" s="232" t="s">
        <v>301</v>
      </c>
      <c r="H257" s="233">
        <v>2</v>
      </c>
      <c r="I257" s="234"/>
      <c r="J257" s="235">
        <f>ROUND(I257*H257,2)</f>
        <v>0</v>
      </c>
      <c r="K257" s="231" t="s">
        <v>489</v>
      </c>
      <c r="L257" s="45"/>
      <c r="M257" s="236" t="s">
        <v>1</v>
      </c>
      <c r="N257" s="237" t="s">
        <v>38</v>
      </c>
      <c r="O257" s="92"/>
      <c r="P257" s="238">
        <f>O257*H257</f>
        <v>0</v>
      </c>
      <c r="Q257" s="238">
        <v>0</v>
      </c>
      <c r="R257" s="238">
        <f>Q257*H257</f>
        <v>0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80</v>
      </c>
      <c r="AT257" s="240" t="s">
        <v>208</v>
      </c>
      <c r="AU257" s="240" t="s">
        <v>82</v>
      </c>
      <c r="AY257" s="18" t="s">
        <v>206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80</v>
      </c>
      <c r="BK257" s="241">
        <f>ROUND(I257*H257,2)</f>
        <v>0</v>
      </c>
      <c r="BL257" s="18" t="s">
        <v>80</v>
      </c>
      <c r="BM257" s="240" t="s">
        <v>1401</v>
      </c>
    </row>
    <row r="258" s="2" customFormat="1" ht="16.5" customHeight="1">
      <c r="A258" s="39"/>
      <c r="B258" s="40"/>
      <c r="C258" s="229" t="s">
        <v>1145</v>
      </c>
      <c r="D258" s="229" t="s">
        <v>208</v>
      </c>
      <c r="E258" s="230" t="s">
        <v>659</v>
      </c>
      <c r="F258" s="231" t="s">
        <v>660</v>
      </c>
      <c r="G258" s="232" t="s">
        <v>301</v>
      </c>
      <c r="H258" s="233">
        <v>1</v>
      </c>
      <c r="I258" s="234"/>
      <c r="J258" s="235">
        <f>ROUND(I258*H258,2)</f>
        <v>0</v>
      </c>
      <c r="K258" s="231" t="s">
        <v>489</v>
      </c>
      <c r="L258" s="45"/>
      <c r="M258" s="236" t="s">
        <v>1</v>
      </c>
      <c r="N258" s="237" t="s">
        <v>38</v>
      </c>
      <c r="O258" s="92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80</v>
      </c>
      <c r="AT258" s="240" t="s">
        <v>208</v>
      </c>
      <c r="AU258" s="240" t="s">
        <v>82</v>
      </c>
      <c r="AY258" s="18" t="s">
        <v>206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80</v>
      </c>
      <c r="BK258" s="241">
        <f>ROUND(I258*H258,2)</f>
        <v>0</v>
      </c>
      <c r="BL258" s="18" t="s">
        <v>80</v>
      </c>
      <c r="BM258" s="240" t="s">
        <v>1402</v>
      </c>
    </row>
    <row r="259" s="12" customFormat="1" ht="22.8" customHeight="1">
      <c r="A259" s="12"/>
      <c r="B259" s="213"/>
      <c r="C259" s="214"/>
      <c r="D259" s="215" t="s">
        <v>72</v>
      </c>
      <c r="E259" s="227" t="s">
        <v>1147</v>
      </c>
      <c r="F259" s="227" t="s">
        <v>1148</v>
      </c>
      <c r="G259" s="214"/>
      <c r="H259" s="214"/>
      <c r="I259" s="217"/>
      <c r="J259" s="228">
        <f>BK259</f>
        <v>0</v>
      </c>
      <c r="K259" s="214"/>
      <c r="L259" s="219"/>
      <c r="M259" s="220"/>
      <c r="N259" s="221"/>
      <c r="O259" s="221"/>
      <c r="P259" s="222">
        <f>SUM(P260:P269)</f>
        <v>0</v>
      </c>
      <c r="Q259" s="221"/>
      <c r="R259" s="222">
        <f>SUM(R260:R269)</f>
        <v>0</v>
      </c>
      <c r="S259" s="221"/>
      <c r="T259" s="223">
        <f>SUM(T260:T269)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4" t="s">
        <v>80</v>
      </c>
      <c r="AT259" s="225" t="s">
        <v>72</v>
      </c>
      <c r="AU259" s="225" t="s">
        <v>80</v>
      </c>
      <c r="AY259" s="224" t="s">
        <v>206</v>
      </c>
      <c r="BK259" s="226">
        <f>SUM(BK260:BK269)</f>
        <v>0</v>
      </c>
    </row>
    <row r="260" s="2" customFormat="1" ht="37.8" customHeight="1">
      <c r="A260" s="39"/>
      <c r="B260" s="40"/>
      <c r="C260" s="229" t="s">
        <v>1149</v>
      </c>
      <c r="D260" s="229" t="s">
        <v>208</v>
      </c>
      <c r="E260" s="230" t="s">
        <v>1150</v>
      </c>
      <c r="F260" s="231" t="s">
        <v>1151</v>
      </c>
      <c r="G260" s="232" t="s">
        <v>1152</v>
      </c>
      <c r="H260" s="233">
        <v>1</v>
      </c>
      <c r="I260" s="234"/>
      <c r="J260" s="235">
        <f>ROUND(I260*H260,2)</f>
        <v>0</v>
      </c>
      <c r="K260" s="231" t="s">
        <v>1</v>
      </c>
      <c r="L260" s="45"/>
      <c r="M260" s="236" t="s">
        <v>1</v>
      </c>
      <c r="N260" s="237" t="s">
        <v>38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1153</v>
      </c>
      <c r="AT260" s="240" t="s">
        <v>208</v>
      </c>
      <c r="AU260" s="240" t="s">
        <v>82</v>
      </c>
      <c r="AY260" s="18" t="s">
        <v>206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80</v>
      </c>
      <c r="BK260" s="241">
        <f>ROUND(I260*H260,2)</f>
        <v>0</v>
      </c>
      <c r="BL260" s="18" t="s">
        <v>1153</v>
      </c>
      <c r="BM260" s="240" t="s">
        <v>1403</v>
      </c>
    </row>
    <row r="261" s="2" customFormat="1" ht="37.8" customHeight="1">
      <c r="A261" s="39"/>
      <c r="B261" s="40"/>
      <c r="C261" s="229" t="s">
        <v>1155</v>
      </c>
      <c r="D261" s="229" t="s">
        <v>208</v>
      </c>
      <c r="E261" s="230" t="s">
        <v>1156</v>
      </c>
      <c r="F261" s="231" t="s">
        <v>1157</v>
      </c>
      <c r="G261" s="232" t="s">
        <v>301</v>
      </c>
      <c r="H261" s="233">
        <v>1</v>
      </c>
      <c r="I261" s="234"/>
      <c r="J261" s="235">
        <f>ROUND(I261*H261,2)</f>
        <v>0</v>
      </c>
      <c r="K261" s="231" t="s">
        <v>489</v>
      </c>
      <c r="L261" s="45"/>
      <c r="M261" s="236" t="s">
        <v>1</v>
      </c>
      <c r="N261" s="237" t="s">
        <v>38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499</v>
      </c>
      <c r="AT261" s="240" t="s">
        <v>208</v>
      </c>
      <c r="AU261" s="240" t="s">
        <v>82</v>
      </c>
      <c r="AY261" s="18" t="s">
        <v>206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80</v>
      </c>
      <c r="BK261" s="241">
        <f>ROUND(I261*H261,2)</f>
        <v>0</v>
      </c>
      <c r="BL261" s="18" t="s">
        <v>499</v>
      </c>
      <c r="BM261" s="240" t="s">
        <v>1404</v>
      </c>
    </row>
    <row r="262" s="2" customFormat="1" ht="37.8" customHeight="1">
      <c r="A262" s="39"/>
      <c r="B262" s="40"/>
      <c r="C262" s="229" t="s">
        <v>1159</v>
      </c>
      <c r="D262" s="229" t="s">
        <v>208</v>
      </c>
      <c r="E262" s="230" t="s">
        <v>1160</v>
      </c>
      <c r="F262" s="231" t="s">
        <v>1161</v>
      </c>
      <c r="G262" s="232" t="s">
        <v>301</v>
      </c>
      <c r="H262" s="233">
        <v>3</v>
      </c>
      <c r="I262" s="234"/>
      <c r="J262" s="235">
        <f>ROUND(I262*H262,2)</f>
        <v>0</v>
      </c>
      <c r="K262" s="231" t="s">
        <v>489</v>
      </c>
      <c r="L262" s="45"/>
      <c r="M262" s="236" t="s">
        <v>1</v>
      </c>
      <c r="N262" s="237" t="s">
        <v>38</v>
      </c>
      <c r="O262" s="92"/>
      <c r="P262" s="238">
        <f>O262*H262</f>
        <v>0</v>
      </c>
      <c r="Q262" s="238">
        <v>0</v>
      </c>
      <c r="R262" s="238">
        <f>Q262*H262</f>
        <v>0</v>
      </c>
      <c r="S262" s="238">
        <v>0</v>
      </c>
      <c r="T262" s="23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0" t="s">
        <v>499</v>
      </c>
      <c r="AT262" s="240" t="s">
        <v>208</v>
      </c>
      <c r="AU262" s="240" t="s">
        <v>82</v>
      </c>
      <c r="AY262" s="18" t="s">
        <v>206</v>
      </c>
      <c r="BE262" s="241">
        <f>IF(N262="základní",J262,0)</f>
        <v>0</v>
      </c>
      <c r="BF262" s="241">
        <f>IF(N262="snížená",J262,0)</f>
        <v>0</v>
      </c>
      <c r="BG262" s="241">
        <f>IF(N262="zákl. přenesená",J262,0)</f>
        <v>0</v>
      </c>
      <c r="BH262" s="241">
        <f>IF(N262="sníž. přenesená",J262,0)</f>
        <v>0</v>
      </c>
      <c r="BI262" s="241">
        <f>IF(N262="nulová",J262,0)</f>
        <v>0</v>
      </c>
      <c r="BJ262" s="18" t="s">
        <v>80</v>
      </c>
      <c r="BK262" s="241">
        <f>ROUND(I262*H262,2)</f>
        <v>0</v>
      </c>
      <c r="BL262" s="18" t="s">
        <v>499</v>
      </c>
      <c r="BM262" s="240" t="s">
        <v>1405</v>
      </c>
    </row>
    <row r="263" s="2" customFormat="1" ht="37.8" customHeight="1">
      <c r="A263" s="39"/>
      <c r="B263" s="40"/>
      <c r="C263" s="229" t="s">
        <v>1163</v>
      </c>
      <c r="D263" s="229" t="s">
        <v>208</v>
      </c>
      <c r="E263" s="230" t="s">
        <v>1182</v>
      </c>
      <c r="F263" s="231" t="s">
        <v>1183</v>
      </c>
      <c r="G263" s="232" t="s">
        <v>301</v>
      </c>
      <c r="H263" s="233">
        <v>1</v>
      </c>
      <c r="I263" s="234"/>
      <c r="J263" s="235">
        <f>ROUND(I263*H263,2)</f>
        <v>0</v>
      </c>
      <c r="K263" s="231" t="s">
        <v>489</v>
      </c>
      <c r="L263" s="45"/>
      <c r="M263" s="236" t="s">
        <v>1</v>
      </c>
      <c r="N263" s="237" t="s">
        <v>38</v>
      </c>
      <c r="O263" s="92"/>
      <c r="P263" s="238">
        <f>O263*H263</f>
        <v>0</v>
      </c>
      <c r="Q263" s="238">
        <v>0</v>
      </c>
      <c r="R263" s="238">
        <f>Q263*H263</f>
        <v>0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499</v>
      </c>
      <c r="AT263" s="240" t="s">
        <v>208</v>
      </c>
      <c r="AU263" s="240" t="s">
        <v>82</v>
      </c>
      <c r="AY263" s="18" t="s">
        <v>206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80</v>
      </c>
      <c r="BK263" s="241">
        <f>ROUND(I263*H263,2)</f>
        <v>0</v>
      </c>
      <c r="BL263" s="18" t="s">
        <v>499</v>
      </c>
      <c r="BM263" s="240" t="s">
        <v>1406</v>
      </c>
    </row>
    <row r="264" s="2" customFormat="1" ht="16.5" customHeight="1">
      <c r="A264" s="39"/>
      <c r="B264" s="40"/>
      <c r="C264" s="229" t="s">
        <v>1165</v>
      </c>
      <c r="D264" s="229" t="s">
        <v>208</v>
      </c>
      <c r="E264" s="230" t="s">
        <v>775</v>
      </c>
      <c r="F264" s="231" t="s">
        <v>776</v>
      </c>
      <c r="G264" s="232" t="s">
        <v>301</v>
      </c>
      <c r="H264" s="233">
        <v>2</v>
      </c>
      <c r="I264" s="234"/>
      <c r="J264" s="235">
        <f>ROUND(I264*H264,2)</f>
        <v>0</v>
      </c>
      <c r="K264" s="231" t="s">
        <v>489</v>
      </c>
      <c r="L264" s="45"/>
      <c r="M264" s="236" t="s">
        <v>1</v>
      </c>
      <c r="N264" s="237" t="s">
        <v>38</v>
      </c>
      <c r="O264" s="92"/>
      <c r="P264" s="238">
        <f>O264*H264</f>
        <v>0</v>
      </c>
      <c r="Q264" s="238">
        <v>0</v>
      </c>
      <c r="R264" s="238">
        <f>Q264*H264</f>
        <v>0</v>
      </c>
      <c r="S264" s="238">
        <v>0</v>
      </c>
      <c r="T264" s="23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0" t="s">
        <v>499</v>
      </c>
      <c r="AT264" s="240" t="s">
        <v>208</v>
      </c>
      <c r="AU264" s="240" t="s">
        <v>82</v>
      </c>
      <c r="AY264" s="18" t="s">
        <v>206</v>
      </c>
      <c r="BE264" s="241">
        <f>IF(N264="základní",J264,0)</f>
        <v>0</v>
      </c>
      <c r="BF264" s="241">
        <f>IF(N264="snížená",J264,0)</f>
        <v>0</v>
      </c>
      <c r="BG264" s="241">
        <f>IF(N264="zákl. přenesená",J264,0)</f>
        <v>0</v>
      </c>
      <c r="BH264" s="241">
        <f>IF(N264="sníž. přenesená",J264,0)</f>
        <v>0</v>
      </c>
      <c r="BI264" s="241">
        <f>IF(N264="nulová",J264,0)</f>
        <v>0</v>
      </c>
      <c r="BJ264" s="18" t="s">
        <v>80</v>
      </c>
      <c r="BK264" s="241">
        <f>ROUND(I264*H264,2)</f>
        <v>0</v>
      </c>
      <c r="BL264" s="18" t="s">
        <v>499</v>
      </c>
      <c r="BM264" s="240" t="s">
        <v>1407</v>
      </c>
    </row>
    <row r="265" s="2" customFormat="1" ht="24.15" customHeight="1">
      <c r="A265" s="39"/>
      <c r="B265" s="40"/>
      <c r="C265" s="229" t="s">
        <v>1169</v>
      </c>
      <c r="D265" s="229" t="s">
        <v>208</v>
      </c>
      <c r="E265" s="230" t="s">
        <v>1166</v>
      </c>
      <c r="F265" s="231" t="s">
        <v>1167</v>
      </c>
      <c r="G265" s="232" t="s">
        <v>301</v>
      </c>
      <c r="H265" s="233">
        <v>1</v>
      </c>
      <c r="I265" s="234"/>
      <c r="J265" s="235">
        <f>ROUND(I265*H265,2)</f>
        <v>0</v>
      </c>
      <c r="K265" s="231" t="s">
        <v>489</v>
      </c>
      <c r="L265" s="45"/>
      <c r="M265" s="236" t="s">
        <v>1</v>
      </c>
      <c r="N265" s="237" t="s">
        <v>38</v>
      </c>
      <c r="O265" s="92"/>
      <c r="P265" s="238">
        <f>O265*H265</f>
        <v>0</v>
      </c>
      <c r="Q265" s="238">
        <v>0</v>
      </c>
      <c r="R265" s="238">
        <f>Q265*H265</f>
        <v>0</v>
      </c>
      <c r="S265" s="238">
        <v>0</v>
      </c>
      <c r="T265" s="23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0" t="s">
        <v>499</v>
      </c>
      <c r="AT265" s="240" t="s">
        <v>208</v>
      </c>
      <c r="AU265" s="240" t="s">
        <v>82</v>
      </c>
      <c r="AY265" s="18" t="s">
        <v>206</v>
      </c>
      <c r="BE265" s="241">
        <f>IF(N265="základní",J265,0)</f>
        <v>0</v>
      </c>
      <c r="BF265" s="241">
        <f>IF(N265="snížená",J265,0)</f>
        <v>0</v>
      </c>
      <c r="BG265" s="241">
        <f>IF(N265="zákl. přenesená",J265,0)</f>
        <v>0</v>
      </c>
      <c r="BH265" s="241">
        <f>IF(N265="sníž. přenesená",J265,0)</f>
        <v>0</v>
      </c>
      <c r="BI265" s="241">
        <f>IF(N265="nulová",J265,0)</f>
        <v>0</v>
      </c>
      <c r="BJ265" s="18" t="s">
        <v>80</v>
      </c>
      <c r="BK265" s="241">
        <f>ROUND(I265*H265,2)</f>
        <v>0</v>
      </c>
      <c r="BL265" s="18" t="s">
        <v>499</v>
      </c>
      <c r="BM265" s="240" t="s">
        <v>1408</v>
      </c>
    </row>
    <row r="266" s="2" customFormat="1" ht="37.8" customHeight="1">
      <c r="A266" s="39"/>
      <c r="B266" s="40"/>
      <c r="C266" s="229" t="s">
        <v>1173</v>
      </c>
      <c r="D266" s="229" t="s">
        <v>208</v>
      </c>
      <c r="E266" s="230" t="s">
        <v>1178</v>
      </c>
      <c r="F266" s="231" t="s">
        <v>1179</v>
      </c>
      <c r="G266" s="232" t="s">
        <v>301</v>
      </c>
      <c r="H266" s="233">
        <v>1</v>
      </c>
      <c r="I266" s="234"/>
      <c r="J266" s="235">
        <f>ROUND(I266*H266,2)</f>
        <v>0</v>
      </c>
      <c r="K266" s="231" t="s">
        <v>489</v>
      </c>
      <c r="L266" s="45"/>
      <c r="M266" s="236" t="s">
        <v>1</v>
      </c>
      <c r="N266" s="237" t="s">
        <v>38</v>
      </c>
      <c r="O266" s="92"/>
      <c r="P266" s="238">
        <f>O266*H266</f>
        <v>0</v>
      </c>
      <c r="Q266" s="238">
        <v>0</v>
      </c>
      <c r="R266" s="238">
        <f>Q266*H266</f>
        <v>0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499</v>
      </c>
      <c r="AT266" s="240" t="s">
        <v>208</v>
      </c>
      <c r="AU266" s="240" t="s">
        <v>82</v>
      </c>
      <c r="AY266" s="18" t="s">
        <v>206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80</v>
      </c>
      <c r="BK266" s="241">
        <f>ROUND(I266*H266,2)</f>
        <v>0</v>
      </c>
      <c r="BL266" s="18" t="s">
        <v>499</v>
      </c>
      <c r="BM266" s="240" t="s">
        <v>1409</v>
      </c>
    </row>
    <row r="267" s="2" customFormat="1" ht="24.15" customHeight="1">
      <c r="A267" s="39"/>
      <c r="B267" s="40"/>
      <c r="C267" s="229" t="s">
        <v>1177</v>
      </c>
      <c r="D267" s="229" t="s">
        <v>208</v>
      </c>
      <c r="E267" s="230" t="s">
        <v>1170</v>
      </c>
      <c r="F267" s="231" t="s">
        <v>1171</v>
      </c>
      <c r="G267" s="232" t="s">
        <v>301</v>
      </c>
      <c r="H267" s="233">
        <v>1</v>
      </c>
      <c r="I267" s="234"/>
      <c r="J267" s="235">
        <f>ROUND(I267*H267,2)</f>
        <v>0</v>
      </c>
      <c r="K267" s="231" t="s">
        <v>489</v>
      </c>
      <c r="L267" s="45"/>
      <c r="M267" s="236" t="s">
        <v>1</v>
      </c>
      <c r="N267" s="237" t="s">
        <v>38</v>
      </c>
      <c r="O267" s="92"/>
      <c r="P267" s="238">
        <f>O267*H267</f>
        <v>0</v>
      </c>
      <c r="Q267" s="238">
        <v>0</v>
      </c>
      <c r="R267" s="238">
        <f>Q267*H267</f>
        <v>0</v>
      </c>
      <c r="S267" s="238">
        <v>0</v>
      </c>
      <c r="T267" s="23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0" t="s">
        <v>499</v>
      </c>
      <c r="AT267" s="240" t="s">
        <v>208</v>
      </c>
      <c r="AU267" s="240" t="s">
        <v>82</v>
      </c>
      <c r="AY267" s="18" t="s">
        <v>206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80</v>
      </c>
      <c r="BK267" s="241">
        <f>ROUND(I267*H267,2)</f>
        <v>0</v>
      </c>
      <c r="BL267" s="18" t="s">
        <v>499</v>
      </c>
      <c r="BM267" s="240" t="s">
        <v>1410</v>
      </c>
    </row>
    <row r="268" s="2" customFormat="1" ht="24.15" customHeight="1">
      <c r="A268" s="39"/>
      <c r="B268" s="40"/>
      <c r="C268" s="229" t="s">
        <v>1181</v>
      </c>
      <c r="D268" s="229" t="s">
        <v>208</v>
      </c>
      <c r="E268" s="230" t="s">
        <v>1174</v>
      </c>
      <c r="F268" s="231" t="s">
        <v>1175</v>
      </c>
      <c r="G268" s="232" t="s">
        <v>301</v>
      </c>
      <c r="H268" s="233">
        <v>1</v>
      </c>
      <c r="I268" s="234"/>
      <c r="J268" s="235">
        <f>ROUND(I268*H268,2)</f>
        <v>0</v>
      </c>
      <c r="K268" s="231" t="s">
        <v>489</v>
      </c>
      <c r="L268" s="45"/>
      <c r="M268" s="236" t="s">
        <v>1</v>
      </c>
      <c r="N268" s="237" t="s">
        <v>38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499</v>
      </c>
      <c r="AT268" s="240" t="s">
        <v>208</v>
      </c>
      <c r="AU268" s="240" t="s">
        <v>82</v>
      </c>
      <c r="AY268" s="18" t="s">
        <v>206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80</v>
      </c>
      <c r="BK268" s="241">
        <f>ROUND(I268*H268,2)</f>
        <v>0</v>
      </c>
      <c r="BL268" s="18" t="s">
        <v>499</v>
      </c>
      <c r="BM268" s="240" t="s">
        <v>1411</v>
      </c>
    </row>
    <row r="269" s="2" customFormat="1" ht="16.5" customHeight="1">
      <c r="A269" s="39"/>
      <c r="B269" s="40"/>
      <c r="C269" s="229" t="s">
        <v>1185</v>
      </c>
      <c r="D269" s="229" t="s">
        <v>208</v>
      </c>
      <c r="E269" s="230" t="s">
        <v>1186</v>
      </c>
      <c r="F269" s="231" t="s">
        <v>1187</v>
      </c>
      <c r="G269" s="232" t="s">
        <v>301</v>
      </c>
      <c r="H269" s="233">
        <v>1</v>
      </c>
      <c r="I269" s="234"/>
      <c r="J269" s="235">
        <f>ROUND(I269*H269,2)</f>
        <v>0</v>
      </c>
      <c r="K269" s="231" t="s">
        <v>489</v>
      </c>
      <c r="L269" s="45"/>
      <c r="M269" s="236" t="s">
        <v>1</v>
      </c>
      <c r="N269" s="237" t="s">
        <v>38</v>
      </c>
      <c r="O269" s="92"/>
      <c r="P269" s="238">
        <f>O269*H269</f>
        <v>0</v>
      </c>
      <c r="Q269" s="238">
        <v>0</v>
      </c>
      <c r="R269" s="238">
        <f>Q269*H269</f>
        <v>0</v>
      </c>
      <c r="S269" s="238">
        <v>0</v>
      </c>
      <c r="T269" s="23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0" t="s">
        <v>499</v>
      </c>
      <c r="AT269" s="240" t="s">
        <v>208</v>
      </c>
      <c r="AU269" s="240" t="s">
        <v>82</v>
      </c>
      <c r="AY269" s="18" t="s">
        <v>206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80</v>
      </c>
      <c r="BK269" s="241">
        <f>ROUND(I269*H269,2)</f>
        <v>0</v>
      </c>
      <c r="BL269" s="18" t="s">
        <v>499</v>
      </c>
      <c r="BM269" s="240" t="s">
        <v>1412</v>
      </c>
    </row>
    <row r="270" s="12" customFormat="1" ht="25.92" customHeight="1">
      <c r="A270" s="12"/>
      <c r="B270" s="213"/>
      <c r="C270" s="214"/>
      <c r="D270" s="215" t="s">
        <v>72</v>
      </c>
      <c r="E270" s="216" t="s">
        <v>662</v>
      </c>
      <c r="F270" s="216" t="s">
        <v>663</v>
      </c>
      <c r="G270" s="214"/>
      <c r="H270" s="214"/>
      <c r="I270" s="217"/>
      <c r="J270" s="218">
        <f>BK270</f>
        <v>0</v>
      </c>
      <c r="K270" s="214"/>
      <c r="L270" s="219"/>
      <c r="M270" s="220"/>
      <c r="N270" s="221"/>
      <c r="O270" s="221"/>
      <c r="P270" s="222">
        <f>SUM(P271:P275)</f>
        <v>0</v>
      </c>
      <c r="Q270" s="221"/>
      <c r="R270" s="222">
        <f>SUM(R271:R275)</f>
        <v>0</v>
      </c>
      <c r="S270" s="221"/>
      <c r="T270" s="223">
        <f>SUM(T271:T275)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4" t="s">
        <v>213</v>
      </c>
      <c r="AT270" s="225" t="s">
        <v>72</v>
      </c>
      <c r="AU270" s="225" t="s">
        <v>73</v>
      </c>
      <c r="AY270" s="224" t="s">
        <v>206</v>
      </c>
      <c r="BK270" s="226">
        <f>SUM(BK271:BK275)</f>
        <v>0</v>
      </c>
    </row>
    <row r="271" s="2" customFormat="1" ht="37.8" customHeight="1">
      <c r="A271" s="39"/>
      <c r="B271" s="40"/>
      <c r="C271" s="229" t="s">
        <v>1189</v>
      </c>
      <c r="D271" s="229" t="s">
        <v>208</v>
      </c>
      <c r="E271" s="230" t="s">
        <v>667</v>
      </c>
      <c r="F271" s="231" t="s">
        <v>668</v>
      </c>
      <c r="G271" s="232" t="s">
        <v>261</v>
      </c>
      <c r="H271" s="233">
        <v>0.75</v>
      </c>
      <c r="I271" s="234"/>
      <c r="J271" s="235">
        <f>ROUND(I271*H271,2)</f>
        <v>0</v>
      </c>
      <c r="K271" s="231" t="s">
        <v>489</v>
      </c>
      <c r="L271" s="45"/>
      <c r="M271" s="236" t="s">
        <v>1</v>
      </c>
      <c r="N271" s="237" t="s">
        <v>38</v>
      </c>
      <c r="O271" s="92"/>
      <c r="P271" s="238">
        <f>O271*H271</f>
        <v>0</v>
      </c>
      <c r="Q271" s="238">
        <v>0</v>
      </c>
      <c r="R271" s="238">
        <f>Q271*H271</f>
        <v>0</v>
      </c>
      <c r="S271" s="238">
        <v>0</v>
      </c>
      <c r="T271" s="23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0" t="s">
        <v>499</v>
      </c>
      <c r="AT271" s="240" t="s">
        <v>208</v>
      </c>
      <c r="AU271" s="240" t="s">
        <v>80</v>
      </c>
      <c r="AY271" s="18" t="s">
        <v>206</v>
      </c>
      <c r="BE271" s="241">
        <f>IF(N271="základní",J271,0)</f>
        <v>0</v>
      </c>
      <c r="BF271" s="241">
        <f>IF(N271="snížená",J271,0)</f>
        <v>0</v>
      </c>
      <c r="BG271" s="241">
        <f>IF(N271="zákl. přenesená",J271,0)</f>
        <v>0</v>
      </c>
      <c r="BH271" s="241">
        <f>IF(N271="sníž. přenesená",J271,0)</f>
        <v>0</v>
      </c>
      <c r="BI271" s="241">
        <f>IF(N271="nulová",J271,0)</f>
        <v>0</v>
      </c>
      <c r="BJ271" s="18" t="s">
        <v>80</v>
      </c>
      <c r="BK271" s="241">
        <f>ROUND(I271*H271,2)</f>
        <v>0</v>
      </c>
      <c r="BL271" s="18" t="s">
        <v>499</v>
      </c>
      <c r="BM271" s="240" t="s">
        <v>1413</v>
      </c>
    </row>
    <row r="272" s="13" customFormat="1">
      <c r="A272" s="13"/>
      <c r="B272" s="242"/>
      <c r="C272" s="243"/>
      <c r="D272" s="244" t="s">
        <v>215</v>
      </c>
      <c r="E272" s="245" t="s">
        <v>1</v>
      </c>
      <c r="F272" s="246" t="s">
        <v>1191</v>
      </c>
      <c r="G272" s="243"/>
      <c r="H272" s="247">
        <v>0.75</v>
      </c>
      <c r="I272" s="248"/>
      <c r="J272" s="243"/>
      <c r="K272" s="243"/>
      <c r="L272" s="249"/>
      <c r="M272" s="250"/>
      <c r="N272" s="251"/>
      <c r="O272" s="251"/>
      <c r="P272" s="251"/>
      <c r="Q272" s="251"/>
      <c r="R272" s="251"/>
      <c r="S272" s="251"/>
      <c r="T272" s="25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3" t="s">
        <v>215</v>
      </c>
      <c r="AU272" s="253" t="s">
        <v>80</v>
      </c>
      <c r="AV272" s="13" t="s">
        <v>82</v>
      </c>
      <c r="AW272" s="13" t="s">
        <v>30</v>
      </c>
      <c r="AX272" s="13" t="s">
        <v>80</v>
      </c>
      <c r="AY272" s="253" t="s">
        <v>206</v>
      </c>
    </row>
    <row r="273" s="2" customFormat="1" ht="21.75" customHeight="1">
      <c r="A273" s="39"/>
      <c r="B273" s="40"/>
      <c r="C273" s="229" t="s">
        <v>1060</v>
      </c>
      <c r="D273" s="229" t="s">
        <v>208</v>
      </c>
      <c r="E273" s="230" t="s">
        <v>672</v>
      </c>
      <c r="F273" s="231" t="s">
        <v>673</v>
      </c>
      <c r="G273" s="232" t="s">
        <v>261</v>
      </c>
      <c r="H273" s="233">
        <v>0.75</v>
      </c>
      <c r="I273" s="234"/>
      <c r="J273" s="235">
        <f>ROUND(I273*H273,2)</f>
        <v>0</v>
      </c>
      <c r="K273" s="231" t="s">
        <v>1</v>
      </c>
      <c r="L273" s="45"/>
      <c r="M273" s="236" t="s">
        <v>1</v>
      </c>
      <c r="N273" s="237" t="s">
        <v>38</v>
      </c>
      <c r="O273" s="92"/>
      <c r="P273" s="238">
        <f>O273*H273</f>
        <v>0</v>
      </c>
      <c r="Q273" s="238">
        <v>0</v>
      </c>
      <c r="R273" s="238">
        <f>Q273*H273</f>
        <v>0</v>
      </c>
      <c r="S273" s="238">
        <v>0</v>
      </c>
      <c r="T273" s="23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0" t="s">
        <v>499</v>
      </c>
      <c r="AT273" s="240" t="s">
        <v>208</v>
      </c>
      <c r="AU273" s="240" t="s">
        <v>80</v>
      </c>
      <c r="AY273" s="18" t="s">
        <v>206</v>
      </c>
      <c r="BE273" s="241">
        <f>IF(N273="základní",J273,0)</f>
        <v>0</v>
      </c>
      <c r="BF273" s="241">
        <f>IF(N273="snížená",J273,0)</f>
        <v>0</v>
      </c>
      <c r="BG273" s="241">
        <f>IF(N273="zákl. přenesená",J273,0)</f>
        <v>0</v>
      </c>
      <c r="BH273" s="241">
        <f>IF(N273="sníž. přenesená",J273,0)</f>
        <v>0</v>
      </c>
      <c r="BI273" s="241">
        <f>IF(N273="nulová",J273,0)</f>
        <v>0</v>
      </c>
      <c r="BJ273" s="18" t="s">
        <v>80</v>
      </c>
      <c r="BK273" s="241">
        <f>ROUND(I273*H273,2)</f>
        <v>0</v>
      </c>
      <c r="BL273" s="18" t="s">
        <v>499</v>
      </c>
      <c r="BM273" s="240" t="s">
        <v>1414</v>
      </c>
    </row>
    <row r="274" s="16" customFormat="1">
      <c r="A274" s="16"/>
      <c r="B274" s="276"/>
      <c r="C274" s="277"/>
      <c r="D274" s="244" t="s">
        <v>215</v>
      </c>
      <c r="E274" s="278" t="s">
        <v>1</v>
      </c>
      <c r="F274" s="279" t="s">
        <v>1415</v>
      </c>
      <c r="G274" s="277"/>
      <c r="H274" s="278" t="s">
        <v>1</v>
      </c>
      <c r="I274" s="280"/>
      <c r="J274" s="277"/>
      <c r="K274" s="277"/>
      <c r="L274" s="281"/>
      <c r="M274" s="282"/>
      <c r="N274" s="283"/>
      <c r="O274" s="283"/>
      <c r="P274" s="283"/>
      <c r="Q274" s="283"/>
      <c r="R274" s="283"/>
      <c r="S274" s="283"/>
      <c r="T274" s="284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85" t="s">
        <v>215</v>
      </c>
      <c r="AU274" s="285" t="s">
        <v>80</v>
      </c>
      <c r="AV274" s="16" t="s">
        <v>80</v>
      </c>
      <c r="AW274" s="16" t="s">
        <v>30</v>
      </c>
      <c r="AX274" s="16" t="s">
        <v>73</v>
      </c>
      <c r="AY274" s="285" t="s">
        <v>206</v>
      </c>
    </row>
    <row r="275" s="13" customFormat="1">
      <c r="A275" s="13"/>
      <c r="B275" s="242"/>
      <c r="C275" s="243"/>
      <c r="D275" s="244" t="s">
        <v>215</v>
      </c>
      <c r="E275" s="245" t="s">
        <v>1</v>
      </c>
      <c r="F275" s="246" t="s">
        <v>1194</v>
      </c>
      <c r="G275" s="243"/>
      <c r="H275" s="247">
        <v>0.75</v>
      </c>
      <c r="I275" s="248"/>
      <c r="J275" s="243"/>
      <c r="K275" s="243"/>
      <c r="L275" s="249"/>
      <c r="M275" s="304"/>
      <c r="N275" s="305"/>
      <c r="O275" s="305"/>
      <c r="P275" s="305"/>
      <c r="Q275" s="305"/>
      <c r="R275" s="305"/>
      <c r="S275" s="305"/>
      <c r="T275" s="3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3" t="s">
        <v>215</v>
      </c>
      <c r="AU275" s="253" t="s">
        <v>80</v>
      </c>
      <c r="AV275" s="13" t="s">
        <v>82</v>
      </c>
      <c r="AW275" s="13" t="s">
        <v>30</v>
      </c>
      <c r="AX275" s="13" t="s">
        <v>80</v>
      </c>
      <c r="AY275" s="253" t="s">
        <v>206</v>
      </c>
    </row>
    <row r="276" s="2" customFormat="1" ht="6.96" customHeight="1">
      <c r="A276" s="39"/>
      <c r="B276" s="67"/>
      <c r="C276" s="68"/>
      <c r="D276" s="68"/>
      <c r="E276" s="68"/>
      <c r="F276" s="68"/>
      <c r="G276" s="68"/>
      <c r="H276" s="68"/>
      <c r="I276" s="68"/>
      <c r="J276" s="68"/>
      <c r="K276" s="68"/>
      <c r="L276" s="45"/>
      <c r="M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</row>
  </sheetData>
  <sheetProtection sheet="1" autoFilter="0" formatColumns="0" formatRows="0" objects="1" scenarios="1" spinCount="100000" saltValue="tViz40usewYHgZ7XNU4e4sVcVZUPk7+k4dFCkAdhH5nsFegaIm/XLaXVc8M5jPV38uKknjfWnkuqpPTXKliflg==" hashValue="z4mT4xm3jMNM6W5eaOfXBP+CNG5tZFYUboK9e36Jc4HGSY0vJO+ZIxV+iYJaWDCF1SR+o68VpGZXpV/NSxZJ9A==" algorithmName="SHA-512" password="CC35"/>
  <autoFilter ref="C133:K27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1416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ROUND((SUM(BE127:BE134)),  2)</f>
        <v>0</v>
      </c>
      <c r="G37" s="39"/>
      <c r="H37" s="39"/>
      <c r="I37" s="166">
        <v>0.20999999999999999</v>
      </c>
      <c r="J37" s="165">
        <f>ROUND(((SUM(BE127:BE134))*I37),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ROUND((SUM(BF127:BF134)),  2)</f>
        <v>0</v>
      </c>
      <c r="G38" s="39"/>
      <c r="H38" s="39"/>
      <c r="I38" s="166">
        <v>0.12</v>
      </c>
      <c r="J38" s="165">
        <f>ROUND(((SUM(BF127:BF134))*I38),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ROUND((SUM(BG127:BG134)),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ROUND((SUM(BH127:BH134)),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ROUND((SUM(BI127:BI134)),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430-11-01.06 - PZS P4479 (ÚRS)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J128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1"/>
      <c r="C102" s="192"/>
      <c r="D102" s="193" t="s">
        <v>188</v>
      </c>
      <c r="E102" s="194"/>
      <c r="F102" s="194"/>
      <c r="G102" s="194"/>
      <c r="H102" s="194"/>
      <c r="I102" s="194"/>
      <c r="J102" s="195">
        <f>J129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7"/>
      <c r="C103" s="133"/>
      <c r="D103" s="198" t="s">
        <v>190</v>
      </c>
      <c r="E103" s="199"/>
      <c r="F103" s="199"/>
      <c r="G103" s="199"/>
      <c r="H103" s="199"/>
      <c r="I103" s="199"/>
      <c r="J103" s="200">
        <f>J130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191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Prostá rekonstrukce trati v úseku Lázně Bělohrad - Nová Paka_Z2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168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617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170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6" t="s">
        <v>618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172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PS 430-11-01.06 - PZS P4479 (ÚRS)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F16</f>
        <v>Lázně Bělohrad - Nová Paka</v>
      </c>
      <c r="G121" s="41"/>
      <c r="H121" s="41"/>
      <c r="I121" s="33" t="s">
        <v>22</v>
      </c>
      <c r="J121" s="80" t="str">
        <f>IF(J16="","",J16)</f>
        <v>7. 7. 2025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24</v>
      </c>
      <c r="D123" s="41"/>
      <c r="E123" s="41"/>
      <c r="F123" s="28" t="str">
        <f>E19</f>
        <v>Správa Železnic, s.o.</v>
      </c>
      <c r="G123" s="41"/>
      <c r="H123" s="41"/>
      <c r="I123" s="33" t="s">
        <v>29</v>
      </c>
      <c r="J123" s="37" t="str">
        <f>E25</f>
        <v>Pavel Plašil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27</v>
      </c>
      <c r="D124" s="41"/>
      <c r="E124" s="41"/>
      <c r="F124" s="28" t="str">
        <f>IF(E22="","",E22)</f>
        <v>Vyplň údaj</v>
      </c>
      <c r="G124" s="41"/>
      <c r="H124" s="41"/>
      <c r="I124" s="33" t="s">
        <v>31</v>
      </c>
      <c r="J124" s="37" t="str">
        <f>E28</f>
        <v>Michal Kadlec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2"/>
      <c r="B126" s="203"/>
      <c r="C126" s="204" t="s">
        <v>192</v>
      </c>
      <c r="D126" s="205" t="s">
        <v>58</v>
      </c>
      <c r="E126" s="205" t="s">
        <v>54</v>
      </c>
      <c r="F126" s="205" t="s">
        <v>55</v>
      </c>
      <c r="G126" s="205" t="s">
        <v>193</v>
      </c>
      <c r="H126" s="205" t="s">
        <v>194</v>
      </c>
      <c r="I126" s="205" t="s">
        <v>195</v>
      </c>
      <c r="J126" s="205" t="s">
        <v>178</v>
      </c>
      <c r="K126" s="206" t="s">
        <v>196</v>
      </c>
      <c r="L126" s="207"/>
      <c r="M126" s="101" t="s">
        <v>1</v>
      </c>
      <c r="N126" s="102" t="s">
        <v>37</v>
      </c>
      <c r="O126" s="102" t="s">
        <v>197</v>
      </c>
      <c r="P126" s="102" t="s">
        <v>198</v>
      </c>
      <c r="Q126" s="102" t="s">
        <v>199</v>
      </c>
      <c r="R126" s="102" t="s">
        <v>200</v>
      </c>
      <c r="S126" s="102" t="s">
        <v>201</v>
      </c>
      <c r="T126" s="103" t="s">
        <v>202</v>
      </c>
      <c r="U126" s="202"/>
      <c r="V126" s="202"/>
      <c r="W126" s="202"/>
      <c r="X126" s="202"/>
      <c r="Y126" s="202"/>
      <c r="Z126" s="202"/>
      <c r="AA126" s="202"/>
      <c r="AB126" s="202"/>
      <c r="AC126" s="202"/>
      <c r="AD126" s="202"/>
      <c r="AE126" s="202"/>
    </row>
    <row r="127" s="2" customFormat="1" ht="22.8" customHeight="1">
      <c r="A127" s="39"/>
      <c r="B127" s="40"/>
      <c r="C127" s="108" t="s">
        <v>203</v>
      </c>
      <c r="D127" s="41"/>
      <c r="E127" s="41"/>
      <c r="F127" s="41"/>
      <c r="G127" s="41"/>
      <c r="H127" s="41"/>
      <c r="I127" s="41"/>
      <c r="J127" s="208">
        <f>BK127</f>
        <v>0</v>
      </c>
      <c r="K127" s="41"/>
      <c r="L127" s="45"/>
      <c r="M127" s="104"/>
      <c r="N127" s="209"/>
      <c r="O127" s="105"/>
      <c r="P127" s="210">
        <f>P128+P129</f>
        <v>0</v>
      </c>
      <c r="Q127" s="105"/>
      <c r="R127" s="210">
        <f>R128+R129</f>
        <v>0</v>
      </c>
      <c r="S127" s="105"/>
      <c r="T127" s="211">
        <f>T128+T129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72</v>
      </c>
      <c r="AU127" s="18" t="s">
        <v>180</v>
      </c>
      <c r="BK127" s="212">
        <f>BK128+BK129</f>
        <v>0</v>
      </c>
    </row>
    <row r="128" s="12" customFormat="1" ht="25.92" customHeight="1">
      <c r="A128" s="12"/>
      <c r="B128" s="213"/>
      <c r="C128" s="214"/>
      <c r="D128" s="215" t="s">
        <v>72</v>
      </c>
      <c r="E128" s="216" t="s">
        <v>204</v>
      </c>
      <c r="F128" s="216" t="s">
        <v>204</v>
      </c>
      <c r="G128" s="214"/>
      <c r="H128" s="214"/>
      <c r="I128" s="217"/>
      <c r="J128" s="218">
        <f>BK128</f>
        <v>0</v>
      </c>
      <c r="K128" s="214"/>
      <c r="L128" s="219"/>
      <c r="M128" s="220"/>
      <c r="N128" s="221"/>
      <c r="O128" s="221"/>
      <c r="P128" s="222">
        <v>0</v>
      </c>
      <c r="Q128" s="221"/>
      <c r="R128" s="222">
        <v>0</v>
      </c>
      <c r="S128" s="221"/>
      <c r="T128" s="223"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4" t="s">
        <v>80</v>
      </c>
      <c r="AT128" s="225" t="s">
        <v>72</v>
      </c>
      <c r="AU128" s="225" t="s">
        <v>73</v>
      </c>
      <c r="AY128" s="224" t="s">
        <v>206</v>
      </c>
      <c r="BK128" s="226">
        <v>0</v>
      </c>
    </row>
    <row r="129" s="12" customFormat="1" ht="25.92" customHeight="1">
      <c r="A129" s="12"/>
      <c r="B129" s="213"/>
      <c r="C129" s="214"/>
      <c r="D129" s="215" t="s">
        <v>72</v>
      </c>
      <c r="E129" s="216" t="s">
        <v>288</v>
      </c>
      <c r="F129" s="216" t="s">
        <v>377</v>
      </c>
      <c r="G129" s="214"/>
      <c r="H129" s="214"/>
      <c r="I129" s="217"/>
      <c r="J129" s="218">
        <f>BK129</f>
        <v>0</v>
      </c>
      <c r="K129" s="214"/>
      <c r="L129" s="219"/>
      <c r="M129" s="220"/>
      <c r="N129" s="221"/>
      <c r="O129" s="221"/>
      <c r="P129" s="222">
        <f>P130</f>
        <v>0</v>
      </c>
      <c r="Q129" s="221"/>
      <c r="R129" s="222">
        <f>R130</f>
        <v>0</v>
      </c>
      <c r="S129" s="221"/>
      <c r="T129" s="223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90</v>
      </c>
      <c r="AT129" s="225" t="s">
        <v>72</v>
      </c>
      <c r="AU129" s="225" t="s">
        <v>73</v>
      </c>
      <c r="AY129" s="224" t="s">
        <v>206</v>
      </c>
      <c r="BK129" s="226">
        <f>BK130</f>
        <v>0</v>
      </c>
    </row>
    <row r="130" s="12" customFormat="1" ht="22.8" customHeight="1">
      <c r="A130" s="12"/>
      <c r="B130" s="213"/>
      <c r="C130" s="214"/>
      <c r="D130" s="215" t="s">
        <v>72</v>
      </c>
      <c r="E130" s="227" t="s">
        <v>430</v>
      </c>
      <c r="F130" s="227" t="s">
        <v>431</v>
      </c>
      <c r="G130" s="214"/>
      <c r="H130" s="214"/>
      <c r="I130" s="217"/>
      <c r="J130" s="228">
        <f>BK130</f>
        <v>0</v>
      </c>
      <c r="K130" s="214"/>
      <c r="L130" s="219"/>
      <c r="M130" s="220"/>
      <c r="N130" s="221"/>
      <c r="O130" s="221"/>
      <c r="P130" s="222">
        <f>SUM(P131:P134)</f>
        <v>0</v>
      </c>
      <c r="Q130" s="221"/>
      <c r="R130" s="222">
        <f>SUM(R131:R134)</f>
        <v>0</v>
      </c>
      <c r="S130" s="221"/>
      <c r="T130" s="223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90</v>
      </c>
      <c r="AT130" s="225" t="s">
        <v>72</v>
      </c>
      <c r="AU130" s="225" t="s">
        <v>80</v>
      </c>
      <c r="AY130" s="224" t="s">
        <v>206</v>
      </c>
      <c r="BK130" s="226">
        <f>SUM(BK131:BK134)</f>
        <v>0</v>
      </c>
    </row>
    <row r="131" s="2" customFormat="1" ht="24.15" customHeight="1">
      <c r="A131" s="39"/>
      <c r="B131" s="40"/>
      <c r="C131" s="229" t="s">
        <v>80</v>
      </c>
      <c r="D131" s="229" t="s">
        <v>208</v>
      </c>
      <c r="E131" s="230" t="s">
        <v>779</v>
      </c>
      <c r="F131" s="231" t="s">
        <v>780</v>
      </c>
      <c r="G131" s="232" t="s">
        <v>309</v>
      </c>
      <c r="H131" s="233">
        <v>745</v>
      </c>
      <c r="I131" s="234"/>
      <c r="J131" s="235">
        <f>ROUND(I131*H131,2)</f>
        <v>0</v>
      </c>
      <c r="K131" s="231" t="s">
        <v>212</v>
      </c>
      <c r="L131" s="45"/>
      <c r="M131" s="236" t="s">
        <v>1</v>
      </c>
      <c r="N131" s="237" t="s">
        <v>38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213</v>
      </c>
      <c r="AT131" s="240" t="s">
        <v>208</v>
      </c>
      <c r="AU131" s="240" t="s">
        <v>82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1417</v>
      </c>
    </row>
    <row r="132" s="13" customFormat="1">
      <c r="A132" s="13"/>
      <c r="B132" s="242"/>
      <c r="C132" s="243"/>
      <c r="D132" s="244" t="s">
        <v>215</v>
      </c>
      <c r="E132" s="245" t="s">
        <v>1</v>
      </c>
      <c r="F132" s="246" t="s">
        <v>1418</v>
      </c>
      <c r="G132" s="243"/>
      <c r="H132" s="247">
        <v>730</v>
      </c>
      <c r="I132" s="248"/>
      <c r="J132" s="243"/>
      <c r="K132" s="243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215</v>
      </c>
      <c r="AU132" s="253" t="s">
        <v>82</v>
      </c>
      <c r="AV132" s="13" t="s">
        <v>82</v>
      </c>
      <c r="AW132" s="13" t="s">
        <v>30</v>
      </c>
      <c r="AX132" s="13" t="s">
        <v>73</v>
      </c>
      <c r="AY132" s="253" t="s">
        <v>206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1419</v>
      </c>
      <c r="G133" s="243"/>
      <c r="H133" s="247">
        <v>15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73</v>
      </c>
      <c r="AY133" s="253" t="s">
        <v>206</v>
      </c>
    </row>
    <row r="134" s="14" customFormat="1">
      <c r="A134" s="14"/>
      <c r="B134" s="254"/>
      <c r="C134" s="255"/>
      <c r="D134" s="244" t="s">
        <v>215</v>
      </c>
      <c r="E134" s="256" t="s">
        <v>1</v>
      </c>
      <c r="F134" s="257" t="s">
        <v>218</v>
      </c>
      <c r="G134" s="255"/>
      <c r="H134" s="258">
        <v>745</v>
      </c>
      <c r="I134" s="259"/>
      <c r="J134" s="255"/>
      <c r="K134" s="255"/>
      <c r="L134" s="260"/>
      <c r="M134" s="307"/>
      <c r="N134" s="308"/>
      <c r="O134" s="308"/>
      <c r="P134" s="308"/>
      <c r="Q134" s="308"/>
      <c r="R134" s="308"/>
      <c r="S134" s="308"/>
      <c r="T134" s="30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4" t="s">
        <v>215</v>
      </c>
      <c r="AU134" s="264" t="s">
        <v>82</v>
      </c>
      <c r="AV134" s="14" t="s">
        <v>213</v>
      </c>
      <c r="AW134" s="14" t="s">
        <v>30</v>
      </c>
      <c r="AX134" s="14" t="s">
        <v>80</v>
      </c>
      <c r="AY134" s="264" t="s">
        <v>206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7sakr5fIaEfh7ma6OCJNxP6sHtvS30Kd/Wk0gOUGGLEyJu6eJu5sV6i8WNmc9RsUZ2wPn/eCfdXxFuv1xl6uew==" hashValue="RLhy5O+hMs/aOEPhEWRIDhysEB2el5uplbhoot7XtAid7/O5KEWA80BDV3PUM/MGovdaHVmlx1/7kMXvb0BwIw==" algorithmName="SHA-512" password="CC35"/>
  <autoFilter ref="C126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1420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ROUND((SUM(BE129:BE149)),  2)</f>
        <v>0</v>
      </c>
      <c r="G37" s="39"/>
      <c r="H37" s="39"/>
      <c r="I37" s="166">
        <v>0.20999999999999999</v>
      </c>
      <c r="J37" s="165">
        <f>ROUND(((SUM(BE129:BE149))*I37),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ROUND((SUM(BF129:BF149)),  2)</f>
        <v>0</v>
      </c>
      <c r="G38" s="39"/>
      <c r="H38" s="39"/>
      <c r="I38" s="166">
        <v>0.12</v>
      </c>
      <c r="J38" s="165">
        <f>ROUND(((SUM(BF129:BF149))*I38),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ROUND((SUM(BG129:BG149)),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ROUND((SUM(BH129:BH149)),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ROUND((SUM(BI129:BI149)),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430-11-01.08 - PZS P4480 (ÚRS)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1"/>
      <c r="C102" s="192"/>
      <c r="D102" s="193" t="s">
        <v>1421</v>
      </c>
      <c r="E102" s="194"/>
      <c r="F102" s="194"/>
      <c r="G102" s="194"/>
      <c r="H102" s="194"/>
      <c r="I102" s="194"/>
      <c r="J102" s="195">
        <f>J132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7"/>
      <c r="C103" s="133"/>
      <c r="D103" s="198" t="s">
        <v>1422</v>
      </c>
      <c r="E103" s="199"/>
      <c r="F103" s="199"/>
      <c r="G103" s="199"/>
      <c r="H103" s="199"/>
      <c r="I103" s="199"/>
      <c r="J103" s="200">
        <f>J133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1"/>
      <c r="C104" s="192"/>
      <c r="D104" s="193" t="s">
        <v>188</v>
      </c>
      <c r="E104" s="194"/>
      <c r="F104" s="194"/>
      <c r="G104" s="194"/>
      <c r="H104" s="194"/>
      <c r="I104" s="194"/>
      <c r="J104" s="195">
        <f>J142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7"/>
      <c r="C105" s="133"/>
      <c r="D105" s="198" t="s">
        <v>190</v>
      </c>
      <c r="E105" s="199"/>
      <c r="F105" s="199"/>
      <c r="G105" s="199"/>
      <c r="H105" s="199"/>
      <c r="I105" s="199"/>
      <c r="J105" s="200">
        <f>J143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191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Prostá rekonstrukce trati v úseku Lázně Bělohrad - Nová Paka_Z2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617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170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6" t="s">
        <v>618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172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PS 430-11-01.08 - PZS P4480 (ÚRS)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Lázně Bělohrad - Nová Paka</v>
      </c>
      <c r="G123" s="41"/>
      <c r="H123" s="41"/>
      <c r="I123" s="33" t="s">
        <v>22</v>
      </c>
      <c r="J123" s="80" t="str">
        <f>IF(J16="","",J16)</f>
        <v>7. 7. 2025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E19</f>
        <v>Správa Železnic, s.o.</v>
      </c>
      <c r="G125" s="41"/>
      <c r="H125" s="41"/>
      <c r="I125" s="33" t="s">
        <v>29</v>
      </c>
      <c r="J125" s="37" t="str">
        <f>E25</f>
        <v>Pavel Plašil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IF(E22="","",E22)</f>
        <v>Vyplň údaj</v>
      </c>
      <c r="G126" s="41"/>
      <c r="H126" s="41"/>
      <c r="I126" s="33" t="s">
        <v>31</v>
      </c>
      <c r="J126" s="37" t="str">
        <f>E28</f>
        <v>Michal Kadlec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192</v>
      </c>
      <c r="D128" s="205" t="s">
        <v>58</v>
      </c>
      <c r="E128" s="205" t="s">
        <v>54</v>
      </c>
      <c r="F128" s="205" t="s">
        <v>55</v>
      </c>
      <c r="G128" s="205" t="s">
        <v>193</v>
      </c>
      <c r="H128" s="205" t="s">
        <v>194</v>
      </c>
      <c r="I128" s="205" t="s">
        <v>195</v>
      </c>
      <c r="J128" s="205" t="s">
        <v>178</v>
      </c>
      <c r="K128" s="206" t="s">
        <v>196</v>
      </c>
      <c r="L128" s="207"/>
      <c r="M128" s="101" t="s">
        <v>1</v>
      </c>
      <c r="N128" s="102" t="s">
        <v>37</v>
      </c>
      <c r="O128" s="102" t="s">
        <v>197</v>
      </c>
      <c r="P128" s="102" t="s">
        <v>198</v>
      </c>
      <c r="Q128" s="102" t="s">
        <v>199</v>
      </c>
      <c r="R128" s="102" t="s">
        <v>200</v>
      </c>
      <c r="S128" s="102" t="s">
        <v>201</v>
      </c>
      <c r="T128" s="103" t="s">
        <v>202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203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P130+P132+P142</f>
        <v>0</v>
      </c>
      <c r="Q129" s="105"/>
      <c r="R129" s="210">
        <f>R130+R132+R142</f>
        <v>0.40749999999999997</v>
      </c>
      <c r="S129" s="105"/>
      <c r="T129" s="211">
        <f>T130+T132+T142</f>
        <v>6.96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72</v>
      </c>
      <c r="AU129" s="18" t="s">
        <v>180</v>
      </c>
      <c r="BK129" s="212">
        <f>BK130+BK132+BK142</f>
        <v>0</v>
      </c>
    </row>
    <row r="130" s="12" customFormat="1" ht="25.92" customHeight="1">
      <c r="A130" s="12"/>
      <c r="B130" s="213"/>
      <c r="C130" s="214"/>
      <c r="D130" s="215" t="s">
        <v>72</v>
      </c>
      <c r="E130" s="216" t="s">
        <v>204</v>
      </c>
      <c r="F130" s="216" t="s">
        <v>204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P131</f>
        <v>0</v>
      </c>
      <c r="Q130" s="221"/>
      <c r="R130" s="222">
        <f>R131</f>
        <v>0.22800000000000001</v>
      </c>
      <c r="S130" s="221"/>
      <c r="T130" s="22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73</v>
      </c>
      <c r="AY130" s="224" t="s">
        <v>206</v>
      </c>
      <c r="BK130" s="226">
        <f>BK131</f>
        <v>0</v>
      </c>
    </row>
    <row r="131" s="2" customFormat="1" ht="21.75" customHeight="1">
      <c r="A131" s="39"/>
      <c r="B131" s="40"/>
      <c r="C131" s="286" t="s">
        <v>80</v>
      </c>
      <c r="D131" s="286" t="s">
        <v>288</v>
      </c>
      <c r="E131" s="287" t="s">
        <v>1423</v>
      </c>
      <c r="F131" s="288" t="s">
        <v>1424</v>
      </c>
      <c r="G131" s="289" t="s">
        <v>211</v>
      </c>
      <c r="H131" s="290">
        <v>2</v>
      </c>
      <c r="I131" s="291"/>
      <c r="J131" s="292">
        <f>ROUND(I131*H131,2)</f>
        <v>0</v>
      </c>
      <c r="K131" s="288" t="s">
        <v>212</v>
      </c>
      <c r="L131" s="293"/>
      <c r="M131" s="294" t="s">
        <v>1</v>
      </c>
      <c r="N131" s="295" t="s">
        <v>38</v>
      </c>
      <c r="O131" s="92"/>
      <c r="P131" s="238">
        <f>O131*H131</f>
        <v>0</v>
      </c>
      <c r="Q131" s="238">
        <v>0.114</v>
      </c>
      <c r="R131" s="238">
        <f>Q131*H131</f>
        <v>0.22800000000000001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253</v>
      </c>
      <c r="AT131" s="240" t="s">
        <v>288</v>
      </c>
      <c r="AU131" s="240" t="s">
        <v>80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1425</v>
      </c>
    </row>
    <row r="132" s="12" customFormat="1" ht="25.92" customHeight="1">
      <c r="A132" s="12"/>
      <c r="B132" s="213"/>
      <c r="C132" s="214"/>
      <c r="D132" s="215" t="s">
        <v>72</v>
      </c>
      <c r="E132" s="216" t="s">
        <v>1426</v>
      </c>
      <c r="F132" s="216" t="s">
        <v>1427</v>
      </c>
      <c r="G132" s="214"/>
      <c r="H132" s="214"/>
      <c r="I132" s="217"/>
      <c r="J132" s="218">
        <f>BK132</f>
        <v>0</v>
      </c>
      <c r="K132" s="214"/>
      <c r="L132" s="219"/>
      <c r="M132" s="220"/>
      <c r="N132" s="221"/>
      <c r="O132" s="221"/>
      <c r="P132" s="222">
        <f>P133</f>
        <v>0</v>
      </c>
      <c r="Q132" s="221"/>
      <c r="R132" s="222">
        <f>R133</f>
        <v>0.00077999999999999999</v>
      </c>
      <c r="S132" s="221"/>
      <c r="T132" s="223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82</v>
      </c>
      <c r="AT132" s="225" t="s">
        <v>72</v>
      </c>
      <c r="AU132" s="225" t="s">
        <v>73</v>
      </c>
      <c r="AY132" s="224" t="s">
        <v>206</v>
      </c>
      <c r="BK132" s="226">
        <f>BK133</f>
        <v>0</v>
      </c>
    </row>
    <row r="133" s="12" customFormat="1" ht="22.8" customHeight="1">
      <c r="A133" s="12"/>
      <c r="B133" s="213"/>
      <c r="C133" s="214"/>
      <c r="D133" s="215" t="s">
        <v>72</v>
      </c>
      <c r="E133" s="227" t="s">
        <v>1428</v>
      </c>
      <c r="F133" s="227" t="s">
        <v>1429</v>
      </c>
      <c r="G133" s="214"/>
      <c r="H133" s="214"/>
      <c r="I133" s="217"/>
      <c r="J133" s="228">
        <f>BK133</f>
        <v>0</v>
      </c>
      <c r="K133" s="214"/>
      <c r="L133" s="219"/>
      <c r="M133" s="220"/>
      <c r="N133" s="221"/>
      <c r="O133" s="221"/>
      <c r="P133" s="222">
        <f>SUM(P134:P141)</f>
        <v>0</v>
      </c>
      <c r="Q133" s="221"/>
      <c r="R133" s="222">
        <f>SUM(R134:R141)</f>
        <v>0.00077999999999999999</v>
      </c>
      <c r="S133" s="221"/>
      <c r="T133" s="223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4" t="s">
        <v>82</v>
      </c>
      <c r="AT133" s="225" t="s">
        <v>72</v>
      </c>
      <c r="AU133" s="225" t="s">
        <v>80</v>
      </c>
      <c r="AY133" s="224" t="s">
        <v>206</v>
      </c>
      <c r="BK133" s="226">
        <f>SUM(BK134:BK141)</f>
        <v>0</v>
      </c>
    </row>
    <row r="134" s="2" customFormat="1" ht="24.15" customHeight="1">
      <c r="A134" s="39"/>
      <c r="B134" s="40"/>
      <c r="C134" s="286" t="s">
        <v>82</v>
      </c>
      <c r="D134" s="286" t="s">
        <v>288</v>
      </c>
      <c r="E134" s="287" t="s">
        <v>1430</v>
      </c>
      <c r="F134" s="288" t="s">
        <v>1431</v>
      </c>
      <c r="G134" s="289" t="s">
        <v>301</v>
      </c>
      <c r="H134" s="290">
        <v>1</v>
      </c>
      <c r="I134" s="291"/>
      <c r="J134" s="292">
        <f>ROUND(I134*H134,2)</f>
        <v>0</v>
      </c>
      <c r="K134" s="288" t="s">
        <v>212</v>
      </c>
      <c r="L134" s="293"/>
      <c r="M134" s="294" t="s">
        <v>1</v>
      </c>
      <c r="N134" s="295" t="s">
        <v>38</v>
      </c>
      <c r="O134" s="92"/>
      <c r="P134" s="238">
        <f>O134*H134</f>
        <v>0</v>
      </c>
      <c r="Q134" s="238">
        <v>0.00062</v>
      </c>
      <c r="R134" s="238">
        <f>Q134*H134</f>
        <v>0.00062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505</v>
      </c>
      <c r="AT134" s="240" t="s">
        <v>288</v>
      </c>
      <c r="AU134" s="240" t="s">
        <v>82</v>
      </c>
      <c r="AY134" s="18" t="s">
        <v>206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80</v>
      </c>
      <c r="BK134" s="241">
        <f>ROUND(I134*H134,2)</f>
        <v>0</v>
      </c>
      <c r="BL134" s="18" t="s">
        <v>383</v>
      </c>
      <c r="BM134" s="240" t="s">
        <v>1432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1433</v>
      </c>
      <c r="G135" s="243"/>
      <c r="H135" s="247">
        <v>1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82</v>
      </c>
      <c r="AV135" s="13" t="s">
        <v>82</v>
      </c>
      <c r="AW135" s="13" t="s">
        <v>30</v>
      </c>
      <c r="AX135" s="13" t="s">
        <v>80</v>
      </c>
      <c r="AY135" s="253" t="s">
        <v>206</v>
      </c>
    </row>
    <row r="136" s="2" customFormat="1" ht="24.15" customHeight="1">
      <c r="A136" s="39"/>
      <c r="B136" s="40"/>
      <c r="C136" s="286" t="s">
        <v>90</v>
      </c>
      <c r="D136" s="286" t="s">
        <v>288</v>
      </c>
      <c r="E136" s="287" t="s">
        <v>1434</v>
      </c>
      <c r="F136" s="288" t="s">
        <v>1435</v>
      </c>
      <c r="G136" s="289" t="s">
        <v>301</v>
      </c>
      <c r="H136" s="290">
        <v>2</v>
      </c>
      <c r="I136" s="291"/>
      <c r="J136" s="292">
        <f>ROUND(I136*H136,2)</f>
        <v>0</v>
      </c>
      <c r="K136" s="288" t="s">
        <v>212</v>
      </c>
      <c r="L136" s="293"/>
      <c r="M136" s="294" t="s">
        <v>1</v>
      </c>
      <c r="N136" s="295" t="s">
        <v>38</v>
      </c>
      <c r="O136" s="92"/>
      <c r="P136" s="238">
        <f>O136*H136</f>
        <v>0</v>
      </c>
      <c r="Q136" s="238">
        <v>8.0000000000000007E-05</v>
      </c>
      <c r="R136" s="238">
        <f>Q136*H136</f>
        <v>0.00016000000000000001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505</v>
      </c>
      <c r="AT136" s="240" t="s">
        <v>288</v>
      </c>
      <c r="AU136" s="240" t="s">
        <v>82</v>
      </c>
      <c r="AY136" s="18" t="s">
        <v>206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80</v>
      </c>
      <c r="BK136" s="241">
        <f>ROUND(I136*H136,2)</f>
        <v>0</v>
      </c>
      <c r="BL136" s="18" t="s">
        <v>383</v>
      </c>
      <c r="BM136" s="240" t="s">
        <v>1436</v>
      </c>
    </row>
    <row r="137" s="13" customFormat="1">
      <c r="A137" s="13"/>
      <c r="B137" s="242"/>
      <c r="C137" s="243"/>
      <c r="D137" s="244" t="s">
        <v>215</v>
      </c>
      <c r="E137" s="245" t="s">
        <v>1</v>
      </c>
      <c r="F137" s="246" t="s">
        <v>1437</v>
      </c>
      <c r="G137" s="243"/>
      <c r="H137" s="247">
        <v>2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215</v>
      </c>
      <c r="AU137" s="253" t="s">
        <v>82</v>
      </c>
      <c r="AV137" s="13" t="s">
        <v>82</v>
      </c>
      <c r="AW137" s="13" t="s">
        <v>30</v>
      </c>
      <c r="AX137" s="13" t="s">
        <v>80</v>
      </c>
      <c r="AY137" s="253" t="s">
        <v>206</v>
      </c>
    </row>
    <row r="138" s="2" customFormat="1" ht="24.15" customHeight="1">
      <c r="A138" s="39"/>
      <c r="B138" s="40"/>
      <c r="C138" s="229" t="s">
        <v>213</v>
      </c>
      <c r="D138" s="229" t="s">
        <v>208</v>
      </c>
      <c r="E138" s="230" t="s">
        <v>1438</v>
      </c>
      <c r="F138" s="231" t="s">
        <v>1439</v>
      </c>
      <c r="G138" s="232" t="s">
        <v>301</v>
      </c>
      <c r="H138" s="233">
        <v>1</v>
      </c>
      <c r="I138" s="234"/>
      <c r="J138" s="235">
        <f>ROUND(I138*H138,2)</f>
        <v>0</v>
      </c>
      <c r="K138" s="231" t="s">
        <v>212</v>
      </c>
      <c r="L138" s="45"/>
      <c r="M138" s="236" t="s">
        <v>1</v>
      </c>
      <c r="N138" s="237" t="s">
        <v>38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298</v>
      </c>
      <c r="AT138" s="240" t="s">
        <v>208</v>
      </c>
      <c r="AU138" s="240" t="s">
        <v>82</v>
      </c>
      <c r="AY138" s="18" t="s">
        <v>206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80</v>
      </c>
      <c r="BK138" s="241">
        <f>ROUND(I138*H138,2)</f>
        <v>0</v>
      </c>
      <c r="BL138" s="18" t="s">
        <v>298</v>
      </c>
      <c r="BM138" s="240" t="s">
        <v>1440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1433</v>
      </c>
      <c r="G139" s="243"/>
      <c r="H139" s="247">
        <v>1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80</v>
      </c>
      <c r="AY139" s="253" t="s">
        <v>206</v>
      </c>
    </row>
    <row r="140" s="2" customFormat="1" ht="24.15" customHeight="1">
      <c r="A140" s="39"/>
      <c r="B140" s="40"/>
      <c r="C140" s="229" t="s">
        <v>233</v>
      </c>
      <c r="D140" s="229" t="s">
        <v>208</v>
      </c>
      <c r="E140" s="230" t="s">
        <v>1441</v>
      </c>
      <c r="F140" s="231" t="s">
        <v>1442</v>
      </c>
      <c r="G140" s="232" t="s">
        <v>301</v>
      </c>
      <c r="H140" s="233">
        <v>2</v>
      </c>
      <c r="I140" s="234"/>
      <c r="J140" s="235">
        <f>ROUND(I140*H140,2)</f>
        <v>0</v>
      </c>
      <c r="K140" s="231" t="s">
        <v>212</v>
      </c>
      <c r="L140" s="45"/>
      <c r="M140" s="236" t="s">
        <v>1</v>
      </c>
      <c r="N140" s="237" t="s">
        <v>38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298</v>
      </c>
      <c r="AT140" s="240" t="s">
        <v>208</v>
      </c>
      <c r="AU140" s="240" t="s">
        <v>82</v>
      </c>
      <c r="AY140" s="18" t="s">
        <v>206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80</v>
      </c>
      <c r="BK140" s="241">
        <f>ROUND(I140*H140,2)</f>
        <v>0</v>
      </c>
      <c r="BL140" s="18" t="s">
        <v>298</v>
      </c>
      <c r="BM140" s="240" t="s">
        <v>1443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1437</v>
      </c>
      <c r="G141" s="243"/>
      <c r="H141" s="247">
        <v>2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80</v>
      </c>
      <c r="AY141" s="253" t="s">
        <v>206</v>
      </c>
    </row>
    <row r="142" s="12" customFormat="1" ht="25.92" customHeight="1">
      <c r="A142" s="12"/>
      <c r="B142" s="213"/>
      <c r="C142" s="214"/>
      <c r="D142" s="215" t="s">
        <v>72</v>
      </c>
      <c r="E142" s="216" t="s">
        <v>288</v>
      </c>
      <c r="F142" s="216" t="s">
        <v>377</v>
      </c>
      <c r="G142" s="214"/>
      <c r="H142" s="214"/>
      <c r="I142" s="217"/>
      <c r="J142" s="218">
        <f>BK142</f>
        <v>0</v>
      </c>
      <c r="K142" s="214"/>
      <c r="L142" s="219"/>
      <c r="M142" s="220"/>
      <c r="N142" s="221"/>
      <c r="O142" s="221"/>
      <c r="P142" s="222">
        <f>P143</f>
        <v>0</v>
      </c>
      <c r="Q142" s="221"/>
      <c r="R142" s="222">
        <f>R143</f>
        <v>0.17871999999999999</v>
      </c>
      <c r="S142" s="221"/>
      <c r="T142" s="223">
        <f>T143</f>
        <v>6.96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4" t="s">
        <v>90</v>
      </c>
      <c r="AT142" s="225" t="s">
        <v>72</v>
      </c>
      <c r="AU142" s="225" t="s">
        <v>73</v>
      </c>
      <c r="AY142" s="224" t="s">
        <v>206</v>
      </c>
      <c r="BK142" s="226">
        <f>BK143</f>
        <v>0</v>
      </c>
    </row>
    <row r="143" s="12" customFormat="1" ht="22.8" customHeight="1">
      <c r="A143" s="12"/>
      <c r="B143" s="213"/>
      <c r="C143" s="214"/>
      <c r="D143" s="215" t="s">
        <v>72</v>
      </c>
      <c r="E143" s="227" t="s">
        <v>430</v>
      </c>
      <c r="F143" s="227" t="s">
        <v>431</v>
      </c>
      <c r="G143" s="214"/>
      <c r="H143" s="214"/>
      <c r="I143" s="217"/>
      <c r="J143" s="228">
        <f>BK143</f>
        <v>0</v>
      </c>
      <c r="K143" s="214"/>
      <c r="L143" s="219"/>
      <c r="M143" s="220"/>
      <c r="N143" s="221"/>
      <c r="O143" s="221"/>
      <c r="P143" s="222">
        <f>SUM(P144:P149)</f>
        <v>0</v>
      </c>
      <c r="Q143" s="221"/>
      <c r="R143" s="222">
        <f>SUM(R144:R149)</f>
        <v>0.17871999999999999</v>
      </c>
      <c r="S143" s="221"/>
      <c r="T143" s="223">
        <f>SUM(T144:T149)</f>
        <v>6.96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4" t="s">
        <v>90</v>
      </c>
      <c r="AT143" s="225" t="s">
        <v>72</v>
      </c>
      <c r="AU143" s="225" t="s">
        <v>80</v>
      </c>
      <c r="AY143" s="224" t="s">
        <v>206</v>
      </c>
      <c r="BK143" s="226">
        <f>SUM(BK144:BK149)</f>
        <v>0</v>
      </c>
    </row>
    <row r="144" s="2" customFormat="1" ht="24.15" customHeight="1">
      <c r="A144" s="39"/>
      <c r="B144" s="40"/>
      <c r="C144" s="229" t="s">
        <v>244</v>
      </c>
      <c r="D144" s="229" t="s">
        <v>208</v>
      </c>
      <c r="E144" s="230" t="s">
        <v>1444</v>
      </c>
      <c r="F144" s="231" t="s">
        <v>1445</v>
      </c>
      <c r="G144" s="232" t="s">
        <v>301</v>
      </c>
      <c r="H144" s="233">
        <v>2</v>
      </c>
      <c r="I144" s="234"/>
      <c r="J144" s="235">
        <f>ROUND(I144*H144,2)</f>
        <v>0</v>
      </c>
      <c r="K144" s="231" t="s">
        <v>212</v>
      </c>
      <c r="L144" s="45"/>
      <c r="M144" s="236" t="s">
        <v>1</v>
      </c>
      <c r="N144" s="237" t="s">
        <v>38</v>
      </c>
      <c r="O144" s="92"/>
      <c r="P144" s="238">
        <f>O144*H144</f>
        <v>0</v>
      </c>
      <c r="Q144" s="238">
        <v>0.089359999999999995</v>
      </c>
      <c r="R144" s="238">
        <f>Q144*H144</f>
        <v>0.17871999999999999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213</v>
      </c>
      <c r="AT144" s="240" t="s">
        <v>208</v>
      </c>
      <c r="AU144" s="240" t="s">
        <v>82</v>
      </c>
      <c r="AY144" s="18" t="s">
        <v>206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80</v>
      </c>
      <c r="BK144" s="241">
        <f>ROUND(I144*H144,2)</f>
        <v>0</v>
      </c>
      <c r="BL144" s="18" t="s">
        <v>213</v>
      </c>
      <c r="BM144" s="240" t="s">
        <v>1446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1447</v>
      </c>
      <c r="G145" s="243"/>
      <c r="H145" s="247">
        <v>2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82</v>
      </c>
      <c r="AV145" s="13" t="s">
        <v>82</v>
      </c>
      <c r="AW145" s="13" t="s">
        <v>30</v>
      </c>
      <c r="AX145" s="13" t="s">
        <v>80</v>
      </c>
      <c r="AY145" s="253" t="s">
        <v>206</v>
      </c>
    </row>
    <row r="146" s="2" customFormat="1" ht="24.15" customHeight="1">
      <c r="A146" s="39"/>
      <c r="B146" s="40"/>
      <c r="C146" s="229" t="s">
        <v>248</v>
      </c>
      <c r="D146" s="229" t="s">
        <v>208</v>
      </c>
      <c r="E146" s="230" t="s">
        <v>779</v>
      </c>
      <c r="F146" s="231" t="s">
        <v>780</v>
      </c>
      <c r="G146" s="232" t="s">
        <v>309</v>
      </c>
      <c r="H146" s="233">
        <v>95</v>
      </c>
      <c r="I146" s="234"/>
      <c r="J146" s="235">
        <f>ROUND(I146*H146,2)</f>
        <v>0</v>
      </c>
      <c r="K146" s="231" t="s">
        <v>212</v>
      </c>
      <c r="L146" s="45"/>
      <c r="M146" s="236" t="s">
        <v>1</v>
      </c>
      <c r="N146" s="237" t="s">
        <v>38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213</v>
      </c>
      <c r="AT146" s="240" t="s">
        <v>208</v>
      </c>
      <c r="AU146" s="240" t="s">
        <v>82</v>
      </c>
      <c r="AY146" s="18" t="s">
        <v>206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80</v>
      </c>
      <c r="BK146" s="241">
        <f>ROUND(I146*H146,2)</f>
        <v>0</v>
      </c>
      <c r="BL146" s="18" t="s">
        <v>213</v>
      </c>
      <c r="BM146" s="240" t="s">
        <v>1448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1065</v>
      </c>
      <c r="G147" s="243"/>
      <c r="H147" s="247">
        <v>95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80</v>
      </c>
      <c r="AY147" s="253" t="s">
        <v>206</v>
      </c>
    </row>
    <row r="148" s="2" customFormat="1" ht="24.15" customHeight="1">
      <c r="A148" s="39"/>
      <c r="B148" s="40"/>
      <c r="C148" s="229" t="s">
        <v>253</v>
      </c>
      <c r="D148" s="229" t="s">
        <v>208</v>
      </c>
      <c r="E148" s="230" t="s">
        <v>1449</v>
      </c>
      <c r="F148" s="231" t="s">
        <v>1450</v>
      </c>
      <c r="G148" s="232" t="s">
        <v>301</v>
      </c>
      <c r="H148" s="233">
        <v>2</v>
      </c>
      <c r="I148" s="234"/>
      <c r="J148" s="235">
        <f>ROUND(I148*H148,2)</f>
        <v>0</v>
      </c>
      <c r="K148" s="231" t="s">
        <v>212</v>
      </c>
      <c r="L148" s="45"/>
      <c r="M148" s="236" t="s">
        <v>1</v>
      </c>
      <c r="N148" s="237" t="s">
        <v>38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3.48</v>
      </c>
      <c r="T148" s="239">
        <f>S148*H148</f>
        <v>6.96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80</v>
      </c>
      <c r="AT148" s="240" t="s">
        <v>208</v>
      </c>
      <c r="AU148" s="240" t="s">
        <v>82</v>
      </c>
      <c r="AY148" s="18" t="s">
        <v>206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80</v>
      </c>
      <c r="BK148" s="241">
        <f>ROUND(I148*H148,2)</f>
        <v>0</v>
      </c>
      <c r="BL148" s="18" t="s">
        <v>80</v>
      </c>
      <c r="BM148" s="240" t="s">
        <v>1451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1447</v>
      </c>
      <c r="G149" s="243"/>
      <c r="H149" s="247">
        <v>2</v>
      </c>
      <c r="I149" s="248"/>
      <c r="J149" s="243"/>
      <c r="K149" s="243"/>
      <c r="L149" s="249"/>
      <c r="M149" s="304"/>
      <c r="N149" s="305"/>
      <c r="O149" s="305"/>
      <c r="P149" s="305"/>
      <c r="Q149" s="305"/>
      <c r="R149" s="305"/>
      <c r="S149" s="305"/>
      <c r="T149" s="3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82</v>
      </c>
      <c r="AV149" s="13" t="s">
        <v>82</v>
      </c>
      <c r="AW149" s="13" t="s">
        <v>30</v>
      </c>
      <c r="AX149" s="13" t="s">
        <v>80</v>
      </c>
      <c r="AY149" s="253" t="s">
        <v>206</v>
      </c>
    </row>
    <row r="150" s="2" customFormat="1" ht="6.96" customHeight="1">
      <c r="A150" s="39"/>
      <c r="B150" s="67"/>
      <c r="C150" s="68"/>
      <c r="D150" s="68"/>
      <c r="E150" s="68"/>
      <c r="F150" s="68"/>
      <c r="G150" s="68"/>
      <c r="H150" s="68"/>
      <c r="I150" s="68"/>
      <c r="J150" s="68"/>
      <c r="K150" s="68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4oTx7S4obVvYX7A4JxcLgSAKmjy89ebVvvP1ddGMu5BJbsGX3T9JIBvt9jEm/XbHEdHZEf8FoYbY6lyyPWiyfA==" hashValue="+fjR6pOB5UUDtGbRY+ElxU/ia5hL8h3ZShxNsMIai8RBPSDExRb4rdQjrdbvQ8HLNg774r6Fwd+HZbBkL6ATXw==" algorithmName="SHA-512" password="CC35"/>
  <autoFilter ref="C128:K14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1452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ROUND((SUM(BE129:BE149)),  2)</f>
        <v>0</v>
      </c>
      <c r="G37" s="39"/>
      <c r="H37" s="39"/>
      <c r="I37" s="166">
        <v>0.20999999999999999</v>
      </c>
      <c r="J37" s="165">
        <f>ROUND(((SUM(BE129:BE149))*I37),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ROUND((SUM(BF129:BF149)),  2)</f>
        <v>0</v>
      </c>
      <c r="G38" s="39"/>
      <c r="H38" s="39"/>
      <c r="I38" s="166">
        <v>0.12</v>
      </c>
      <c r="J38" s="165">
        <f>ROUND(((SUM(BF129:BF149))*I38),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ROUND((SUM(BG129:BG149)),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ROUND((SUM(BH129:BH149)),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ROUND((SUM(BI129:BI149)),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430-11-01.10 - PZS P4481 (ÚRS)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1"/>
      <c r="C102" s="192"/>
      <c r="D102" s="193" t="s">
        <v>1421</v>
      </c>
      <c r="E102" s="194"/>
      <c r="F102" s="194"/>
      <c r="G102" s="194"/>
      <c r="H102" s="194"/>
      <c r="I102" s="194"/>
      <c r="J102" s="195">
        <f>J132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7"/>
      <c r="C103" s="133"/>
      <c r="D103" s="198" t="s">
        <v>1422</v>
      </c>
      <c r="E103" s="199"/>
      <c r="F103" s="199"/>
      <c r="G103" s="199"/>
      <c r="H103" s="199"/>
      <c r="I103" s="199"/>
      <c r="J103" s="200">
        <f>J133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1"/>
      <c r="C104" s="192"/>
      <c r="D104" s="193" t="s">
        <v>188</v>
      </c>
      <c r="E104" s="194"/>
      <c r="F104" s="194"/>
      <c r="G104" s="194"/>
      <c r="H104" s="194"/>
      <c r="I104" s="194"/>
      <c r="J104" s="195">
        <f>J142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7"/>
      <c r="C105" s="133"/>
      <c r="D105" s="198" t="s">
        <v>190</v>
      </c>
      <c r="E105" s="199"/>
      <c r="F105" s="199"/>
      <c r="G105" s="199"/>
      <c r="H105" s="199"/>
      <c r="I105" s="199"/>
      <c r="J105" s="200">
        <f>J143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191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Prostá rekonstrukce trati v úseku Lázně Bělohrad - Nová Paka_Z2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617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170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6" t="s">
        <v>618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172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PS 430-11-01.10 - PZS P4481 (ÚRS)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Lázně Bělohrad - Nová Paka</v>
      </c>
      <c r="G123" s="41"/>
      <c r="H123" s="41"/>
      <c r="I123" s="33" t="s">
        <v>22</v>
      </c>
      <c r="J123" s="80" t="str">
        <f>IF(J16="","",J16)</f>
        <v>7. 7. 2025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E19</f>
        <v>Správa Železnic, s.o.</v>
      </c>
      <c r="G125" s="41"/>
      <c r="H125" s="41"/>
      <c r="I125" s="33" t="s">
        <v>29</v>
      </c>
      <c r="J125" s="37" t="str">
        <f>E25</f>
        <v>Pavel Plašil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IF(E22="","",E22)</f>
        <v>Vyplň údaj</v>
      </c>
      <c r="G126" s="41"/>
      <c r="H126" s="41"/>
      <c r="I126" s="33" t="s">
        <v>31</v>
      </c>
      <c r="J126" s="37" t="str">
        <f>E28</f>
        <v>Michal Kadlec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192</v>
      </c>
      <c r="D128" s="205" t="s">
        <v>58</v>
      </c>
      <c r="E128" s="205" t="s">
        <v>54</v>
      </c>
      <c r="F128" s="205" t="s">
        <v>55</v>
      </c>
      <c r="G128" s="205" t="s">
        <v>193</v>
      </c>
      <c r="H128" s="205" t="s">
        <v>194</v>
      </c>
      <c r="I128" s="205" t="s">
        <v>195</v>
      </c>
      <c r="J128" s="205" t="s">
        <v>178</v>
      </c>
      <c r="K128" s="206" t="s">
        <v>196</v>
      </c>
      <c r="L128" s="207"/>
      <c r="M128" s="101" t="s">
        <v>1</v>
      </c>
      <c r="N128" s="102" t="s">
        <v>37</v>
      </c>
      <c r="O128" s="102" t="s">
        <v>197</v>
      </c>
      <c r="P128" s="102" t="s">
        <v>198</v>
      </c>
      <c r="Q128" s="102" t="s">
        <v>199</v>
      </c>
      <c r="R128" s="102" t="s">
        <v>200</v>
      </c>
      <c r="S128" s="102" t="s">
        <v>201</v>
      </c>
      <c r="T128" s="103" t="s">
        <v>202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203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P130+P132+P142</f>
        <v>0</v>
      </c>
      <c r="Q129" s="105"/>
      <c r="R129" s="210">
        <f>R130+R132+R142</f>
        <v>0.40749999999999997</v>
      </c>
      <c r="S129" s="105"/>
      <c r="T129" s="211">
        <f>T130+T132+T142</f>
        <v>6.96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72</v>
      </c>
      <c r="AU129" s="18" t="s">
        <v>180</v>
      </c>
      <c r="BK129" s="212">
        <f>BK130+BK132+BK142</f>
        <v>0</v>
      </c>
    </row>
    <row r="130" s="12" customFormat="1" ht="25.92" customHeight="1">
      <c r="A130" s="12"/>
      <c r="B130" s="213"/>
      <c r="C130" s="214"/>
      <c r="D130" s="215" t="s">
        <v>72</v>
      </c>
      <c r="E130" s="216" t="s">
        <v>204</v>
      </c>
      <c r="F130" s="216" t="s">
        <v>204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P131</f>
        <v>0</v>
      </c>
      <c r="Q130" s="221"/>
      <c r="R130" s="222">
        <f>R131</f>
        <v>0.22800000000000001</v>
      </c>
      <c r="S130" s="221"/>
      <c r="T130" s="22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73</v>
      </c>
      <c r="AY130" s="224" t="s">
        <v>206</v>
      </c>
      <c r="BK130" s="226">
        <f>BK131</f>
        <v>0</v>
      </c>
    </row>
    <row r="131" s="2" customFormat="1" ht="21.75" customHeight="1">
      <c r="A131" s="39"/>
      <c r="B131" s="40"/>
      <c r="C131" s="286" t="s">
        <v>80</v>
      </c>
      <c r="D131" s="286" t="s">
        <v>288</v>
      </c>
      <c r="E131" s="287" t="s">
        <v>1423</v>
      </c>
      <c r="F131" s="288" t="s">
        <v>1424</v>
      </c>
      <c r="G131" s="289" t="s">
        <v>211</v>
      </c>
      <c r="H131" s="290">
        <v>2</v>
      </c>
      <c r="I131" s="291"/>
      <c r="J131" s="292">
        <f>ROUND(I131*H131,2)</f>
        <v>0</v>
      </c>
      <c r="K131" s="288" t="s">
        <v>212</v>
      </c>
      <c r="L131" s="293"/>
      <c r="M131" s="294" t="s">
        <v>1</v>
      </c>
      <c r="N131" s="295" t="s">
        <v>38</v>
      </c>
      <c r="O131" s="92"/>
      <c r="P131" s="238">
        <f>O131*H131</f>
        <v>0</v>
      </c>
      <c r="Q131" s="238">
        <v>0.114</v>
      </c>
      <c r="R131" s="238">
        <f>Q131*H131</f>
        <v>0.22800000000000001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253</v>
      </c>
      <c r="AT131" s="240" t="s">
        <v>288</v>
      </c>
      <c r="AU131" s="240" t="s">
        <v>80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1453</v>
      </c>
    </row>
    <row r="132" s="12" customFormat="1" ht="25.92" customHeight="1">
      <c r="A132" s="12"/>
      <c r="B132" s="213"/>
      <c r="C132" s="214"/>
      <c r="D132" s="215" t="s">
        <v>72</v>
      </c>
      <c r="E132" s="216" t="s">
        <v>1426</v>
      </c>
      <c r="F132" s="216" t="s">
        <v>1427</v>
      </c>
      <c r="G132" s="214"/>
      <c r="H132" s="214"/>
      <c r="I132" s="217"/>
      <c r="J132" s="218">
        <f>BK132</f>
        <v>0</v>
      </c>
      <c r="K132" s="214"/>
      <c r="L132" s="219"/>
      <c r="M132" s="220"/>
      <c r="N132" s="221"/>
      <c r="O132" s="221"/>
      <c r="P132" s="222">
        <f>P133</f>
        <v>0</v>
      </c>
      <c r="Q132" s="221"/>
      <c r="R132" s="222">
        <f>R133</f>
        <v>0.00077999999999999999</v>
      </c>
      <c r="S132" s="221"/>
      <c r="T132" s="223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82</v>
      </c>
      <c r="AT132" s="225" t="s">
        <v>72</v>
      </c>
      <c r="AU132" s="225" t="s">
        <v>73</v>
      </c>
      <c r="AY132" s="224" t="s">
        <v>206</v>
      </c>
      <c r="BK132" s="226">
        <f>BK133</f>
        <v>0</v>
      </c>
    </row>
    <row r="133" s="12" customFormat="1" ht="22.8" customHeight="1">
      <c r="A133" s="12"/>
      <c r="B133" s="213"/>
      <c r="C133" s="214"/>
      <c r="D133" s="215" t="s">
        <v>72</v>
      </c>
      <c r="E133" s="227" t="s">
        <v>1428</v>
      </c>
      <c r="F133" s="227" t="s">
        <v>1429</v>
      </c>
      <c r="G133" s="214"/>
      <c r="H133" s="214"/>
      <c r="I133" s="217"/>
      <c r="J133" s="228">
        <f>BK133</f>
        <v>0</v>
      </c>
      <c r="K133" s="214"/>
      <c r="L133" s="219"/>
      <c r="M133" s="220"/>
      <c r="N133" s="221"/>
      <c r="O133" s="221"/>
      <c r="P133" s="222">
        <f>SUM(P134:P141)</f>
        <v>0</v>
      </c>
      <c r="Q133" s="221"/>
      <c r="R133" s="222">
        <f>SUM(R134:R141)</f>
        <v>0.00077999999999999999</v>
      </c>
      <c r="S133" s="221"/>
      <c r="T133" s="223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4" t="s">
        <v>82</v>
      </c>
      <c r="AT133" s="225" t="s">
        <v>72</v>
      </c>
      <c r="AU133" s="225" t="s">
        <v>80</v>
      </c>
      <c r="AY133" s="224" t="s">
        <v>206</v>
      </c>
      <c r="BK133" s="226">
        <f>SUM(BK134:BK141)</f>
        <v>0</v>
      </c>
    </row>
    <row r="134" s="2" customFormat="1" ht="24.15" customHeight="1">
      <c r="A134" s="39"/>
      <c r="B134" s="40"/>
      <c r="C134" s="286" t="s">
        <v>82</v>
      </c>
      <c r="D134" s="286" t="s">
        <v>288</v>
      </c>
      <c r="E134" s="287" t="s">
        <v>1430</v>
      </c>
      <c r="F134" s="288" t="s">
        <v>1431</v>
      </c>
      <c r="G134" s="289" t="s">
        <v>301</v>
      </c>
      <c r="H134" s="290">
        <v>1</v>
      </c>
      <c r="I134" s="291"/>
      <c r="J134" s="292">
        <f>ROUND(I134*H134,2)</f>
        <v>0</v>
      </c>
      <c r="K134" s="288" t="s">
        <v>212</v>
      </c>
      <c r="L134" s="293"/>
      <c r="M134" s="294" t="s">
        <v>1</v>
      </c>
      <c r="N134" s="295" t="s">
        <v>38</v>
      </c>
      <c r="O134" s="92"/>
      <c r="P134" s="238">
        <f>O134*H134</f>
        <v>0</v>
      </c>
      <c r="Q134" s="238">
        <v>0.00062</v>
      </c>
      <c r="R134" s="238">
        <f>Q134*H134</f>
        <v>0.00062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505</v>
      </c>
      <c r="AT134" s="240" t="s">
        <v>288</v>
      </c>
      <c r="AU134" s="240" t="s">
        <v>82</v>
      </c>
      <c r="AY134" s="18" t="s">
        <v>206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80</v>
      </c>
      <c r="BK134" s="241">
        <f>ROUND(I134*H134,2)</f>
        <v>0</v>
      </c>
      <c r="BL134" s="18" t="s">
        <v>383</v>
      </c>
      <c r="BM134" s="240" t="s">
        <v>1454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1433</v>
      </c>
      <c r="G135" s="243"/>
      <c r="H135" s="247">
        <v>1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82</v>
      </c>
      <c r="AV135" s="13" t="s">
        <v>82</v>
      </c>
      <c r="AW135" s="13" t="s">
        <v>30</v>
      </c>
      <c r="AX135" s="13" t="s">
        <v>80</v>
      </c>
      <c r="AY135" s="253" t="s">
        <v>206</v>
      </c>
    </row>
    <row r="136" s="2" customFormat="1" ht="24.15" customHeight="1">
      <c r="A136" s="39"/>
      <c r="B136" s="40"/>
      <c r="C136" s="286" t="s">
        <v>90</v>
      </c>
      <c r="D136" s="286" t="s">
        <v>288</v>
      </c>
      <c r="E136" s="287" t="s">
        <v>1434</v>
      </c>
      <c r="F136" s="288" t="s">
        <v>1435</v>
      </c>
      <c r="G136" s="289" t="s">
        <v>301</v>
      </c>
      <c r="H136" s="290">
        <v>2</v>
      </c>
      <c r="I136" s="291"/>
      <c r="J136" s="292">
        <f>ROUND(I136*H136,2)</f>
        <v>0</v>
      </c>
      <c r="K136" s="288" t="s">
        <v>212</v>
      </c>
      <c r="L136" s="293"/>
      <c r="M136" s="294" t="s">
        <v>1</v>
      </c>
      <c r="N136" s="295" t="s">
        <v>38</v>
      </c>
      <c r="O136" s="92"/>
      <c r="P136" s="238">
        <f>O136*H136</f>
        <v>0</v>
      </c>
      <c r="Q136" s="238">
        <v>8.0000000000000007E-05</v>
      </c>
      <c r="R136" s="238">
        <f>Q136*H136</f>
        <v>0.00016000000000000001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505</v>
      </c>
      <c r="AT136" s="240" t="s">
        <v>288</v>
      </c>
      <c r="AU136" s="240" t="s">
        <v>82</v>
      </c>
      <c r="AY136" s="18" t="s">
        <v>206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80</v>
      </c>
      <c r="BK136" s="241">
        <f>ROUND(I136*H136,2)</f>
        <v>0</v>
      </c>
      <c r="BL136" s="18" t="s">
        <v>383</v>
      </c>
      <c r="BM136" s="240" t="s">
        <v>1455</v>
      </c>
    </row>
    <row r="137" s="13" customFormat="1">
      <c r="A137" s="13"/>
      <c r="B137" s="242"/>
      <c r="C137" s="243"/>
      <c r="D137" s="244" t="s">
        <v>215</v>
      </c>
      <c r="E137" s="245" t="s">
        <v>1</v>
      </c>
      <c r="F137" s="246" t="s">
        <v>1437</v>
      </c>
      <c r="G137" s="243"/>
      <c r="H137" s="247">
        <v>2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215</v>
      </c>
      <c r="AU137" s="253" t="s">
        <v>82</v>
      </c>
      <c r="AV137" s="13" t="s">
        <v>82</v>
      </c>
      <c r="AW137" s="13" t="s">
        <v>30</v>
      </c>
      <c r="AX137" s="13" t="s">
        <v>80</v>
      </c>
      <c r="AY137" s="253" t="s">
        <v>206</v>
      </c>
    </row>
    <row r="138" s="2" customFormat="1" ht="24.15" customHeight="1">
      <c r="A138" s="39"/>
      <c r="B138" s="40"/>
      <c r="C138" s="229" t="s">
        <v>213</v>
      </c>
      <c r="D138" s="229" t="s">
        <v>208</v>
      </c>
      <c r="E138" s="230" t="s">
        <v>1438</v>
      </c>
      <c r="F138" s="231" t="s">
        <v>1439</v>
      </c>
      <c r="G138" s="232" t="s">
        <v>301</v>
      </c>
      <c r="H138" s="233">
        <v>1</v>
      </c>
      <c r="I138" s="234"/>
      <c r="J138" s="235">
        <f>ROUND(I138*H138,2)</f>
        <v>0</v>
      </c>
      <c r="K138" s="231" t="s">
        <v>212</v>
      </c>
      <c r="L138" s="45"/>
      <c r="M138" s="236" t="s">
        <v>1</v>
      </c>
      <c r="N138" s="237" t="s">
        <v>38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298</v>
      </c>
      <c r="AT138" s="240" t="s">
        <v>208</v>
      </c>
      <c r="AU138" s="240" t="s">
        <v>82</v>
      </c>
      <c r="AY138" s="18" t="s">
        <v>206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80</v>
      </c>
      <c r="BK138" s="241">
        <f>ROUND(I138*H138,2)</f>
        <v>0</v>
      </c>
      <c r="BL138" s="18" t="s">
        <v>298</v>
      </c>
      <c r="BM138" s="240" t="s">
        <v>1456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1433</v>
      </c>
      <c r="G139" s="243"/>
      <c r="H139" s="247">
        <v>1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80</v>
      </c>
      <c r="AY139" s="253" t="s">
        <v>206</v>
      </c>
    </row>
    <row r="140" s="2" customFormat="1" ht="24.15" customHeight="1">
      <c r="A140" s="39"/>
      <c r="B140" s="40"/>
      <c r="C140" s="229" t="s">
        <v>233</v>
      </c>
      <c r="D140" s="229" t="s">
        <v>208</v>
      </c>
      <c r="E140" s="230" t="s">
        <v>1441</v>
      </c>
      <c r="F140" s="231" t="s">
        <v>1442</v>
      </c>
      <c r="G140" s="232" t="s">
        <v>301</v>
      </c>
      <c r="H140" s="233">
        <v>2</v>
      </c>
      <c r="I140" s="234"/>
      <c r="J140" s="235">
        <f>ROUND(I140*H140,2)</f>
        <v>0</v>
      </c>
      <c r="K140" s="231" t="s">
        <v>212</v>
      </c>
      <c r="L140" s="45"/>
      <c r="M140" s="236" t="s">
        <v>1</v>
      </c>
      <c r="N140" s="237" t="s">
        <v>38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298</v>
      </c>
      <c r="AT140" s="240" t="s">
        <v>208</v>
      </c>
      <c r="AU140" s="240" t="s">
        <v>82</v>
      </c>
      <c r="AY140" s="18" t="s">
        <v>206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80</v>
      </c>
      <c r="BK140" s="241">
        <f>ROUND(I140*H140,2)</f>
        <v>0</v>
      </c>
      <c r="BL140" s="18" t="s">
        <v>298</v>
      </c>
      <c r="BM140" s="240" t="s">
        <v>1457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1437</v>
      </c>
      <c r="G141" s="243"/>
      <c r="H141" s="247">
        <v>2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80</v>
      </c>
      <c r="AY141" s="253" t="s">
        <v>206</v>
      </c>
    </row>
    <row r="142" s="12" customFormat="1" ht="25.92" customHeight="1">
      <c r="A142" s="12"/>
      <c r="B142" s="213"/>
      <c r="C142" s="214"/>
      <c r="D142" s="215" t="s">
        <v>72</v>
      </c>
      <c r="E142" s="216" t="s">
        <v>288</v>
      </c>
      <c r="F142" s="216" t="s">
        <v>377</v>
      </c>
      <c r="G142" s="214"/>
      <c r="H142" s="214"/>
      <c r="I142" s="217"/>
      <c r="J142" s="218">
        <f>BK142</f>
        <v>0</v>
      </c>
      <c r="K142" s="214"/>
      <c r="L142" s="219"/>
      <c r="M142" s="220"/>
      <c r="N142" s="221"/>
      <c r="O142" s="221"/>
      <c r="P142" s="222">
        <f>P143</f>
        <v>0</v>
      </c>
      <c r="Q142" s="221"/>
      <c r="R142" s="222">
        <f>R143</f>
        <v>0.17871999999999999</v>
      </c>
      <c r="S142" s="221"/>
      <c r="T142" s="223">
        <f>T143</f>
        <v>6.96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4" t="s">
        <v>90</v>
      </c>
      <c r="AT142" s="225" t="s">
        <v>72</v>
      </c>
      <c r="AU142" s="225" t="s">
        <v>73</v>
      </c>
      <c r="AY142" s="224" t="s">
        <v>206</v>
      </c>
      <c r="BK142" s="226">
        <f>BK143</f>
        <v>0</v>
      </c>
    </row>
    <row r="143" s="12" customFormat="1" ht="22.8" customHeight="1">
      <c r="A143" s="12"/>
      <c r="B143" s="213"/>
      <c r="C143" s="214"/>
      <c r="D143" s="215" t="s">
        <v>72</v>
      </c>
      <c r="E143" s="227" t="s">
        <v>430</v>
      </c>
      <c r="F143" s="227" t="s">
        <v>431</v>
      </c>
      <c r="G143" s="214"/>
      <c r="H143" s="214"/>
      <c r="I143" s="217"/>
      <c r="J143" s="228">
        <f>BK143</f>
        <v>0</v>
      </c>
      <c r="K143" s="214"/>
      <c r="L143" s="219"/>
      <c r="M143" s="220"/>
      <c r="N143" s="221"/>
      <c r="O143" s="221"/>
      <c r="P143" s="222">
        <f>SUM(P144:P149)</f>
        <v>0</v>
      </c>
      <c r="Q143" s="221"/>
      <c r="R143" s="222">
        <f>SUM(R144:R149)</f>
        <v>0.17871999999999999</v>
      </c>
      <c r="S143" s="221"/>
      <c r="T143" s="223">
        <f>SUM(T144:T149)</f>
        <v>6.96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4" t="s">
        <v>90</v>
      </c>
      <c r="AT143" s="225" t="s">
        <v>72</v>
      </c>
      <c r="AU143" s="225" t="s">
        <v>80</v>
      </c>
      <c r="AY143" s="224" t="s">
        <v>206</v>
      </c>
      <c r="BK143" s="226">
        <f>SUM(BK144:BK149)</f>
        <v>0</v>
      </c>
    </row>
    <row r="144" s="2" customFormat="1" ht="24.15" customHeight="1">
      <c r="A144" s="39"/>
      <c r="B144" s="40"/>
      <c r="C144" s="229" t="s">
        <v>244</v>
      </c>
      <c r="D144" s="229" t="s">
        <v>208</v>
      </c>
      <c r="E144" s="230" t="s">
        <v>1444</v>
      </c>
      <c r="F144" s="231" t="s">
        <v>1445</v>
      </c>
      <c r="G144" s="232" t="s">
        <v>301</v>
      </c>
      <c r="H144" s="233">
        <v>2</v>
      </c>
      <c r="I144" s="234"/>
      <c r="J144" s="235">
        <f>ROUND(I144*H144,2)</f>
        <v>0</v>
      </c>
      <c r="K144" s="231" t="s">
        <v>212</v>
      </c>
      <c r="L144" s="45"/>
      <c r="M144" s="236" t="s">
        <v>1</v>
      </c>
      <c r="N144" s="237" t="s">
        <v>38</v>
      </c>
      <c r="O144" s="92"/>
      <c r="P144" s="238">
        <f>O144*H144</f>
        <v>0</v>
      </c>
      <c r="Q144" s="238">
        <v>0.089359999999999995</v>
      </c>
      <c r="R144" s="238">
        <f>Q144*H144</f>
        <v>0.17871999999999999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213</v>
      </c>
      <c r="AT144" s="240" t="s">
        <v>208</v>
      </c>
      <c r="AU144" s="240" t="s">
        <v>82</v>
      </c>
      <c r="AY144" s="18" t="s">
        <v>206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80</v>
      </c>
      <c r="BK144" s="241">
        <f>ROUND(I144*H144,2)</f>
        <v>0</v>
      </c>
      <c r="BL144" s="18" t="s">
        <v>213</v>
      </c>
      <c r="BM144" s="240" t="s">
        <v>1458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1447</v>
      </c>
      <c r="G145" s="243"/>
      <c r="H145" s="247">
        <v>2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82</v>
      </c>
      <c r="AV145" s="13" t="s">
        <v>82</v>
      </c>
      <c r="AW145" s="13" t="s">
        <v>30</v>
      </c>
      <c r="AX145" s="13" t="s">
        <v>80</v>
      </c>
      <c r="AY145" s="253" t="s">
        <v>206</v>
      </c>
    </row>
    <row r="146" s="2" customFormat="1" ht="24.15" customHeight="1">
      <c r="A146" s="39"/>
      <c r="B146" s="40"/>
      <c r="C146" s="229" t="s">
        <v>248</v>
      </c>
      <c r="D146" s="229" t="s">
        <v>208</v>
      </c>
      <c r="E146" s="230" t="s">
        <v>779</v>
      </c>
      <c r="F146" s="231" t="s">
        <v>780</v>
      </c>
      <c r="G146" s="232" t="s">
        <v>309</v>
      </c>
      <c r="H146" s="233">
        <v>120</v>
      </c>
      <c r="I146" s="234"/>
      <c r="J146" s="235">
        <f>ROUND(I146*H146,2)</f>
        <v>0</v>
      </c>
      <c r="K146" s="231" t="s">
        <v>212</v>
      </c>
      <c r="L146" s="45"/>
      <c r="M146" s="236" t="s">
        <v>1</v>
      </c>
      <c r="N146" s="237" t="s">
        <v>38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213</v>
      </c>
      <c r="AT146" s="240" t="s">
        <v>208</v>
      </c>
      <c r="AU146" s="240" t="s">
        <v>82</v>
      </c>
      <c r="AY146" s="18" t="s">
        <v>206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80</v>
      </c>
      <c r="BK146" s="241">
        <f>ROUND(I146*H146,2)</f>
        <v>0</v>
      </c>
      <c r="BL146" s="18" t="s">
        <v>213</v>
      </c>
      <c r="BM146" s="240" t="s">
        <v>1459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1460</v>
      </c>
      <c r="G147" s="243"/>
      <c r="H147" s="247">
        <v>120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80</v>
      </c>
      <c r="AY147" s="253" t="s">
        <v>206</v>
      </c>
    </row>
    <row r="148" s="2" customFormat="1" ht="24.15" customHeight="1">
      <c r="A148" s="39"/>
      <c r="B148" s="40"/>
      <c r="C148" s="229" t="s">
        <v>253</v>
      </c>
      <c r="D148" s="229" t="s">
        <v>208</v>
      </c>
      <c r="E148" s="230" t="s">
        <v>1449</v>
      </c>
      <c r="F148" s="231" t="s">
        <v>1450</v>
      </c>
      <c r="G148" s="232" t="s">
        <v>301</v>
      </c>
      <c r="H148" s="233">
        <v>2</v>
      </c>
      <c r="I148" s="234"/>
      <c r="J148" s="235">
        <f>ROUND(I148*H148,2)</f>
        <v>0</v>
      </c>
      <c r="K148" s="231" t="s">
        <v>212</v>
      </c>
      <c r="L148" s="45"/>
      <c r="M148" s="236" t="s">
        <v>1</v>
      </c>
      <c r="N148" s="237" t="s">
        <v>38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3.48</v>
      </c>
      <c r="T148" s="239">
        <f>S148*H148</f>
        <v>6.96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80</v>
      </c>
      <c r="AT148" s="240" t="s">
        <v>208</v>
      </c>
      <c r="AU148" s="240" t="s">
        <v>82</v>
      </c>
      <c r="AY148" s="18" t="s">
        <v>206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80</v>
      </c>
      <c r="BK148" s="241">
        <f>ROUND(I148*H148,2)</f>
        <v>0</v>
      </c>
      <c r="BL148" s="18" t="s">
        <v>80</v>
      </c>
      <c r="BM148" s="240" t="s">
        <v>1461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1447</v>
      </c>
      <c r="G149" s="243"/>
      <c r="H149" s="247">
        <v>2</v>
      </c>
      <c r="I149" s="248"/>
      <c r="J149" s="243"/>
      <c r="K149" s="243"/>
      <c r="L149" s="249"/>
      <c r="M149" s="304"/>
      <c r="N149" s="305"/>
      <c r="O149" s="305"/>
      <c r="P149" s="305"/>
      <c r="Q149" s="305"/>
      <c r="R149" s="305"/>
      <c r="S149" s="305"/>
      <c r="T149" s="3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82</v>
      </c>
      <c r="AV149" s="13" t="s">
        <v>82</v>
      </c>
      <c r="AW149" s="13" t="s">
        <v>30</v>
      </c>
      <c r="AX149" s="13" t="s">
        <v>80</v>
      </c>
      <c r="AY149" s="253" t="s">
        <v>206</v>
      </c>
    </row>
    <row r="150" s="2" customFormat="1" ht="6.96" customHeight="1">
      <c r="A150" s="39"/>
      <c r="B150" s="67"/>
      <c r="C150" s="68"/>
      <c r="D150" s="68"/>
      <c r="E150" s="68"/>
      <c r="F150" s="68"/>
      <c r="G150" s="68"/>
      <c r="H150" s="68"/>
      <c r="I150" s="68"/>
      <c r="J150" s="68"/>
      <c r="K150" s="68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6TXBirqy9Zd4+cv8PcvAr9OQ3N4mlY7a0Iw3OqEg+Zu3WB8mt0JorwMpMYLGVYTD/nzKlmfGdk99d9dvE3wgpg==" hashValue="Y1i0rzywJouo6J+976HO5AzQl7eMGlllM8xG79/EieWesyT3SsdjLzzldNSH/4cYavrUhRcdLHRXS2FxCMR1XQ==" algorithmName="SHA-512" password="CC35"/>
  <autoFilter ref="C128:K14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1462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ROUND((SUM(BE129:BE149)),  2)</f>
        <v>0</v>
      </c>
      <c r="G37" s="39"/>
      <c r="H37" s="39"/>
      <c r="I37" s="166">
        <v>0.20999999999999999</v>
      </c>
      <c r="J37" s="165">
        <f>ROUND(((SUM(BE129:BE149))*I37),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ROUND((SUM(BF129:BF149)),  2)</f>
        <v>0</v>
      </c>
      <c r="G38" s="39"/>
      <c r="H38" s="39"/>
      <c r="I38" s="166">
        <v>0.12</v>
      </c>
      <c r="J38" s="165">
        <f>ROUND(((SUM(BF129:BF149))*I38),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ROUND((SUM(BG129:BG149)),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ROUND((SUM(BH129:BH149)),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ROUND((SUM(BI129:BI149)),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430-11-01.12 - PZS P4482 (ÚRS)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1"/>
      <c r="C102" s="192"/>
      <c r="D102" s="193" t="s">
        <v>1421</v>
      </c>
      <c r="E102" s="194"/>
      <c r="F102" s="194"/>
      <c r="G102" s="194"/>
      <c r="H102" s="194"/>
      <c r="I102" s="194"/>
      <c r="J102" s="195">
        <f>J132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7"/>
      <c r="C103" s="133"/>
      <c r="D103" s="198" t="s">
        <v>1422</v>
      </c>
      <c r="E103" s="199"/>
      <c r="F103" s="199"/>
      <c r="G103" s="199"/>
      <c r="H103" s="199"/>
      <c r="I103" s="199"/>
      <c r="J103" s="200">
        <f>J133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1"/>
      <c r="C104" s="192"/>
      <c r="D104" s="193" t="s">
        <v>188</v>
      </c>
      <c r="E104" s="194"/>
      <c r="F104" s="194"/>
      <c r="G104" s="194"/>
      <c r="H104" s="194"/>
      <c r="I104" s="194"/>
      <c r="J104" s="195">
        <f>J142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7"/>
      <c r="C105" s="133"/>
      <c r="D105" s="198" t="s">
        <v>190</v>
      </c>
      <c r="E105" s="199"/>
      <c r="F105" s="199"/>
      <c r="G105" s="199"/>
      <c r="H105" s="199"/>
      <c r="I105" s="199"/>
      <c r="J105" s="200">
        <f>J143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191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Prostá rekonstrukce trati v úseku Lázně Bělohrad - Nová Paka_Z2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617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170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6" t="s">
        <v>618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172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PS 430-11-01.12 - PZS P4482 (ÚRS)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Lázně Bělohrad - Nová Paka</v>
      </c>
      <c r="G123" s="41"/>
      <c r="H123" s="41"/>
      <c r="I123" s="33" t="s">
        <v>22</v>
      </c>
      <c r="J123" s="80" t="str">
        <f>IF(J16="","",J16)</f>
        <v>7. 7. 2025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E19</f>
        <v>Správa Železnic, s.o.</v>
      </c>
      <c r="G125" s="41"/>
      <c r="H125" s="41"/>
      <c r="I125" s="33" t="s">
        <v>29</v>
      </c>
      <c r="J125" s="37" t="str">
        <f>E25</f>
        <v>Pavel Plašil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IF(E22="","",E22)</f>
        <v>Vyplň údaj</v>
      </c>
      <c r="G126" s="41"/>
      <c r="H126" s="41"/>
      <c r="I126" s="33" t="s">
        <v>31</v>
      </c>
      <c r="J126" s="37" t="str">
        <f>E28</f>
        <v>Michal Kadlec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192</v>
      </c>
      <c r="D128" s="205" t="s">
        <v>58</v>
      </c>
      <c r="E128" s="205" t="s">
        <v>54</v>
      </c>
      <c r="F128" s="205" t="s">
        <v>55</v>
      </c>
      <c r="G128" s="205" t="s">
        <v>193</v>
      </c>
      <c r="H128" s="205" t="s">
        <v>194</v>
      </c>
      <c r="I128" s="205" t="s">
        <v>195</v>
      </c>
      <c r="J128" s="205" t="s">
        <v>178</v>
      </c>
      <c r="K128" s="206" t="s">
        <v>196</v>
      </c>
      <c r="L128" s="207"/>
      <c r="M128" s="101" t="s">
        <v>1</v>
      </c>
      <c r="N128" s="102" t="s">
        <v>37</v>
      </c>
      <c r="O128" s="102" t="s">
        <v>197</v>
      </c>
      <c r="P128" s="102" t="s">
        <v>198</v>
      </c>
      <c r="Q128" s="102" t="s">
        <v>199</v>
      </c>
      <c r="R128" s="102" t="s">
        <v>200</v>
      </c>
      <c r="S128" s="102" t="s">
        <v>201</v>
      </c>
      <c r="T128" s="103" t="s">
        <v>202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203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P130+P132+P142</f>
        <v>0</v>
      </c>
      <c r="Q129" s="105"/>
      <c r="R129" s="210">
        <f>R130+R132+R142</f>
        <v>0.40749999999999997</v>
      </c>
      <c r="S129" s="105"/>
      <c r="T129" s="211">
        <f>T130+T132+T142</f>
        <v>6.96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72</v>
      </c>
      <c r="AU129" s="18" t="s">
        <v>180</v>
      </c>
      <c r="BK129" s="212">
        <f>BK130+BK132+BK142</f>
        <v>0</v>
      </c>
    </row>
    <row r="130" s="12" customFormat="1" ht="25.92" customHeight="1">
      <c r="A130" s="12"/>
      <c r="B130" s="213"/>
      <c r="C130" s="214"/>
      <c r="D130" s="215" t="s">
        <v>72</v>
      </c>
      <c r="E130" s="216" t="s">
        <v>204</v>
      </c>
      <c r="F130" s="216" t="s">
        <v>204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P131</f>
        <v>0</v>
      </c>
      <c r="Q130" s="221"/>
      <c r="R130" s="222">
        <f>R131</f>
        <v>0.22800000000000001</v>
      </c>
      <c r="S130" s="221"/>
      <c r="T130" s="22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73</v>
      </c>
      <c r="AY130" s="224" t="s">
        <v>206</v>
      </c>
      <c r="BK130" s="226">
        <f>BK131</f>
        <v>0</v>
      </c>
    </row>
    <row r="131" s="2" customFormat="1" ht="21.75" customHeight="1">
      <c r="A131" s="39"/>
      <c r="B131" s="40"/>
      <c r="C131" s="286" t="s">
        <v>80</v>
      </c>
      <c r="D131" s="286" t="s">
        <v>288</v>
      </c>
      <c r="E131" s="287" t="s">
        <v>1423</v>
      </c>
      <c r="F131" s="288" t="s">
        <v>1424</v>
      </c>
      <c r="G131" s="289" t="s">
        <v>211</v>
      </c>
      <c r="H131" s="290">
        <v>2</v>
      </c>
      <c r="I131" s="291"/>
      <c r="J131" s="292">
        <f>ROUND(I131*H131,2)</f>
        <v>0</v>
      </c>
      <c r="K131" s="288" t="s">
        <v>212</v>
      </c>
      <c r="L131" s="293"/>
      <c r="M131" s="294" t="s">
        <v>1</v>
      </c>
      <c r="N131" s="295" t="s">
        <v>38</v>
      </c>
      <c r="O131" s="92"/>
      <c r="P131" s="238">
        <f>O131*H131</f>
        <v>0</v>
      </c>
      <c r="Q131" s="238">
        <v>0.114</v>
      </c>
      <c r="R131" s="238">
        <f>Q131*H131</f>
        <v>0.22800000000000001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253</v>
      </c>
      <c r="AT131" s="240" t="s">
        <v>288</v>
      </c>
      <c r="AU131" s="240" t="s">
        <v>80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1463</v>
      </c>
    </row>
    <row r="132" s="12" customFormat="1" ht="25.92" customHeight="1">
      <c r="A132" s="12"/>
      <c r="B132" s="213"/>
      <c r="C132" s="214"/>
      <c r="D132" s="215" t="s">
        <v>72</v>
      </c>
      <c r="E132" s="216" t="s">
        <v>1426</v>
      </c>
      <c r="F132" s="216" t="s">
        <v>1427</v>
      </c>
      <c r="G132" s="214"/>
      <c r="H132" s="214"/>
      <c r="I132" s="217"/>
      <c r="J132" s="218">
        <f>BK132</f>
        <v>0</v>
      </c>
      <c r="K132" s="214"/>
      <c r="L132" s="219"/>
      <c r="M132" s="220"/>
      <c r="N132" s="221"/>
      <c r="O132" s="221"/>
      <c r="P132" s="222">
        <f>P133</f>
        <v>0</v>
      </c>
      <c r="Q132" s="221"/>
      <c r="R132" s="222">
        <f>R133</f>
        <v>0.00077999999999999999</v>
      </c>
      <c r="S132" s="221"/>
      <c r="T132" s="223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80</v>
      </c>
      <c r="AT132" s="225" t="s">
        <v>72</v>
      </c>
      <c r="AU132" s="225" t="s">
        <v>73</v>
      </c>
      <c r="AY132" s="224" t="s">
        <v>206</v>
      </c>
      <c r="BK132" s="226">
        <f>BK133</f>
        <v>0</v>
      </c>
    </row>
    <row r="133" s="12" customFormat="1" ht="22.8" customHeight="1">
      <c r="A133" s="12"/>
      <c r="B133" s="213"/>
      <c r="C133" s="214"/>
      <c r="D133" s="215" t="s">
        <v>72</v>
      </c>
      <c r="E133" s="227" t="s">
        <v>1428</v>
      </c>
      <c r="F133" s="227" t="s">
        <v>1429</v>
      </c>
      <c r="G133" s="214"/>
      <c r="H133" s="214"/>
      <c r="I133" s="217"/>
      <c r="J133" s="228">
        <f>BK133</f>
        <v>0</v>
      </c>
      <c r="K133" s="214"/>
      <c r="L133" s="219"/>
      <c r="M133" s="220"/>
      <c r="N133" s="221"/>
      <c r="O133" s="221"/>
      <c r="P133" s="222">
        <f>SUM(P134:P141)</f>
        <v>0</v>
      </c>
      <c r="Q133" s="221"/>
      <c r="R133" s="222">
        <f>SUM(R134:R141)</f>
        <v>0.00077999999999999999</v>
      </c>
      <c r="S133" s="221"/>
      <c r="T133" s="223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4" t="s">
        <v>82</v>
      </c>
      <c r="AT133" s="225" t="s">
        <v>72</v>
      </c>
      <c r="AU133" s="225" t="s">
        <v>80</v>
      </c>
      <c r="AY133" s="224" t="s">
        <v>206</v>
      </c>
      <c r="BK133" s="226">
        <f>SUM(BK134:BK141)</f>
        <v>0</v>
      </c>
    </row>
    <row r="134" s="2" customFormat="1" ht="24.15" customHeight="1">
      <c r="A134" s="39"/>
      <c r="B134" s="40"/>
      <c r="C134" s="286" t="s">
        <v>82</v>
      </c>
      <c r="D134" s="286" t="s">
        <v>288</v>
      </c>
      <c r="E134" s="287" t="s">
        <v>1430</v>
      </c>
      <c r="F134" s="288" t="s">
        <v>1431</v>
      </c>
      <c r="G134" s="289" t="s">
        <v>301</v>
      </c>
      <c r="H134" s="290">
        <v>1</v>
      </c>
      <c r="I134" s="291"/>
      <c r="J134" s="292">
        <f>ROUND(I134*H134,2)</f>
        <v>0</v>
      </c>
      <c r="K134" s="288" t="s">
        <v>212</v>
      </c>
      <c r="L134" s="293"/>
      <c r="M134" s="294" t="s">
        <v>1</v>
      </c>
      <c r="N134" s="295" t="s">
        <v>38</v>
      </c>
      <c r="O134" s="92"/>
      <c r="P134" s="238">
        <f>O134*H134</f>
        <v>0</v>
      </c>
      <c r="Q134" s="238">
        <v>0.00062</v>
      </c>
      <c r="R134" s="238">
        <f>Q134*H134</f>
        <v>0.00062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505</v>
      </c>
      <c r="AT134" s="240" t="s">
        <v>288</v>
      </c>
      <c r="AU134" s="240" t="s">
        <v>82</v>
      </c>
      <c r="AY134" s="18" t="s">
        <v>206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80</v>
      </c>
      <c r="BK134" s="241">
        <f>ROUND(I134*H134,2)</f>
        <v>0</v>
      </c>
      <c r="BL134" s="18" t="s">
        <v>383</v>
      </c>
      <c r="BM134" s="240" t="s">
        <v>1464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1433</v>
      </c>
      <c r="G135" s="243"/>
      <c r="H135" s="247">
        <v>1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82</v>
      </c>
      <c r="AV135" s="13" t="s">
        <v>82</v>
      </c>
      <c r="AW135" s="13" t="s">
        <v>30</v>
      </c>
      <c r="AX135" s="13" t="s">
        <v>80</v>
      </c>
      <c r="AY135" s="253" t="s">
        <v>206</v>
      </c>
    </row>
    <row r="136" s="2" customFormat="1" ht="24.15" customHeight="1">
      <c r="A136" s="39"/>
      <c r="B136" s="40"/>
      <c r="C136" s="286" t="s">
        <v>90</v>
      </c>
      <c r="D136" s="286" t="s">
        <v>288</v>
      </c>
      <c r="E136" s="287" t="s">
        <v>1434</v>
      </c>
      <c r="F136" s="288" t="s">
        <v>1435</v>
      </c>
      <c r="G136" s="289" t="s">
        <v>301</v>
      </c>
      <c r="H136" s="290">
        <v>2</v>
      </c>
      <c r="I136" s="291"/>
      <c r="J136" s="292">
        <f>ROUND(I136*H136,2)</f>
        <v>0</v>
      </c>
      <c r="K136" s="288" t="s">
        <v>212</v>
      </c>
      <c r="L136" s="293"/>
      <c r="M136" s="294" t="s">
        <v>1</v>
      </c>
      <c r="N136" s="295" t="s">
        <v>38</v>
      </c>
      <c r="O136" s="92"/>
      <c r="P136" s="238">
        <f>O136*H136</f>
        <v>0</v>
      </c>
      <c r="Q136" s="238">
        <v>8.0000000000000007E-05</v>
      </c>
      <c r="R136" s="238">
        <f>Q136*H136</f>
        <v>0.00016000000000000001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505</v>
      </c>
      <c r="AT136" s="240" t="s">
        <v>288</v>
      </c>
      <c r="AU136" s="240" t="s">
        <v>82</v>
      </c>
      <c r="AY136" s="18" t="s">
        <v>206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80</v>
      </c>
      <c r="BK136" s="241">
        <f>ROUND(I136*H136,2)</f>
        <v>0</v>
      </c>
      <c r="BL136" s="18" t="s">
        <v>383</v>
      </c>
      <c r="BM136" s="240" t="s">
        <v>1465</v>
      </c>
    </row>
    <row r="137" s="13" customFormat="1">
      <c r="A137" s="13"/>
      <c r="B137" s="242"/>
      <c r="C137" s="243"/>
      <c r="D137" s="244" t="s">
        <v>215</v>
      </c>
      <c r="E137" s="245" t="s">
        <v>1</v>
      </c>
      <c r="F137" s="246" t="s">
        <v>1437</v>
      </c>
      <c r="G137" s="243"/>
      <c r="H137" s="247">
        <v>2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215</v>
      </c>
      <c r="AU137" s="253" t="s">
        <v>82</v>
      </c>
      <c r="AV137" s="13" t="s">
        <v>82</v>
      </c>
      <c r="AW137" s="13" t="s">
        <v>30</v>
      </c>
      <c r="AX137" s="13" t="s">
        <v>80</v>
      </c>
      <c r="AY137" s="253" t="s">
        <v>206</v>
      </c>
    </row>
    <row r="138" s="2" customFormat="1" ht="24.15" customHeight="1">
      <c r="A138" s="39"/>
      <c r="B138" s="40"/>
      <c r="C138" s="229" t="s">
        <v>213</v>
      </c>
      <c r="D138" s="229" t="s">
        <v>208</v>
      </c>
      <c r="E138" s="230" t="s">
        <v>1438</v>
      </c>
      <c r="F138" s="231" t="s">
        <v>1439</v>
      </c>
      <c r="G138" s="232" t="s">
        <v>301</v>
      </c>
      <c r="H138" s="233">
        <v>1</v>
      </c>
      <c r="I138" s="234"/>
      <c r="J138" s="235">
        <f>ROUND(I138*H138,2)</f>
        <v>0</v>
      </c>
      <c r="K138" s="231" t="s">
        <v>212</v>
      </c>
      <c r="L138" s="45"/>
      <c r="M138" s="236" t="s">
        <v>1</v>
      </c>
      <c r="N138" s="237" t="s">
        <v>38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298</v>
      </c>
      <c r="AT138" s="240" t="s">
        <v>208</v>
      </c>
      <c r="AU138" s="240" t="s">
        <v>82</v>
      </c>
      <c r="AY138" s="18" t="s">
        <v>206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80</v>
      </c>
      <c r="BK138" s="241">
        <f>ROUND(I138*H138,2)</f>
        <v>0</v>
      </c>
      <c r="BL138" s="18" t="s">
        <v>298</v>
      </c>
      <c r="BM138" s="240" t="s">
        <v>1466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1433</v>
      </c>
      <c r="G139" s="243"/>
      <c r="H139" s="247">
        <v>1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80</v>
      </c>
      <c r="AY139" s="253" t="s">
        <v>206</v>
      </c>
    </row>
    <row r="140" s="2" customFormat="1" ht="24.15" customHeight="1">
      <c r="A140" s="39"/>
      <c r="B140" s="40"/>
      <c r="C140" s="229" t="s">
        <v>233</v>
      </c>
      <c r="D140" s="229" t="s">
        <v>208</v>
      </c>
      <c r="E140" s="230" t="s">
        <v>1441</v>
      </c>
      <c r="F140" s="231" t="s">
        <v>1442</v>
      </c>
      <c r="G140" s="232" t="s">
        <v>301</v>
      </c>
      <c r="H140" s="233">
        <v>2</v>
      </c>
      <c r="I140" s="234"/>
      <c r="J140" s="235">
        <f>ROUND(I140*H140,2)</f>
        <v>0</v>
      </c>
      <c r="K140" s="231" t="s">
        <v>212</v>
      </c>
      <c r="L140" s="45"/>
      <c r="M140" s="236" t="s">
        <v>1</v>
      </c>
      <c r="N140" s="237" t="s">
        <v>38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298</v>
      </c>
      <c r="AT140" s="240" t="s">
        <v>208</v>
      </c>
      <c r="AU140" s="240" t="s">
        <v>82</v>
      </c>
      <c r="AY140" s="18" t="s">
        <v>206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80</v>
      </c>
      <c r="BK140" s="241">
        <f>ROUND(I140*H140,2)</f>
        <v>0</v>
      </c>
      <c r="BL140" s="18" t="s">
        <v>298</v>
      </c>
      <c r="BM140" s="240" t="s">
        <v>1467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1437</v>
      </c>
      <c r="G141" s="243"/>
      <c r="H141" s="247">
        <v>2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80</v>
      </c>
      <c r="AY141" s="253" t="s">
        <v>206</v>
      </c>
    </row>
    <row r="142" s="12" customFormat="1" ht="25.92" customHeight="1">
      <c r="A142" s="12"/>
      <c r="B142" s="213"/>
      <c r="C142" s="214"/>
      <c r="D142" s="215" t="s">
        <v>72</v>
      </c>
      <c r="E142" s="216" t="s">
        <v>288</v>
      </c>
      <c r="F142" s="216" t="s">
        <v>377</v>
      </c>
      <c r="G142" s="214"/>
      <c r="H142" s="214"/>
      <c r="I142" s="217"/>
      <c r="J142" s="218">
        <f>BK142</f>
        <v>0</v>
      </c>
      <c r="K142" s="214"/>
      <c r="L142" s="219"/>
      <c r="M142" s="220"/>
      <c r="N142" s="221"/>
      <c r="O142" s="221"/>
      <c r="P142" s="222">
        <f>P143</f>
        <v>0</v>
      </c>
      <c r="Q142" s="221"/>
      <c r="R142" s="222">
        <f>R143</f>
        <v>0.17871999999999999</v>
      </c>
      <c r="S142" s="221"/>
      <c r="T142" s="223">
        <f>T143</f>
        <v>6.96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4" t="s">
        <v>90</v>
      </c>
      <c r="AT142" s="225" t="s">
        <v>72</v>
      </c>
      <c r="AU142" s="225" t="s">
        <v>73</v>
      </c>
      <c r="AY142" s="224" t="s">
        <v>206</v>
      </c>
      <c r="BK142" s="226">
        <f>BK143</f>
        <v>0</v>
      </c>
    </row>
    <row r="143" s="12" customFormat="1" ht="22.8" customHeight="1">
      <c r="A143" s="12"/>
      <c r="B143" s="213"/>
      <c r="C143" s="214"/>
      <c r="D143" s="215" t="s">
        <v>72</v>
      </c>
      <c r="E143" s="227" t="s">
        <v>430</v>
      </c>
      <c r="F143" s="227" t="s">
        <v>431</v>
      </c>
      <c r="G143" s="214"/>
      <c r="H143" s="214"/>
      <c r="I143" s="217"/>
      <c r="J143" s="228">
        <f>BK143</f>
        <v>0</v>
      </c>
      <c r="K143" s="214"/>
      <c r="L143" s="219"/>
      <c r="M143" s="220"/>
      <c r="N143" s="221"/>
      <c r="O143" s="221"/>
      <c r="P143" s="222">
        <f>SUM(P144:P149)</f>
        <v>0</v>
      </c>
      <c r="Q143" s="221"/>
      <c r="R143" s="222">
        <f>SUM(R144:R149)</f>
        <v>0.17871999999999999</v>
      </c>
      <c r="S143" s="221"/>
      <c r="T143" s="223">
        <f>SUM(T144:T149)</f>
        <v>6.96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4" t="s">
        <v>90</v>
      </c>
      <c r="AT143" s="225" t="s">
        <v>72</v>
      </c>
      <c r="AU143" s="225" t="s">
        <v>80</v>
      </c>
      <c r="AY143" s="224" t="s">
        <v>206</v>
      </c>
      <c r="BK143" s="226">
        <f>SUM(BK144:BK149)</f>
        <v>0</v>
      </c>
    </row>
    <row r="144" s="2" customFormat="1" ht="24.15" customHeight="1">
      <c r="A144" s="39"/>
      <c r="B144" s="40"/>
      <c r="C144" s="229" t="s">
        <v>244</v>
      </c>
      <c r="D144" s="229" t="s">
        <v>208</v>
      </c>
      <c r="E144" s="230" t="s">
        <v>1444</v>
      </c>
      <c r="F144" s="231" t="s">
        <v>1445</v>
      </c>
      <c r="G144" s="232" t="s">
        <v>301</v>
      </c>
      <c r="H144" s="233">
        <v>2</v>
      </c>
      <c r="I144" s="234"/>
      <c r="J144" s="235">
        <f>ROUND(I144*H144,2)</f>
        <v>0</v>
      </c>
      <c r="K144" s="231" t="s">
        <v>212</v>
      </c>
      <c r="L144" s="45"/>
      <c r="M144" s="236" t="s">
        <v>1</v>
      </c>
      <c r="N144" s="237" t="s">
        <v>38</v>
      </c>
      <c r="O144" s="92"/>
      <c r="P144" s="238">
        <f>O144*H144</f>
        <v>0</v>
      </c>
      <c r="Q144" s="238">
        <v>0.089359999999999995</v>
      </c>
      <c r="R144" s="238">
        <f>Q144*H144</f>
        <v>0.17871999999999999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213</v>
      </c>
      <c r="AT144" s="240" t="s">
        <v>208</v>
      </c>
      <c r="AU144" s="240" t="s">
        <v>82</v>
      </c>
      <c r="AY144" s="18" t="s">
        <v>206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80</v>
      </c>
      <c r="BK144" s="241">
        <f>ROUND(I144*H144,2)</f>
        <v>0</v>
      </c>
      <c r="BL144" s="18" t="s">
        <v>213</v>
      </c>
      <c r="BM144" s="240" t="s">
        <v>1468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1447</v>
      </c>
      <c r="G145" s="243"/>
      <c r="H145" s="247">
        <v>2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82</v>
      </c>
      <c r="AV145" s="13" t="s">
        <v>82</v>
      </c>
      <c r="AW145" s="13" t="s">
        <v>30</v>
      </c>
      <c r="AX145" s="13" t="s">
        <v>80</v>
      </c>
      <c r="AY145" s="253" t="s">
        <v>206</v>
      </c>
    </row>
    <row r="146" s="2" customFormat="1" ht="24.15" customHeight="1">
      <c r="A146" s="39"/>
      <c r="B146" s="40"/>
      <c r="C146" s="229" t="s">
        <v>248</v>
      </c>
      <c r="D146" s="229" t="s">
        <v>208</v>
      </c>
      <c r="E146" s="230" t="s">
        <v>779</v>
      </c>
      <c r="F146" s="231" t="s">
        <v>780</v>
      </c>
      <c r="G146" s="232" t="s">
        <v>309</v>
      </c>
      <c r="H146" s="233">
        <v>150</v>
      </c>
      <c r="I146" s="234"/>
      <c r="J146" s="235">
        <f>ROUND(I146*H146,2)</f>
        <v>0</v>
      </c>
      <c r="K146" s="231" t="s">
        <v>212</v>
      </c>
      <c r="L146" s="45"/>
      <c r="M146" s="236" t="s">
        <v>1</v>
      </c>
      <c r="N146" s="237" t="s">
        <v>38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213</v>
      </c>
      <c r="AT146" s="240" t="s">
        <v>208</v>
      </c>
      <c r="AU146" s="240" t="s">
        <v>82</v>
      </c>
      <c r="AY146" s="18" t="s">
        <v>206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80</v>
      </c>
      <c r="BK146" s="241">
        <f>ROUND(I146*H146,2)</f>
        <v>0</v>
      </c>
      <c r="BL146" s="18" t="s">
        <v>213</v>
      </c>
      <c r="BM146" s="240" t="s">
        <v>1469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1470</v>
      </c>
      <c r="G147" s="243"/>
      <c r="H147" s="247">
        <v>150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80</v>
      </c>
      <c r="AY147" s="253" t="s">
        <v>206</v>
      </c>
    </row>
    <row r="148" s="2" customFormat="1" ht="24.15" customHeight="1">
      <c r="A148" s="39"/>
      <c r="B148" s="40"/>
      <c r="C148" s="229" t="s">
        <v>253</v>
      </c>
      <c r="D148" s="229" t="s">
        <v>208</v>
      </c>
      <c r="E148" s="230" t="s">
        <v>1449</v>
      </c>
      <c r="F148" s="231" t="s">
        <v>1450</v>
      </c>
      <c r="G148" s="232" t="s">
        <v>301</v>
      </c>
      <c r="H148" s="233">
        <v>2</v>
      </c>
      <c r="I148" s="234"/>
      <c r="J148" s="235">
        <f>ROUND(I148*H148,2)</f>
        <v>0</v>
      </c>
      <c r="K148" s="231" t="s">
        <v>212</v>
      </c>
      <c r="L148" s="45"/>
      <c r="M148" s="236" t="s">
        <v>1</v>
      </c>
      <c r="N148" s="237" t="s">
        <v>38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3.48</v>
      </c>
      <c r="T148" s="239">
        <f>S148*H148</f>
        <v>6.96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80</v>
      </c>
      <c r="AT148" s="240" t="s">
        <v>208</v>
      </c>
      <c r="AU148" s="240" t="s">
        <v>82</v>
      </c>
      <c r="AY148" s="18" t="s">
        <v>206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80</v>
      </c>
      <c r="BK148" s="241">
        <f>ROUND(I148*H148,2)</f>
        <v>0</v>
      </c>
      <c r="BL148" s="18" t="s">
        <v>80</v>
      </c>
      <c r="BM148" s="240" t="s">
        <v>1471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1447</v>
      </c>
      <c r="G149" s="243"/>
      <c r="H149" s="247">
        <v>2</v>
      </c>
      <c r="I149" s="248"/>
      <c r="J149" s="243"/>
      <c r="K149" s="243"/>
      <c r="L149" s="249"/>
      <c r="M149" s="304"/>
      <c r="N149" s="305"/>
      <c r="O149" s="305"/>
      <c r="P149" s="305"/>
      <c r="Q149" s="305"/>
      <c r="R149" s="305"/>
      <c r="S149" s="305"/>
      <c r="T149" s="3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82</v>
      </c>
      <c r="AV149" s="13" t="s">
        <v>82</v>
      </c>
      <c r="AW149" s="13" t="s">
        <v>30</v>
      </c>
      <c r="AX149" s="13" t="s">
        <v>80</v>
      </c>
      <c r="AY149" s="253" t="s">
        <v>206</v>
      </c>
    </row>
    <row r="150" s="2" customFormat="1" ht="6.96" customHeight="1">
      <c r="A150" s="39"/>
      <c r="B150" s="67"/>
      <c r="C150" s="68"/>
      <c r="D150" s="68"/>
      <c r="E150" s="68"/>
      <c r="F150" s="68"/>
      <c r="G150" s="68"/>
      <c r="H150" s="68"/>
      <c r="I150" s="68"/>
      <c r="J150" s="68"/>
      <c r="K150" s="68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+lmPpEHJ10Ge1ZJODZgtp0kTd92qs48M0BfTXoHNc7DPPKA3Q/IJrYOqr0wt7jg9ENp90c4+Ca8aC4cktxxofQ==" hashValue="SEgTEeU0iNCDB9v8ce5P6EBbCs5R9v14r3FWGmQi16nPsf2D+qL/qxbt9oL32op2mxgSntuWztXwwnuCbCoJRQ==" algorithmName="SHA-512" password="CC35"/>
  <autoFilter ref="C128:K14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1472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ROUND(J130,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ROUND((SUM(BE130:BE357)),  2)</f>
        <v>0</v>
      </c>
      <c r="G37" s="39"/>
      <c r="H37" s="39"/>
      <c r="I37" s="166">
        <v>0.20999999999999999</v>
      </c>
      <c r="J37" s="165">
        <f>ROUND(((SUM(BE130:BE357))*I37),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ROUND((SUM(BF130:BF357)),  2)</f>
        <v>0</v>
      </c>
      <c r="G38" s="39"/>
      <c r="H38" s="39"/>
      <c r="I38" s="166">
        <v>0.12</v>
      </c>
      <c r="J38" s="165">
        <f>ROUND(((SUM(BF130:BF357))*I38),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ROUND((SUM(BG130:BG357)),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ROUND((SUM(BH130:BH357)),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ROUND((SUM(BI130:BI357)),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430-11-01.99 - PZS zab.zař.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J130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J131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J132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185</v>
      </c>
      <c r="E103" s="199"/>
      <c r="F103" s="199"/>
      <c r="G103" s="199"/>
      <c r="H103" s="199"/>
      <c r="I103" s="199"/>
      <c r="J103" s="200">
        <f>J141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1"/>
      <c r="C104" s="192"/>
      <c r="D104" s="193" t="s">
        <v>1473</v>
      </c>
      <c r="E104" s="194"/>
      <c r="F104" s="194"/>
      <c r="G104" s="194"/>
      <c r="H104" s="194"/>
      <c r="I104" s="194"/>
      <c r="J104" s="195">
        <f>J146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1"/>
      <c r="C105" s="192"/>
      <c r="D105" s="193" t="s">
        <v>1474</v>
      </c>
      <c r="E105" s="194"/>
      <c r="F105" s="194"/>
      <c r="G105" s="194"/>
      <c r="H105" s="194"/>
      <c r="I105" s="194"/>
      <c r="J105" s="195">
        <f>J186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1"/>
      <c r="C106" s="192"/>
      <c r="D106" s="193" t="s">
        <v>621</v>
      </c>
      <c r="E106" s="194"/>
      <c r="F106" s="194"/>
      <c r="G106" s="194"/>
      <c r="H106" s="194"/>
      <c r="I106" s="194"/>
      <c r="J106" s="195">
        <f>J236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191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Prostá rekonstrukce trati v úseku Lázně Bělohrad - Nová Paka_Z2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168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1" customFormat="1" ht="16.5" customHeight="1">
      <c r="B118" s="22"/>
      <c r="C118" s="23"/>
      <c r="D118" s="23"/>
      <c r="E118" s="185" t="s">
        <v>617</v>
      </c>
      <c r="F118" s="23"/>
      <c r="G118" s="23"/>
      <c r="H118" s="23"/>
      <c r="I118" s="23"/>
      <c r="J118" s="23"/>
      <c r="K118" s="23"/>
      <c r="L118" s="21"/>
    </row>
    <row r="119" s="1" customFormat="1" ht="12" customHeight="1">
      <c r="B119" s="22"/>
      <c r="C119" s="33" t="s">
        <v>170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6" t="s">
        <v>618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172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E13</f>
        <v>PS 430-11-01.99 - PZS zab.zař. (ÚOŽI)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F16</f>
        <v>Lázně Bělohrad - Nová Paka</v>
      </c>
      <c r="G124" s="41"/>
      <c r="H124" s="41"/>
      <c r="I124" s="33" t="s">
        <v>22</v>
      </c>
      <c r="J124" s="80" t="str">
        <f>IF(J16="","",J16)</f>
        <v>7. 7. 2025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24</v>
      </c>
      <c r="D126" s="41"/>
      <c r="E126" s="41"/>
      <c r="F126" s="28" t="str">
        <f>E19</f>
        <v>Správa Železnic, s.o.</v>
      </c>
      <c r="G126" s="41"/>
      <c r="H126" s="41"/>
      <c r="I126" s="33" t="s">
        <v>29</v>
      </c>
      <c r="J126" s="37" t="str">
        <f>E25</f>
        <v>Pavel Plašil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27</v>
      </c>
      <c r="D127" s="41"/>
      <c r="E127" s="41"/>
      <c r="F127" s="28" t="str">
        <f>IF(E22="","",E22)</f>
        <v>Vyplň údaj</v>
      </c>
      <c r="G127" s="41"/>
      <c r="H127" s="41"/>
      <c r="I127" s="33" t="s">
        <v>31</v>
      </c>
      <c r="J127" s="37" t="str">
        <f>E28</f>
        <v>Michal Kadlec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2"/>
      <c r="B129" s="203"/>
      <c r="C129" s="204" t="s">
        <v>192</v>
      </c>
      <c r="D129" s="205" t="s">
        <v>58</v>
      </c>
      <c r="E129" s="205" t="s">
        <v>54</v>
      </c>
      <c r="F129" s="205" t="s">
        <v>55</v>
      </c>
      <c r="G129" s="205" t="s">
        <v>193</v>
      </c>
      <c r="H129" s="205" t="s">
        <v>194</v>
      </c>
      <c r="I129" s="205" t="s">
        <v>195</v>
      </c>
      <c r="J129" s="205" t="s">
        <v>178</v>
      </c>
      <c r="K129" s="206" t="s">
        <v>196</v>
      </c>
      <c r="L129" s="207"/>
      <c r="M129" s="101" t="s">
        <v>1</v>
      </c>
      <c r="N129" s="102" t="s">
        <v>37</v>
      </c>
      <c r="O129" s="102" t="s">
        <v>197</v>
      </c>
      <c r="P129" s="102" t="s">
        <v>198</v>
      </c>
      <c r="Q129" s="102" t="s">
        <v>199</v>
      </c>
      <c r="R129" s="102" t="s">
        <v>200</v>
      </c>
      <c r="S129" s="102" t="s">
        <v>201</v>
      </c>
      <c r="T129" s="103" t="s">
        <v>202</v>
      </c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</row>
    <row r="130" s="2" customFormat="1" ht="22.8" customHeight="1">
      <c r="A130" s="39"/>
      <c r="B130" s="40"/>
      <c r="C130" s="108" t="s">
        <v>203</v>
      </c>
      <c r="D130" s="41"/>
      <c r="E130" s="41"/>
      <c r="F130" s="41"/>
      <c r="G130" s="41"/>
      <c r="H130" s="41"/>
      <c r="I130" s="41"/>
      <c r="J130" s="208">
        <f>BK130</f>
        <v>0</v>
      </c>
      <c r="K130" s="41"/>
      <c r="L130" s="45"/>
      <c r="M130" s="104"/>
      <c r="N130" s="209"/>
      <c r="O130" s="105"/>
      <c r="P130" s="210">
        <f>P131+P146+P186+P236</f>
        <v>0</v>
      </c>
      <c r="Q130" s="105"/>
      <c r="R130" s="210">
        <f>R131+R146+R186+R236</f>
        <v>2.1099750000000004</v>
      </c>
      <c r="S130" s="105"/>
      <c r="T130" s="211">
        <f>T131+T146+T186+T236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72</v>
      </c>
      <c r="AU130" s="18" t="s">
        <v>180</v>
      </c>
      <c r="BK130" s="212">
        <f>BK131+BK146+BK186+BK236</f>
        <v>0</v>
      </c>
    </row>
    <row r="131" s="12" customFormat="1" ht="25.92" customHeight="1">
      <c r="A131" s="12"/>
      <c r="B131" s="213"/>
      <c r="C131" s="214"/>
      <c r="D131" s="215" t="s">
        <v>72</v>
      </c>
      <c r="E131" s="216" t="s">
        <v>204</v>
      </c>
      <c r="F131" s="216" t="s">
        <v>204</v>
      </c>
      <c r="G131" s="214"/>
      <c r="H131" s="214"/>
      <c r="I131" s="217"/>
      <c r="J131" s="218">
        <f>BK131</f>
        <v>0</v>
      </c>
      <c r="K131" s="214"/>
      <c r="L131" s="219"/>
      <c r="M131" s="220"/>
      <c r="N131" s="221"/>
      <c r="O131" s="221"/>
      <c r="P131" s="222">
        <f>P132+P141</f>
        <v>0</v>
      </c>
      <c r="Q131" s="221"/>
      <c r="R131" s="222">
        <f>R132+R141</f>
        <v>0</v>
      </c>
      <c r="S131" s="221"/>
      <c r="T131" s="223">
        <f>T132+T141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4" t="s">
        <v>80</v>
      </c>
      <c r="AT131" s="225" t="s">
        <v>72</v>
      </c>
      <c r="AU131" s="225" t="s">
        <v>73</v>
      </c>
      <c r="AY131" s="224" t="s">
        <v>206</v>
      </c>
      <c r="BK131" s="226">
        <f>BK132+BK141</f>
        <v>0</v>
      </c>
    </row>
    <row r="132" s="12" customFormat="1" ht="22.8" customHeight="1">
      <c r="A132" s="12"/>
      <c r="B132" s="213"/>
      <c r="C132" s="214"/>
      <c r="D132" s="215" t="s">
        <v>72</v>
      </c>
      <c r="E132" s="227" t="s">
        <v>80</v>
      </c>
      <c r="F132" s="227" t="s">
        <v>207</v>
      </c>
      <c r="G132" s="214"/>
      <c r="H132" s="214"/>
      <c r="I132" s="217"/>
      <c r="J132" s="228">
        <f>BK132</f>
        <v>0</v>
      </c>
      <c r="K132" s="214"/>
      <c r="L132" s="219"/>
      <c r="M132" s="220"/>
      <c r="N132" s="221"/>
      <c r="O132" s="221"/>
      <c r="P132" s="222">
        <f>SUM(P133:P140)</f>
        <v>0</v>
      </c>
      <c r="Q132" s="221"/>
      <c r="R132" s="222">
        <f>SUM(R133:R140)</f>
        <v>0</v>
      </c>
      <c r="S132" s="221"/>
      <c r="T132" s="223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80</v>
      </c>
      <c r="AT132" s="225" t="s">
        <v>72</v>
      </c>
      <c r="AU132" s="225" t="s">
        <v>80</v>
      </c>
      <c r="AY132" s="224" t="s">
        <v>206</v>
      </c>
      <c r="BK132" s="226">
        <f>SUM(BK133:BK140)</f>
        <v>0</v>
      </c>
    </row>
    <row r="133" s="2" customFormat="1" ht="24.15" customHeight="1">
      <c r="A133" s="39"/>
      <c r="B133" s="40"/>
      <c r="C133" s="229" t="s">
        <v>80</v>
      </c>
      <c r="D133" s="229" t="s">
        <v>208</v>
      </c>
      <c r="E133" s="230" t="s">
        <v>487</v>
      </c>
      <c r="F133" s="231" t="s">
        <v>488</v>
      </c>
      <c r="G133" s="232" t="s">
        <v>221</v>
      </c>
      <c r="H133" s="233">
        <v>2398.4000000000001</v>
      </c>
      <c r="I133" s="234"/>
      <c r="J133" s="235">
        <f>ROUND(I133*H133,2)</f>
        <v>0</v>
      </c>
      <c r="K133" s="231" t="s">
        <v>489</v>
      </c>
      <c r="L133" s="45"/>
      <c r="M133" s="236" t="s">
        <v>1</v>
      </c>
      <c r="N133" s="237" t="s">
        <v>38</v>
      </c>
      <c r="O133" s="92"/>
      <c r="P133" s="238">
        <f>O133*H133</f>
        <v>0</v>
      </c>
      <c r="Q133" s="238">
        <v>0</v>
      </c>
      <c r="R133" s="238">
        <f>Q133*H133</f>
        <v>0</v>
      </c>
      <c r="S133" s="238">
        <v>0</v>
      </c>
      <c r="T133" s="23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0" t="s">
        <v>213</v>
      </c>
      <c r="AT133" s="240" t="s">
        <v>208</v>
      </c>
      <c r="AU133" s="240" t="s">
        <v>82</v>
      </c>
      <c r="AY133" s="18" t="s">
        <v>206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80</v>
      </c>
      <c r="BK133" s="241">
        <f>ROUND(I133*H133,2)</f>
        <v>0</v>
      </c>
      <c r="BL133" s="18" t="s">
        <v>213</v>
      </c>
      <c r="BM133" s="240" t="s">
        <v>1475</v>
      </c>
    </row>
    <row r="134" s="13" customFormat="1">
      <c r="A134" s="13"/>
      <c r="B134" s="242"/>
      <c r="C134" s="243"/>
      <c r="D134" s="244" t="s">
        <v>215</v>
      </c>
      <c r="E134" s="245" t="s">
        <v>1</v>
      </c>
      <c r="F134" s="246" t="s">
        <v>1476</v>
      </c>
      <c r="G134" s="243"/>
      <c r="H134" s="247">
        <v>1088.8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215</v>
      </c>
      <c r="AU134" s="253" t="s">
        <v>82</v>
      </c>
      <c r="AV134" s="13" t="s">
        <v>82</v>
      </c>
      <c r="AW134" s="13" t="s">
        <v>30</v>
      </c>
      <c r="AX134" s="13" t="s">
        <v>73</v>
      </c>
      <c r="AY134" s="253" t="s">
        <v>206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1477</v>
      </c>
      <c r="G135" s="243"/>
      <c r="H135" s="247">
        <v>1309.5999999999999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82</v>
      </c>
      <c r="AV135" s="13" t="s">
        <v>82</v>
      </c>
      <c r="AW135" s="13" t="s">
        <v>30</v>
      </c>
      <c r="AX135" s="13" t="s">
        <v>73</v>
      </c>
      <c r="AY135" s="253" t="s">
        <v>206</v>
      </c>
    </row>
    <row r="136" s="14" customFormat="1">
      <c r="A136" s="14"/>
      <c r="B136" s="254"/>
      <c r="C136" s="255"/>
      <c r="D136" s="244" t="s">
        <v>215</v>
      </c>
      <c r="E136" s="256" t="s">
        <v>1</v>
      </c>
      <c r="F136" s="257" t="s">
        <v>218</v>
      </c>
      <c r="G136" s="255"/>
      <c r="H136" s="258">
        <v>2398.4000000000001</v>
      </c>
      <c r="I136" s="259"/>
      <c r="J136" s="255"/>
      <c r="K136" s="255"/>
      <c r="L136" s="260"/>
      <c r="M136" s="261"/>
      <c r="N136" s="262"/>
      <c r="O136" s="262"/>
      <c r="P136" s="262"/>
      <c r="Q136" s="262"/>
      <c r="R136" s="262"/>
      <c r="S136" s="262"/>
      <c r="T136" s="26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4" t="s">
        <v>215</v>
      </c>
      <c r="AU136" s="264" t="s">
        <v>82</v>
      </c>
      <c r="AV136" s="14" t="s">
        <v>213</v>
      </c>
      <c r="AW136" s="14" t="s">
        <v>30</v>
      </c>
      <c r="AX136" s="14" t="s">
        <v>80</v>
      </c>
      <c r="AY136" s="264" t="s">
        <v>206</v>
      </c>
    </row>
    <row r="137" s="2" customFormat="1" ht="24.15" customHeight="1">
      <c r="A137" s="39"/>
      <c r="B137" s="40"/>
      <c r="C137" s="229" t="s">
        <v>82</v>
      </c>
      <c r="D137" s="229" t="s">
        <v>208</v>
      </c>
      <c r="E137" s="230" t="s">
        <v>682</v>
      </c>
      <c r="F137" s="231" t="s">
        <v>683</v>
      </c>
      <c r="G137" s="232" t="s">
        <v>221</v>
      </c>
      <c r="H137" s="233">
        <v>2398.4000000000001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1478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1476</v>
      </c>
      <c r="G138" s="243"/>
      <c r="H138" s="247">
        <v>1088.8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1477</v>
      </c>
      <c r="G139" s="243"/>
      <c r="H139" s="247">
        <v>1309.5999999999999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73</v>
      </c>
      <c r="AY139" s="253" t="s">
        <v>206</v>
      </c>
    </row>
    <row r="140" s="14" customFormat="1">
      <c r="A140" s="14"/>
      <c r="B140" s="254"/>
      <c r="C140" s="255"/>
      <c r="D140" s="244" t="s">
        <v>215</v>
      </c>
      <c r="E140" s="256" t="s">
        <v>1</v>
      </c>
      <c r="F140" s="257" t="s">
        <v>218</v>
      </c>
      <c r="G140" s="255"/>
      <c r="H140" s="258">
        <v>2398.4000000000001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4" t="s">
        <v>215</v>
      </c>
      <c r="AU140" s="264" t="s">
        <v>82</v>
      </c>
      <c r="AV140" s="14" t="s">
        <v>213</v>
      </c>
      <c r="AW140" s="14" t="s">
        <v>30</v>
      </c>
      <c r="AX140" s="14" t="s">
        <v>80</v>
      </c>
      <c r="AY140" s="264" t="s">
        <v>206</v>
      </c>
    </row>
    <row r="141" s="12" customFormat="1" ht="22.8" customHeight="1">
      <c r="A141" s="12"/>
      <c r="B141" s="213"/>
      <c r="C141" s="214"/>
      <c r="D141" s="215" t="s">
        <v>72</v>
      </c>
      <c r="E141" s="227" t="s">
        <v>233</v>
      </c>
      <c r="F141" s="227" t="s">
        <v>346</v>
      </c>
      <c r="G141" s="214"/>
      <c r="H141" s="214"/>
      <c r="I141" s="217"/>
      <c r="J141" s="228">
        <f>BK141</f>
        <v>0</v>
      </c>
      <c r="K141" s="214"/>
      <c r="L141" s="219"/>
      <c r="M141" s="220"/>
      <c r="N141" s="221"/>
      <c r="O141" s="221"/>
      <c r="P141" s="222">
        <f>SUM(P142:P145)</f>
        <v>0</v>
      </c>
      <c r="Q141" s="221"/>
      <c r="R141" s="222">
        <f>SUM(R142:R145)</f>
        <v>0</v>
      </c>
      <c r="S141" s="221"/>
      <c r="T141" s="223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4" t="s">
        <v>80</v>
      </c>
      <c r="AT141" s="225" t="s">
        <v>72</v>
      </c>
      <c r="AU141" s="225" t="s">
        <v>80</v>
      </c>
      <c r="AY141" s="224" t="s">
        <v>206</v>
      </c>
      <c r="BK141" s="226">
        <f>SUM(BK142:BK145)</f>
        <v>0</v>
      </c>
    </row>
    <row r="142" s="2" customFormat="1" ht="24.15" customHeight="1">
      <c r="A142" s="39"/>
      <c r="B142" s="40"/>
      <c r="C142" s="229" t="s">
        <v>90</v>
      </c>
      <c r="D142" s="229" t="s">
        <v>208</v>
      </c>
      <c r="E142" s="230" t="s">
        <v>1479</v>
      </c>
      <c r="F142" s="231" t="s">
        <v>1480</v>
      </c>
      <c r="G142" s="232" t="s">
        <v>221</v>
      </c>
      <c r="H142" s="233">
        <v>187.83799999999999</v>
      </c>
      <c r="I142" s="234"/>
      <c r="J142" s="235">
        <f>ROUND(I142*H142,2)</f>
        <v>0</v>
      </c>
      <c r="K142" s="231" t="s">
        <v>489</v>
      </c>
      <c r="L142" s="45"/>
      <c r="M142" s="236" t="s">
        <v>1</v>
      </c>
      <c r="N142" s="237" t="s">
        <v>38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213</v>
      </c>
      <c r="AT142" s="240" t="s">
        <v>208</v>
      </c>
      <c r="AU142" s="240" t="s">
        <v>82</v>
      </c>
      <c r="AY142" s="18" t="s">
        <v>206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80</v>
      </c>
      <c r="BK142" s="241">
        <f>ROUND(I142*H142,2)</f>
        <v>0</v>
      </c>
      <c r="BL142" s="18" t="s">
        <v>213</v>
      </c>
      <c r="BM142" s="240" t="s">
        <v>1481</v>
      </c>
    </row>
    <row r="143" s="13" customFormat="1">
      <c r="A143" s="13"/>
      <c r="B143" s="242"/>
      <c r="C143" s="243"/>
      <c r="D143" s="244" t="s">
        <v>215</v>
      </c>
      <c r="E143" s="245" t="s">
        <v>1</v>
      </c>
      <c r="F143" s="246" t="s">
        <v>1482</v>
      </c>
      <c r="G143" s="243"/>
      <c r="H143" s="247">
        <v>1.8380000000000001</v>
      </c>
      <c r="I143" s="248"/>
      <c r="J143" s="243"/>
      <c r="K143" s="243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215</v>
      </c>
      <c r="AU143" s="253" t="s">
        <v>82</v>
      </c>
      <c r="AV143" s="13" t="s">
        <v>82</v>
      </c>
      <c r="AW143" s="13" t="s">
        <v>30</v>
      </c>
      <c r="AX143" s="13" t="s">
        <v>73</v>
      </c>
      <c r="AY143" s="253" t="s">
        <v>206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1483</v>
      </c>
      <c r="G144" s="243"/>
      <c r="H144" s="247">
        <v>186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82</v>
      </c>
      <c r="AV144" s="13" t="s">
        <v>82</v>
      </c>
      <c r="AW144" s="13" t="s">
        <v>30</v>
      </c>
      <c r="AX144" s="13" t="s">
        <v>73</v>
      </c>
      <c r="AY144" s="253" t="s">
        <v>206</v>
      </c>
    </row>
    <row r="145" s="14" customFormat="1">
      <c r="A145" s="14"/>
      <c r="B145" s="254"/>
      <c r="C145" s="255"/>
      <c r="D145" s="244" t="s">
        <v>215</v>
      </c>
      <c r="E145" s="256" t="s">
        <v>1</v>
      </c>
      <c r="F145" s="257" t="s">
        <v>218</v>
      </c>
      <c r="G145" s="255"/>
      <c r="H145" s="258">
        <v>187.83799999999999</v>
      </c>
      <c r="I145" s="259"/>
      <c r="J145" s="255"/>
      <c r="K145" s="255"/>
      <c r="L145" s="260"/>
      <c r="M145" s="261"/>
      <c r="N145" s="262"/>
      <c r="O145" s="262"/>
      <c r="P145" s="262"/>
      <c r="Q145" s="262"/>
      <c r="R145" s="262"/>
      <c r="S145" s="262"/>
      <c r="T145" s="26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4" t="s">
        <v>215</v>
      </c>
      <c r="AU145" s="264" t="s">
        <v>82</v>
      </c>
      <c r="AV145" s="14" t="s">
        <v>213</v>
      </c>
      <c r="AW145" s="14" t="s">
        <v>30</v>
      </c>
      <c r="AX145" s="14" t="s">
        <v>80</v>
      </c>
      <c r="AY145" s="264" t="s">
        <v>206</v>
      </c>
    </row>
    <row r="146" s="12" customFormat="1" ht="25.92" customHeight="1">
      <c r="A146" s="12"/>
      <c r="B146" s="213"/>
      <c r="C146" s="214"/>
      <c r="D146" s="215" t="s">
        <v>72</v>
      </c>
      <c r="E146" s="216" t="s">
        <v>549</v>
      </c>
      <c r="F146" s="216" t="s">
        <v>550</v>
      </c>
      <c r="G146" s="214"/>
      <c r="H146" s="214"/>
      <c r="I146" s="217"/>
      <c r="J146" s="218">
        <f>BK146</f>
        <v>0</v>
      </c>
      <c r="K146" s="214"/>
      <c r="L146" s="219"/>
      <c r="M146" s="220"/>
      <c r="N146" s="221"/>
      <c r="O146" s="221"/>
      <c r="P146" s="222">
        <f>SUM(P147:P185)</f>
        <v>0</v>
      </c>
      <c r="Q146" s="221"/>
      <c r="R146" s="222">
        <f>SUM(R147:R185)</f>
        <v>0</v>
      </c>
      <c r="S146" s="221"/>
      <c r="T146" s="223">
        <f>SUM(T147:T185)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4" t="s">
        <v>80</v>
      </c>
      <c r="AT146" s="225" t="s">
        <v>72</v>
      </c>
      <c r="AU146" s="225" t="s">
        <v>73</v>
      </c>
      <c r="AY146" s="224" t="s">
        <v>206</v>
      </c>
      <c r="BK146" s="226">
        <f>SUM(BK147:BK185)</f>
        <v>0</v>
      </c>
    </row>
    <row r="147" s="2" customFormat="1" ht="16.5" customHeight="1">
      <c r="A147" s="39"/>
      <c r="B147" s="40"/>
      <c r="C147" s="229" t="s">
        <v>213</v>
      </c>
      <c r="D147" s="229" t="s">
        <v>208</v>
      </c>
      <c r="E147" s="230" t="s">
        <v>600</v>
      </c>
      <c r="F147" s="231" t="s">
        <v>601</v>
      </c>
      <c r="G147" s="232" t="s">
        <v>301</v>
      </c>
      <c r="H147" s="233">
        <v>4</v>
      </c>
      <c r="I147" s="234"/>
      <c r="J147" s="235">
        <f>ROUND(I147*H147,2)</f>
        <v>0</v>
      </c>
      <c r="K147" s="231" t="s">
        <v>489</v>
      </c>
      <c r="L147" s="45"/>
      <c r="M147" s="236" t="s">
        <v>1</v>
      </c>
      <c r="N147" s="237" t="s">
        <v>38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298</v>
      </c>
      <c r="AT147" s="240" t="s">
        <v>208</v>
      </c>
      <c r="AU147" s="240" t="s">
        <v>80</v>
      </c>
      <c r="AY147" s="18" t="s">
        <v>206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80</v>
      </c>
      <c r="BK147" s="241">
        <f>ROUND(I147*H147,2)</f>
        <v>0</v>
      </c>
      <c r="BL147" s="18" t="s">
        <v>298</v>
      </c>
      <c r="BM147" s="240" t="s">
        <v>1484</v>
      </c>
    </row>
    <row r="148" s="13" customFormat="1">
      <c r="A148" s="13"/>
      <c r="B148" s="242"/>
      <c r="C148" s="243"/>
      <c r="D148" s="244" t="s">
        <v>215</v>
      </c>
      <c r="E148" s="245" t="s">
        <v>1</v>
      </c>
      <c r="F148" s="246" t="s">
        <v>213</v>
      </c>
      <c r="G148" s="243"/>
      <c r="H148" s="247">
        <v>4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215</v>
      </c>
      <c r="AU148" s="253" t="s">
        <v>80</v>
      </c>
      <c r="AV148" s="13" t="s">
        <v>82</v>
      </c>
      <c r="AW148" s="13" t="s">
        <v>30</v>
      </c>
      <c r="AX148" s="13" t="s">
        <v>80</v>
      </c>
      <c r="AY148" s="253" t="s">
        <v>206</v>
      </c>
    </row>
    <row r="149" s="2" customFormat="1" ht="37.8" customHeight="1">
      <c r="A149" s="39"/>
      <c r="B149" s="40"/>
      <c r="C149" s="229" t="s">
        <v>233</v>
      </c>
      <c r="D149" s="229" t="s">
        <v>208</v>
      </c>
      <c r="E149" s="230" t="s">
        <v>1485</v>
      </c>
      <c r="F149" s="231" t="s">
        <v>1486</v>
      </c>
      <c r="G149" s="232" t="s">
        <v>309</v>
      </c>
      <c r="H149" s="233">
        <v>4074</v>
      </c>
      <c r="I149" s="234"/>
      <c r="J149" s="235">
        <f>ROUND(I149*H149,2)</f>
        <v>0</v>
      </c>
      <c r="K149" s="231" t="s">
        <v>489</v>
      </c>
      <c r="L149" s="45"/>
      <c r="M149" s="236" t="s">
        <v>1</v>
      </c>
      <c r="N149" s="237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499</v>
      </c>
      <c r="AT149" s="240" t="s">
        <v>208</v>
      </c>
      <c r="AU149" s="240" t="s">
        <v>80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499</v>
      </c>
      <c r="BM149" s="240" t="s">
        <v>1487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1488</v>
      </c>
      <c r="G150" s="243"/>
      <c r="H150" s="247">
        <v>84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80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3" customFormat="1">
      <c r="A151" s="13"/>
      <c r="B151" s="242"/>
      <c r="C151" s="243"/>
      <c r="D151" s="244" t="s">
        <v>215</v>
      </c>
      <c r="E151" s="245" t="s">
        <v>1</v>
      </c>
      <c r="F151" s="246" t="s">
        <v>1489</v>
      </c>
      <c r="G151" s="243"/>
      <c r="H151" s="247">
        <v>1680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215</v>
      </c>
      <c r="AU151" s="253" t="s">
        <v>80</v>
      </c>
      <c r="AV151" s="13" t="s">
        <v>82</v>
      </c>
      <c r="AW151" s="13" t="s">
        <v>30</v>
      </c>
      <c r="AX151" s="13" t="s">
        <v>73</v>
      </c>
      <c r="AY151" s="253" t="s">
        <v>206</v>
      </c>
    </row>
    <row r="152" s="13" customFormat="1">
      <c r="A152" s="13"/>
      <c r="B152" s="242"/>
      <c r="C152" s="243"/>
      <c r="D152" s="244" t="s">
        <v>215</v>
      </c>
      <c r="E152" s="245" t="s">
        <v>1</v>
      </c>
      <c r="F152" s="246" t="s">
        <v>1490</v>
      </c>
      <c r="G152" s="243"/>
      <c r="H152" s="247">
        <v>808.5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215</v>
      </c>
      <c r="AU152" s="253" t="s">
        <v>80</v>
      </c>
      <c r="AV152" s="13" t="s">
        <v>82</v>
      </c>
      <c r="AW152" s="13" t="s">
        <v>30</v>
      </c>
      <c r="AX152" s="13" t="s">
        <v>73</v>
      </c>
      <c r="AY152" s="253" t="s">
        <v>206</v>
      </c>
    </row>
    <row r="153" s="13" customFormat="1">
      <c r="A153" s="13"/>
      <c r="B153" s="242"/>
      <c r="C153" s="243"/>
      <c r="D153" s="244" t="s">
        <v>215</v>
      </c>
      <c r="E153" s="245" t="s">
        <v>1</v>
      </c>
      <c r="F153" s="246" t="s">
        <v>1491</v>
      </c>
      <c r="G153" s="243"/>
      <c r="H153" s="247">
        <v>441</v>
      </c>
      <c r="I153" s="248"/>
      <c r="J153" s="243"/>
      <c r="K153" s="243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215</v>
      </c>
      <c r="AU153" s="253" t="s">
        <v>80</v>
      </c>
      <c r="AV153" s="13" t="s">
        <v>82</v>
      </c>
      <c r="AW153" s="13" t="s">
        <v>30</v>
      </c>
      <c r="AX153" s="13" t="s">
        <v>73</v>
      </c>
      <c r="AY153" s="253" t="s">
        <v>206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1492</v>
      </c>
      <c r="G154" s="243"/>
      <c r="H154" s="247">
        <v>294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80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3" customFormat="1">
      <c r="A155" s="13"/>
      <c r="B155" s="242"/>
      <c r="C155" s="243"/>
      <c r="D155" s="244" t="s">
        <v>215</v>
      </c>
      <c r="E155" s="245" t="s">
        <v>1</v>
      </c>
      <c r="F155" s="246" t="s">
        <v>1493</v>
      </c>
      <c r="G155" s="243"/>
      <c r="H155" s="247">
        <v>766.5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215</v>
      </c>
      <c r="AU155" s="253" t="s">
        <v>80</v>
      </c>
      <c r="AV155" s="13" t="s">
        <v>82</v>
      </c>
      <c r="AW155" s="13" t="s">
        <v>30</v>
      </c>
      <c r="AX155" s="13" t="s">
        <v>73</v>
      </c>
      <c r="AY155" s="253" t="s">
        <v>206</v>
      </c>
    </row>
    <row r="156" s="14" customFormat="1">
      <c r="A156" s="14"/>
      <c r="B156" s="254"/>
      <c r="C156" s="255"/>
      <c r="D156" s="244" t="s">
        <v>215</v>
      </c>
      <c r="E156" s="256" t="s">
        <v>1</v>
      </c>
      <c r="F156" s="257" t="s">
        <v>218</v>
      </c>
      <c r="G156" s="255"/>
      <c r="H156" s="258">
        <v>4074</v>
      </c>
      <c r="I156" s="259"/>
      <c r="J156" s="255"/>
      <c r="K156" s="255"/>
      <c r="L156" s="260"/>
      <c r="M156" s="261"/>
      <c r="N156" s="262"/>
      <c r="O156" s="262"/>
      <c r="P156" s="262"/>
      <c r="Q156" s="262"/>
      <c r="R156" s="262"/>
      <c r="S156" s="262"/>
      <c r="T156" s="26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4" t="s">
        <v>215</v>
      </c>
      <c r="AU156" s="264" t="s">
        <v>80</v>
      </c>
      <c r="AV156" s="14" t="s">
        <v>213</v>
      </c>
      <c r="AW156" s="14" t="s">
        <v>30</v>
      </c>
      <c r="AX156" s="14" t="s">
        <v>80</v>
      </c>
      <c r="AY156" s="264" t="s">
        <v>206</v>
      </c>
    </row>
    <row r="157" s="2" customFormat="1" ht="16.5" customHeight="1">
      <c r="A157" s="39"/>
      <c r="B157" s="40"/>
      <c r="C157" s="229" t="s">
        <v>244</v>
      </c>
      <c r="D157" s="229" t="s">
        <v>208</v>
      </c>
      <c r="E157" s="230" t="s">
        <v>1494</v>
      </c>
      <c r="F157" s="231" t="s">
        <v>1495</v>
      </c>
      <c r="G157" s="232" t="s">
        <v>301</v>
      </c>
      <c r="H157" s="233">
        <v>1</v>
      </c>
      <c r="I157" s="234"/>
      <c r="J157" s="235">
        <f>ROUND(I157*H157,2)</f>
        <v>0</v>
      </c>
      <c r="K157" s="231" t="s">
        <v>489</v>
      </c>
      <c r="L157" s="45"/>
      <c r="M157" s="236" t="s">
        <v>1</v>
      </c>
      <c r="N157" s="237" t="s">
        <v>38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499</v>
      </c>
      <c r="AT157" s="240" t="s">
        <v>208</v>
      </c>
      <c r="AU157" s="240" t="s">
        <v>80</v>
      </c>
      <c r="AY157" s="18" t="s">
        <v>206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80</v>
      </c>
      <c r="BK157" s="241">
        <f>ROUND(I157*H157,2)</f>
        <v>0</v>
      </c>
      <c r="BL157" s="18" t="s">
        <v>499</v>
      </c>
      <c r="BM157" s="240" t="s">
        <v>1496</v>
      </c>
    </row>
    <row r="158" s="13" customFormat="1">
      <c r="A158" s="13"/>
      <c r="B158" s="242"/>
      <c r="C158" s="243"/>
      <c r="D158" s="244" t="s">
        <v>215</v>
      </c>
      <c r="E158" s="245" t="s">
        <v>1</v>
      </c>
      <c r="F158" s="246" t="s">
        <v>1497</v>
      </c>
      <c r="G158" s="243"/>
      <c r="H158" s="247">
        <v>1</v>
      </c>
      <c r="I158" s="248"/>
      <c r="J158" s="243"/>
      <c r="K158" s="243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215</v>
      </c>
      <c r="AU158" s="253" t="s">
        <v>80</v>
      </c>
      <c r="AV158" s="13" t="s">
        <v>82</v>
      </c>
      <c r="AW158" s="13" t="s">
        <v>30</v>
      </c>
      <c r="AX158" s="13" t="s">
        <v>80</v>
      </c>
      <c r="AY158" s="253" t="s">
        <v>206</v>
      </c>
    </row>
    <row r="159" s="2" customFormat="1" ht="16.5" customHeight="1">
      <c r="A159" s="39"/>
      <c r="B159" s="40"/>
      <c r="C159" s="229" t="s">
        <v>248</v>
      </c>
      <c r="D159" s="229" t="s">
        <v>208</v>
      </c>
      <c r="E159" s="230" t="s">
        <v>1498</v>
      </c>
      <c r="F159" s="231" t="s">
        <v>1499</v>
      </c>
      <c r="G159" s="232" t="s">
        <v>301</v>
      </c>
      <c r="H159" s="233">
        <v>1</v>
      </c>
      <c r="I159" s="234"/>
      <c r="J159" s="235">
        <f>ROUND(I159*H159,2)</f>
        <v>0</v>
      </c>
      <c r="K159" s="231" t="s">
        <v>489</v>
      </c>
      <c r="L159" s="45"/>
      <c r="M159" s="236" t="s">
        <v>1</v>
      </c>
      <c r="N159" s="237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213</v>
      </c>
      <c r="AT159" s="240" t="s">
        <v>208</v>
      </c>
      <c r="AU159" s="240" t="s">
        <v>80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213</v>
      </c>
      <c r="BM159" s="240" t="s">
        <v>1500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1501</v>
      </c>
      <c r="G160" s="243"/>
      <c r="H160" s="247">
        <v>1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80</v>
      </c>
      <c r="AV160" s="13" t="s">
        <v>82</v>
      </c>
      <c r="AW160" s="13" t="s">
        <v>30</v>
      </c>
      <c r="AX160" s="13" t="s">
        <v>80</v>
      </c>
      <c r="AY160" s="253" t="s">
        <v>206</v>
      </c>
    </row>
    <row r="161" s="2" customFormat="1" ht="33" customHeight="1">
      <c r="A161" s="39"/>
      <c r="B161" s="40"/>
      <c r="C161" s="229" t="s">
        <v>253</v>
      </c>
      <c r="D161" s="229" t="s">
        <v>208</v>
      </c>
      <c r="E161" s="230" t="s">
        <v>1502</v>
      </c>
      <c r="F161" s="231" t="s">
        <v>1503</v>
      </c>
      <c r="G161" s="232" t="s">
        <v>301</v>
      </c>
      <c r="H161" s="233">
        <v>12</v>
      </c>
      <c r="I161" s="234"/>
      <c r="J161" s="235">
        <f>ROUND(I161*H161,2)</f>
        <v>0</v>
      </c>
      <c r="K161" s="231" t="s">
        <v>489</v>
      </c>
      <c r="L161" s="45"/>
      <c r="M161" s="236" t="s">
        <v>1</v>
      </c>
      <c r="N161" s="237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499</v>
      </c>
      <c r="AT161" s="240" t="s">
        <v>208</v>
      </c>
      <c r="AU161" s="240" t="s">
        <v>80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499</v>
      </c>
      <c r="BM161" s="240" t="s">
        <v>1504</v>
      </c>
    </row>
    <row r="162" s="13" customFormat="1">
      <c r="A162" s="13"/>
      <c r="B162" s="242"/>
      <c r="C162" s="243"/>
      <c r="D162" s="244" t="s">
        <v>215</v>
      </c>
      <c r="E162" s="245" t="s">
        <v>1</v>
      </c>
      <c r="F162" s="246" t="s">
        <v>1505</v>
      </c>
      <c r="G162" s="243"/>
      <c r="H162" s="247">
        <v>2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215</v>
      </c>
      <c r="AU162" s="253" t="s">
        <v>80</v>
      </c>
      <c r="AV162" s="13" t="s">
        <v>82</v>
      </c>
      <c r="AW162" s="13" t="s">
        <v>30</v>
      </c>
      <c r="AX162" s="13" t="s">
        <v>73</v>
      </c>
      <c r="AY162" s="253" t="s">
        <v>206</v>
      </c>
    </row>
    <row r="163" s="13" customFormat="1">
      <c r="A163" s="13"/>
      <c r="B163" s="242"/>
      <c r="C163" s="243"/>
      <c r="D163" s="244" t="s">
        <v>215</v>
      </c>
      <c r="E163" s="245" t="s">
        <v>1</v>
      </c>
      <c r="F163" s="246" t="s">
        <v>1506</v>
      </c>
      <c r="G163" s="243"/>
      <c r="H163" s="247">
        <v>2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215</v>
      </c>
      <c r="AU163" s="253" t="s">
        <v>80</v>
      </c>
      <c r="AV163" s="13" t="s">
        <v>82</v>
      </c>
      <c r="AW163" s="13" t="s">
        <v>30</v>
      </c>
      <c r="AX163" s="13" t="s">
        <v>73</v>
      </c>
      <c r="AY163" s="253" t="s">
        <v>206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1507</v>
      </c>
      <c r="G164" s="243"/>
      <c r="H164" s="247">
        <v>2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80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3" customFormat="1">
      <c r="A165" s="13"/>
      <c r="B165" s="242"/>
      <c r="C165" s="243"/>
      <c r="D165" s="244" t="s">
        <v>215</v>
      </c>
      <c r="E165" s="245" t="s">
        <v>1</v>
      </c>
      <c r="F165" s="246" t="s">
        <v>1508</v>
      </c>
      <c r="G165" s="243"/>
      <c r="H165" s="247">
        <v>2</v>
      </c>
      <c r="I165" s="248"/>
      <c r="J165" s="243"/>
      <c r="K165" s="243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215</v>
      </c>
      <c r="AU165" s="253" t="s">
        <v>80</v>
      </c>
      <c r="AV165" s="13" t="s">
        <v>82</v>
      </c>
      <c r="AW165" s="13" t="s">
        <v>30</v>
      </c>
      <c r="AX165" s="13" t="s">
        <v>73</v>
      </c>
      <c r="AY165" s="253" t="s">
        <v>206</v>
      </c>
    </row>
    <row r="166" s="13" customFormat="1">
      <c r="A166" s="13"/>
      <c r="B166" s="242"/>
      <c r="C166" s="243"/>
      <c r="D166" s="244" t="s">
        <v>215</v>
      </c>
      <c r="E166" s="245" t="s">
        <v>1</v>
      </c>
      <c r="F166" s="246" t="s">
        <v>1509</v>
      </c>
      <c r="G166" s="243"/>
      <c r="H166" s="247">
        <v>2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215</v>
      </c>
      <c r="AU166" s="253" t="s">
        <v>80</v>
      </c>
      <c r="AV166" s="13" t="s">
        <v>82</v>
      </c>
      <c r="AW166" s="13" t="s">
        <v>30</v>
      </c>
      <c r="AX166" s="13" t="s">
        <v>73</v>
      </c>
      <c r="AY166" s="253" t="s">
        <v>206</v>
      </c>
    </row>
    <row r="167" s="13" customFormat="1">
      <c r="A167" s="13"/>
      <c r="B167" s="242"/>
      <c r="C167" s="243"/>
      <c r="D167" s="244" t="s">
        <v>215</v>
      </c>
      <c r="E167" s="245" t="s">
        <v>1</v>
      </c>
      <c r="F167" s="246" t="s">
        <v>1510</v>
      </c>
      <c r="G167" s="243"/>
      <c r="H167" s="247">
        <v>2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215</v>
      </c>
      <c r="AU167" s="253" t="s">
        <v>80</v>
      </c>
      <c r="AV167" s="13" t="s">
        <v>82</v>
      </c>
      <c r="AW167" s="13" t="s">
        <v>30</v>
      </c>
      <c r="AX167" s="13" t="s">
        <v>73</v>
      </c>
      <c r="AY167" s="253" t="s">
        <v>206</v>
      </c>
    </row>
    <row r="168" s="14" customFormat="1">
      <c r="A168" s="14"/>
      <c r="B168" s="254"/>
      <c r="C168" s="255"/>
      <c r="D168" s="244" t="s">
        <v>215</v>
      </c>
      <c r="E168" s="256" t="s">
        <v>1</v>
      </c>
      <c r="F168" s="257" t="s">
        <v>218</v>
      </c>
      <c r="G168" s="255"/>
      <c r="H168" s="258">
        <v>12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4" t="s">
        <v>215</v>
      </c>
      <c r="AU168" s="264" t="s">
        <v>80</v>
      </c>
      <c r="AV168" s="14" t="s">
        <v>213</v>
      </c>
      <c r="AW168" s="14" t="s">
        <v>30</v>
      </c>
      <c r="AX168" s="14" t="s">
        <v>80</v>
      </c>
      <c r="AY168" s="264" t="s">
        <v>206</v>
      </c>
    </row>
    <row r="169" s="2" customFormat="1" ht="16.5" customHeight="1">
      <c r="A169" s="39"/>
      <c r="B169" s="40"/>
      <c r="C169" s="229" t="s">
        <v>258</v>
      </c>
      <c r="D169" s="229" t="s">
        <v>208</v>
      </c>
      <c r="E169" s="230" t="s">
        <v>711</v>
      </c>
      <c r="F169" s="231" t="s">
        <v>712</v>
      </c>
      <c r="G169" s="232" t="s">
        <v>309</v>
      </c>
      <c r="H169" s="233">
        <v>6244</v>
      </c>
      <c r="I169" s="234"/>
      <c r="J169" s="235">
        <f>ROUND(I169*H169,2)</f>
        <v>0</v>
      </c>
      <c r="K169" s="231" t="s">
        <v>489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80</v>
      </c>
      <c r="AT169" s="240" t="s">
        <v>208</v>
      </c>
      <c r="AU169" s="240" t="s">
        <v>80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80</v>
      </c>
      <c r="BM169" s="240" t="s">
        <v>1511</v>
      </c>
    </row>
    <row r="170" s="2" customFormat="1" ht="33" customHeight="1">
      <c r="A170" s="39"/>
      <c r="B170" s="40"/>
      <c r="C170" s="229" t="s">
        <v>265</v>
      </c>
      <c r="D170" s="229" t="s">
        <v>208</v>
      </c>
      <c r="E170" s="230" t="s">
        <v>1512</v>
      </c>
      <c r="F170" s="231" t="s">
        <v>1513</v>
      </c>
      <c r="G170" s="232" t="s">
        <v>301</v>
      </c>
      <c r="H170" s="233">
        <v>12</v>
      </c>
      <c r="I170" s="234"/>
      <c r="J170" s="235">
        <f>ROUND(I170*H170,2)</f>
        <v>0</v>
      </c>
      <c r="K170" s="231" t="s">
        <v>489</v>
      </c>
      <c r="L170" s="45"/>
      <c r="M170" s="236" t="s">
        <v>1</v>
      </c>
      <c r="N170" s="237" t="s">
        <v>38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499</v>
      </c>
      <c r="AT170" s="240" t="s">
        <v>208</v>
      </c>
      <c r="AU170" s="240" t="s">
        <v>80</v>
      </c>
      <c r="AY170" s="18" t="s">
        <v>206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80</v>
      </c>
      <c r="BK170" s="241">
        <f>ROUND(I170*H170,2)</f>
        <v>0</v>
      </c>
      <c r="BL170" s="18" t="s">
        <v>499</v>
      </c>
      <c r="BM170" s="240" t="s">
        <v>1514</v>
      </c>
    </row>
    <row r="171" s="13" customFormat="1">
      <c r="A171" s="13"/>
      <c r="B171" s="242"/>
      <c r="C171" s="243"/>
      <c r="D171" s="244" t="s">
        <v>215</v>
      </c>
      <c r="E171" s="245" t="s">
        <v>1</v>
      </c>
      <c r="F171" s="246" t="s">
        <v>1515</v>
      </c>
      <c r="G171" s="243"/>
      <c r="H171" s="247">
        <v>2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215</v>
      </c>
      <c r="AU171" s="253" t="s">
        <v>80</v>
      </c>
      <c r="AV171" s="13" t="s">
        <v>82</v>
      </c>
      <c r="AW171" s="13" t="s">
        <v>30</v>
      </c>
      <c r="AX171" s="13" t="s">
        <v>73</v>
      </c>
      <c r="AY171" s="253" t="s">
        <v>206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1516</v>
      </c>
      <c r="G172" s="243"/>
      <c r="H172" s="247">
        <v>2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80</v>
      </c>
      <c r="AV172" s="13" t="s">
        <v>82</v>
      </c>
      <c r="AW172" s="13" t="s">
        <v>30</v>
      </c>
      <c r="AX172" s="13" t="s">
        <v>73</v>
      </c>
      <c r="AY172" s="253" t="s">
        <v>206</v>
      </c>
    </row>
    <row r="173" s="13" customFormat="1">
      <c r="A173" s="13"/>
      <c r="B173" s="242"/>
      <c r="C173" s="243"/>
      <c r="D173" s="244" t="s">
        <v>215</v>
      </c>
      <c r="E173" s="245" t="s">
        <v>1</v>
      </c>
      <c r="F173" s="246" t="s">
        <v>1517</v>
      </c>
      <c r="G173" s="243"/>
      <c r="H173" s="247">
        <v>2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215</v>
      </c>
      <c r="AU173" s="253" t="s">
        <v>80</v>
      </c>
      <c r="AV173" s="13" t="s">
        <v>82</v>
      </c>
      <c r="AW173" s="13" t="s">
        <v>30</v>
      </c>
      <c r="AX173" s="13" t="s">
        <v>73</v>
      </c>
      <c r="AY173" s="253" t="s">
        <v>206</v>
      </c>
    </row>
    <row r="174" s="13" customFormat="1">
      <c r="A174" s="13"/>
      <c r="B174" s="242"/>
      <c r="C174" s="243"/>
      <c r="D174" s="244" t="s">
        <v>215</v>
      </c>
      <c r="E174" s="245" t="s">
        <v>1</v>
      </c>
      <c r="F174" s="246" t="s">
        <v>1518</v>
      </c>
      <c r="G174" s="243"/>
      <c r="H174" s="247">
        <v>2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215</v>
      </c>
      <c r="AU174" s="253" t="s">
        <v>80</v>
      </c>
      <c r="AV174" s="13" t="s">
        <v>82</v>
      </c>
      <c r="AW174" s="13" t="s">
        <v>30</v>
      </c>
      <c r="AX174" s="13" t="s">
        <v>73</v>
      </c>
      <c r="AY174" s="253" t="s">
        <v>206</v>
      </c>
    </row>
    <row r="175" s="13" customFormat="1">
      <c r="A175" s="13"/>
      <c r="B175" s="242"/>
      <c r="C175" s="243"/>
      <c r="D175" s="244" t="s">
        <v>215</v>
      </c>
      <c r="E175" s="245" t="s">
        <v>1</v>
      </c>
      <c r="F175" s="246" t="s">
        <v>1519</v>
      </c>
      <c r="G175" s="243"/>
      <c r="H175" s="247">
        <v>2</v>
      </c>
      <c r="I175" s="248"/>
      <c r="J175" s="243"/>
      <c r="K175" s="243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215</v>
      </c>
      <c r="AU175" s="253" t="s">
        <v>80</v>
      </c>
      <c r="AV175" s="13" t="s">
        <v>82</v>
      </c>
      <c r="AW175" s="13" t="s">
        <v>30</v>
      </c>
      <c r="AX175" s="13" t="s">
        <v>73</v>
      </c>
      <c r="AY175" s="253" t="s">
        <v>206</v>
      </c>
    </row>
    <row r="176" s="13" customFormat="1">
      <c r="A176" s="13"/>
      <c r="B176" s="242"/>
      <c r="C176" s="243"/>
      <c r="D176" s="244" t="s">
        <v>215</v>
      </c>
      <c r="E176" s="245" t="s">
        <v>1</v>
      </c>
      <c r="F176" s="246" t="s">
        <v>1520</v>
      </c>
      <c r="G176" s="243"/>
      <c r="H176" s="247">
        <v>2</v>
      </c>
      <c r="I176" s="248"/>
      <c r="J176" s="243"/>
      <c r="K176" s="243"/>
      <c r="L176" s="249"/>
      <c r="M176" s="250"/>
      <c r="N176" s="251"/>
      <c r="O176" s="251"/>
      <c r="P176" s="251"/>
      <c r="Q176" s="251"/>
      <c r="R176" s="251"/>
      <c r="S176" s="251"/>
      <c r="T176" s="25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3" t="s">
        <v>215</v>
      </c>
      <c r="AU176" s="253" t="s">
        <v>80</v>
      </c>
      <c r="AV176" s="13" t="s">
        <v>82</v>
      </c>
      <c r="AW176" s="13" t="s">
        <v>30</v>
      </c>
      <c r="AX176" s="13" t="s">
        <v>73</v>
      </c>
      <c r="AY176" s="253" t="s">
        <v>206</v>
      </c>
    </row>
    <row r="177" s="14" customFormat="1">
      <c r="A177" s="14"/>
      <c r="B177" s="254"/>
      <c r="C177" s="255"/>
      <c r="D177" s="244" t="s">
        <v>215</v>
      </c>
      <c r="E177" s="256" t="s">
        <v>1</v>
      </c>
      <c r="F177" s="257" t="s">
        <v>218</v>
      </c>
      <c r="G177" s="255"/>
      <c r="H177" s="258">
        <v>12</v>
      </c>
      <c r="I177" s="259"/>
      <c r="J177" s="255"/>
      <c r="K177" s="255"/>
      <c r="L177" s="260"/>
      <c r="M177" s="261"/>
      <c r="N177" s="262"/>
      <c r="O177" s="262"/>
      <c r="P177" s="262"/>
      <c r="Q177" s="262"/>
      <c r="R177" s="262"/>
      <c r="S177" s="262"/>
      <c r="T177" s="26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4" t="s">
        <v>215</v>
      </c>
      <c r="AU177" s="264" t="s">
        <v>80</v>
      </c>
      <c r="AV177" s="14" t="s">
        <v>213</v>
      </c>
      <c r="AW177" s="14" t="s">
        <v>30</v>
      </c>
      <c r="AX177" s="14" t="s">
        <v>80</v>
      </c>
      <c r="AY177" s="264" t="s">
        <v>206</v>
      </c>
    </row>
    <row r="178" s="2" customFormat="1" ht="37.8" customHeight="1">
      <c r="A178" s="39"/>
      <c r="B178" s="40"/>
      <c r="C178" s="229" t="s">
        <v>269</v>
      </c>
      <c r="D178" s="229" t="s">
        <v>208</v>
      </c>
      <c r="E178" s="230" t="s">
        <v>1521</v>
      </c>
      <c r="F178" s="231" t="s">
        <v>1522</v>
      </c>
      <c r="G178" s="232" t="s">
        <v>309</v>
      </c>
      <c r="H178" s="233">
        <v>4074</v>
      </c>
      <c r="I178" s="234"/>
      <c r="J178" s="235">
        <f>ROUND(I178*H178,2)</f>
        <v>0</v>
      </c>
      <c r="K178" s="231" t="s">
        <v>489</v>
      </c>
      <c r="L178" s="45"/>
      <c r="M178" s="236" t="s">
        <v>1</v>
      </c>
      <c r="N178" s="237" t="s">
        <v>38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499</v>
      </c>
      <c r="AT178" s="240" t="s">
        <v>208</v>
      </c>
      <c r="AU178" s="240" t="s">
        <v>80</v>
      </c>
      <c r="AY178" s="18" t="s">
        <v>206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80</v>
      </c>
      <c r="BK178" s="241">
        <f>ROUND(I178*H178,2)</f>
        <v>0</v>
      </c>
      <c r="BL178" s="18" t="s">
        <v>499</v>
      </c>
      <c r="BM178" s="240" t="s">
        <v>1523</v>
      </c>
    </row>
    <row r="179" s="13" customFormat="1">
      <c r="A179" s="13"/>
      <c r="B179" s="242"/>
      <c r="C179" s="243"/>
      <c r="D179" s="244" t="s">
        <v>215</v>
      </c>
      <c r="E179" s="245" t="s">
        <v>1</v>
      </c>
      <c r="F179" s="246" t="s">
        <v>1524</v>
      </c>
      <c r="G179" s="243"/>
      <c r="H179" s="247">
        <v>1680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215</v>
      </c>
      <c r="AU179" s="253" t="s">
        <v>80</v>
      </c>
      <c r="AV179" s="13" t="s">
        <v>82</v>
      </c>
      <c r="AW179" s="13" t="s">
        <v>30</v>
      </c>
      <c r="AX179" s="13" t="s">
        <v>73</v>
      </c>
      <c r="AY179" s="253" t="s">
        <v>206</v>
      </c>
    </row>
    <row r="180" s="13" customFormat="1">
      <c r="A180" s="13"/>
      <c r="B180" s="242"/>
      <c r="C180" s="243"/>
      <c r="D180" s="244" t="s">
        <v>215</v>
      </c>
      <c r="E180" s="245" t="s">
        <v>1</v>
      </c>
      <c r="F180" s="246" t="s">
        <v>1525</v>
      </c>
      <c r="G180" s="243"/>
      <c r="H180" s="247">
        <v>808.5</v>
      </c>
      <c r="I180" s="248"/>
      <c r="J180" s="243"/>
      <c r="K180" s="243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215</v>
      </c>
      <c r="AU180" s="253" t="s">
        <v>80</v>
      </c>
      <c r="AV180" s="13" t="s">
        <v>82</v>
      </c>
      <c r="AW180" s="13" t="s">
        <v>30</v>
      </c>
      <c r="AX180" s="13" t="s">
        <v>73</v>
      </c>
      <c r="AY180" s="253" t="s">
        <v>206</v>
      </c>
    </row>
    <row r="181" s="13" customFormat="1">
      <c r="A181" s="13"/>
      <c r="B181" s="242"/>
      <c r="C181" s="243"/>
      <c r="D181" s="244" t="s">
        <v>215</v>
      </c>
      <c r="E181" s="245" t="s">
        <v>1</v>
      </c>
      <c r="F181" s="246" t="s">
        <v>1526</v>
      </c>
      <c r="G181" s="243"/>
      <c r="H181" s="247">
        <v>441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215</v>
      </c>
      <c r="AU181" s="253" t="s">
        <v>80</v>
      </c>
      <c r="AV181" s="13" t="s">
        <v>82</v>
      </c>
      <c r="AW181" s="13" t="s">
        <v>30</v>
      </c>
      <c r="AX181" s="13" t="s">
        <v>73</v>
      </c>
      <c r="AY181" s="253" t="s">
        <v>206</v>
      </c>
    </row>
    <row r="182" s="13" customFormat="1">
      <c r="A182" s="13"/>
      <c r="B182" s="242"/>
      <c r="C182" s="243"/>
      <c r="D182" s="244" t="s">
        <v>215</v>
      </c>
      <c r="E182" s="245" t="s">
        <v>1</v>
      </c>
      <c r="F182" s="246" t="s">
        <v>1527</v>
      </c>
      <c r="G182" s="243"/>
      <c r="H182" s="247">
        <v>294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215</v>
      </c>
      <c r="AU182" s="253" t="s">
        <v>80</v>
      </c>
      <c r="AV182" s="13" t="s">
        <v>82</v>
      </c>
      <c r="AW182" s="13" t="s">
        <v>30</v>
      </c>
      <c r="AX182" s="13" t="s">
        <v>73</v>
      </c>
      <c r="AY182" s="253" t="s">
        <v>206</v>
      </c>
    </row>
    <row r="183" s="13" customFormat="1">
      <c r="A183" s="13"/>
      <c r="B183" s="242"/>
      <c r="C183" s="243"/>
      <c r="D183" s="244" t="s">
        <v>215</v>
      </c>
      <c r="E183" s="245" t="s">
        <v>1</v>
      </c>
      <c r="F183" s="246" t="s">
        <v>1528</v>
      </c>
      <c r="G183" s="243"/>
      <c r="H183" s="247">
        <v>766.5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215</v>
      </c>
      <c r="AU183" s="253" t="s">
        <v>80</v>
      </c>
      <c r="AV183" s="13" t="s">
        <v>82</v>
      </c>
      <c r="AW183" s="13" t="s">
        <v>30</v>
      </c>
      <c r="AX183" s="13" t="s">
        <v>73</v>
      </c>
      <c r="AY183" s="253" t="s">
        <v>206</v>
      </c>
    </row>
    <row r="184" s="13" customFormat="1">
      <c r="A184" s="13"/>
      <c r="B184" s="242"/>
      <c r="C184" s="243"/>
      <c r="D184" s="244" t="s">
        <v>215</v>
      </c>
      <c r="E184" s="245" t="s">
        <v>1</v>
      </c>
      <c r="F184" s="246" t="s">
        <v>1529</v>
      </c>
      <c r="G184" s="243"/>
      <c r="H184" s="247">
        <v>84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215</v>
      </c>
      <c r="AU184" s="253" t="s">
        <v>80</v>
      </c>
      <c r="AV184" s="13" t="s">
        <v>82</v>
      </c>
      <c r="AW184" s="13" t="s">
        <v>30</v>
      </c>
      <c r="AX184" s="13" t="s">
        <v>73</v>
      </c>
      <c r="AY184" s="253" t="s">
        <v>206</v>
      </c>
    </row>
    <row r="185" s="14" customFormat="1">
      <c r="A185" s="14"/>
      <c r="B185" s="254"/>
      <c r="C185" s="255"/>
      <c r="D185" s="244" t="s">
        <v>215</v>
      </c>
      <c r="E185" s="256" t="s">
        <v>1</v>
      </c>
      <c r="F185" s="257" t="s">
        <v>218</v>
      </c>
      <c r="G185" s="255"/>
      <c r="H185" s="258">
        <v>4074</v>
      </c>
      <c r="I185" s="259"/>
      <c r="J185" s="255"/>
      <c r="K185" s="255"/>
      <c r="L185" s="260"/>
      <c r="M185" s="261"/>
      <c r="N185" s="262"/>
      <c r="O185" s="262"/>
      <c r="P185" s="262"/>
      <c r="Q185" s="262"/>
      <c r="R185" s="262"/>
      <c r="S185" s="262"/>
      <c r="T185" s="26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4" t="s">
        <v>215</v>
      </c>
      <c r="AU185" s="264" t="s">
        <v>80</v>
      </c>
      <c r="AV185" s="14" t="s">
        <v>213</v>
      </c>
      <c r="AW185" s="14" t="s">
        <v>30</v>
      </c>
      <c r="AX185" s="14" t="s">
        <v>80</v>
      </c>
      <c r="AY185" s="264" t="s">
        <v>206</v>
      </c>
    </row>
    <row r="186" s="12" customFormat="1" ht="25.92" customHeight="1">
      <c r="A186" s="12"/>
      <c r="B186" s="213"/>
      <c r="C186" s="214"/>
      <c r="D186" s="215" t="s">
        <v>72</v>
      </c>
      <c r="E186" s="216" t="s">
        <v>501</v>
      </c>
      <c r="F186" s="216" t="s">
        <v>502</v>
      </c>
      <c r="G186" s="214"/>
      <c r="H186" s="214"/>
      <c r="I186" s="217"/>
      <c r="J186" s="218">
        <f>BK186</f>
        <v>0</v>
      </c>
      <c r="K186" s="214"/>
      <c r="L186" s="219"/>
      <c r="M186" s="220"/>
      <c r="N186" s="221"/>
      <c r="O186" s="221"/>
      <c r="P186" s="222">
        <f>SUM(P187:P235)</f>
        <v>0</v>
      </c>
      <c r="Q186" s="221"/>
      <c r="R186" s="222">
        <f>SUM(R187:R235)</f>
        <v>0</v>
      </c>
      <c r="S186" s="221"/>
      <c r="T186" s="223">
        <f>SUM(T187:T235)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4" t="s">
        <v>80</v>
      </c>
      <c r="AT186" s="225" t="s">
        <v>72</v>
      </c>
      <c r="AU186" s="225" t="s">
        <v>73</v>
      </c>
      <c r="AY186" s="224" t="s">
        <v>206</v>
      </c>
      <c r="BK186" s="226">
        <f>SUM(BK187:BK235)</f>
        <v>0</v>
      </c>
    </row>
    <row r="187" s="2" customFormat="1" ht="37.8" customHeight="1">
      <c r="A187" s="39"/>
      <c r="B187" s="40"/>
      <c r="C187" s="286" t="s">
        <v>8</v>
      </c>
      <c r="D187" s="286" t="s">
        <v>288</v>
      </c>
      <c r="E187" s="287" t="s">
        <v>721</v>
      </c>
      <c r="F187" s="288" t="s">
        <v>722</v>
      </c>
      <c r="G187" s="289" t="s">
        <v>301</v>
      </c>
      <c r="H187" s="290">
        <v>2998</v>
      </c>
      <c r="I187" s="291"/>
      <c r="J187" s="292">
        <f>ROUND(I187*H187,2)</f>
        <v>0</v>
      </c>
      <c r="K187" s="288" t="s">
        <v>489</v>
      </c>
      <c r="L187" s="293"/>
      <c r="M187" s="294" t="s">
        <v>1</v>
      </c>
      <c r="N187" s="295" t="s">
        <v>38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505</v>
      </c>
      <c r="AT187" s="240" t="s">
        <v>288</v>
      </c>
      <c r="AU187" s="240" t="s">
        <v>80</v>
      </c>
      <c r="AY187" s="18" t="s">
        <v>206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80</v>
      </c>
      <c r="BK187" s="241">
        <f>ROUND(I187*H187,2)</f>
        <v>0</v>
      </c>
      <c r="BL187" s="18" t="s">
        <v>383</v>
      </c>
      <c r="BM187" s="240" t="s">
        <v>1530</v>
      </c>
    </row>
    <row r="188" s="13" customFormat="1">
      <c r="A188" s="13"/>
      <c r="B188" s="242"/>
      <c r="C188" s="243"/>
      <c r="D188" s="244" t="s">
        <v>215</v>
      </c>
      <c r="E188" s="245" t="s">
        <v>1</v>
      </c>
      <c r="F188" s="246" t="s">
        <v>1531</v>
      </c>
      <c r="G188" s="243"/>
      <c r="H188" s="247">
        <v>2998</v>
      </c>
      <c r="I188" s="248"/>
      <c r="J188" s="243"/>
      <c r="K188" s="243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215</v>
      </c>
      <c r="AU188" s="253" t="s">
        <v>80</v>
      </c>
      <c r="AV188" s="13" t="s">
        <v>82</v>
      </c>
      <c r="AW188" s="13" t="s">
        <v>30</v>
      </c>
      <c r="AX188" s="13" t="s">
        <v>80</v>
      </c>
      <c r="AY188" s="253" t="s">
        <v>206</v>
      </c>
    </row>
    <row r="189" s="2" customFormat="1" ht="16.5" customHeight="1">
      <c r="A189" s="39"/>
      <c r="B189" s="40"/>
      <c r="C189" s="229" t="s">
        <v>281</v>
      </c>
      <c r="D189" s="229" t="s">
        <v>208</v>
      </c>
      <c r="E189" s="230" t="s">
        <v>1532</v>
      </c>
      <c r="F189" s="231" t="s">
        <v>1533</v>
      </c>
      <c r="G189" s="232" t="s">
        <v>301</v>
      </c>
      <c r="H189" s="233">
        <v>1</v>
      </c>
      <c r="I189" s="234"/>
      <c r="J189" s="235">
        <f>ROUND(I189*H189,2)</f>
        <v>0</v>
      </c>
      <c r="K189" s="231" t="s">
        <v>1</v>
      </c>
      <c r="L189" s="45"/>
      <c r="M189" s="236" t="s">
        <v>1</v>
      </c>
      <c r="N189" s="237" t="s">
        <v>38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213</v>
      </c>
      <c r="AT189" s="240" t="s">
        <v>208</v>
      </c>
      <c r="AU189" s="240" t="s">
        <v>80</v>
      </c>
      <c r="AY189" s="18" t="s">
        <v>206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80</v>
      </c>
      <c r="BK189" s="241">
        <f>ROUND(I189*H189,2)</f>
        <v>0</v>
      </c>
      <c r="BL189" s="18" t="s">
        <v>213</v>
      </c>
      <c r="BM189" s="240" t="s">
        <v>1534</v>
      </c>
    </row>
    <row r="190" s="13" customFormat="1">
      <c r="A190" s="13"/>
      <c r="B190" s="242"/>
      <c r="C190" s="243"/>
      <c r="D190" s="244" t="s">
        <v>215</v>
      </c>
      <c r="E190" s="245" t="s">
        <v>1</v>
      </c>
      <c r="F190" s="246" t="s">
        <v>1501</v>
      </c>
      <c r="G190" s="243"/>
      <c r="H190" s="247">
        <v>1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215</v>
      </c>
      <c r="AU190" s="253" t="s">
        <v>80</v>
      </c>
      <c r="AV190" s="13" t="s">
        <v>82</v>
      </c>
      <c r="AW190" s="13" t="s">
        <v>30</v>
      </c>
      <c r="AX190" s="13" t="s">
        <v>80</v>
      </c>
      <c r="AY190" s="253" t="s">
        <v>206</v>
      </c>
    </row>
    <row r="191" s="2" customFormat="1" ht="24.15" customHeight="1">
      <c r="A191" s="39"/>
      <c r="B191" s="40"/>
      <c r="C191" s="286" t="s">
        <v>287</v>
      </c>
      <c r="D191" s="286" t="s">
        <v>288</v>
      </c>
      <c r="E191" s="287" t="s">
        <v>1535</v>
      </c>
      <c r="F191" s="288" t="s">
        <v>1536</v>
      </c>
      <c r="G191" s="289" t="s">
        <v>309</v>
      </c>
      <c r="H191" s="290">
        <v>248</v>
      </c>
      <c r="I191" s="291"/>
      <c r="J191" s="292">
        <f>ROUND(I191*H191,2)</f>
        <v>0</v>
      </c>
      <c r="K191" s="288" t="s">
        <v>489</v>
      </c>
      <c r="L191" s="293"/>
      <c r="M191" s="294" t="s">
        <v>1</v>
      </c>
      <c r="N191" s="295" t="s">
        <v>38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499</v>
      </c>
      <c r="AT191" s="240" t="s">
        <v>288</v>
      </c>
      <c r="AU191" s="240" t="s">
        <v>80</v>
      </c>
      <c r="AY191" s="18" t="s">
        <v>206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80</v>
      </c>
      <c r="BK191" s="241">
        <f>ROUND(I191*H191,2)</f>
        <v>0</v>
      </c>
      <c r="BL191" s="18" t="s">
        <v>499</v>
      </c>
      <c r="BM191" s="240" t="s">
        <v>1537</v>
      </c>
    </row>
    <row r="192" s="13" customFormat="1">
      <c r="A192" s="13"/>
      <c r="B192" s="242"/>
      <c r="C192" s="243"/>
      <c r="D192" s="244" t="s">
        <v>215</v>
      </c>
      <c r="E192" s="245" t="s">
        <v>1</v>
      </c>
      <c r="F192" s="246" t="s">
        <v>1538</v>
      </c>
      <c r="G192" s="243"/>
      <c r="H192" s="247">
        <v>6</v>
      </c>
      <c r="I192" s="248"/>
      <c r="J192" s="243"/>
      <c r="K192" s="243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215</v>
      </c>
      <c r="AU192" s="253" t="s">
        <v>80</v>
      </c>
      <c r="AV192" s="13" t="s">
        <v>82</v>
      </c>
      <c r="AW192" s="13" t="s">
        <v>30</v>
      </c>
      <c r="AX192" s="13" t="s">
        <v>73</v>
      </c>
      <c r="AY192" s="253" t="s">
        <v>206</v>
      </c>
    </row>
    <row r="193" s="13" customFormat="1">
      <c r="A193" s="13"/>
      <c r="B193" s="242"/>
      <c r="C193" s="243"/>
      <c r="D193" s="244" t="s">
        <v>215</v>
      </c>
      <c r="E193" s="245" t="s">
        <v>1</v>
      </c>
      <c r="F193" s="246" t="s">
        <v>1539</v>
      </c>
      <c r="G193" s="243"/>
      <c r="H193" s="247">
        <v>6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80</v>
      </c>
      <c r="AV193" s="13" t="s">
        <v>82</v>
      </c>
      <c r="AW193" s="13" t="s">
        <v>30</v>
      </c>
      <c r="AX193" s="13" t="s">
        <v>73</v>
      </c>
      <c r="AY193" s="253" t="s">
        <v>206</v>
      </c>
    </row>
    <row r="194" s="13" customFormat="1">
      <c r="A194" s="13"/>
      <c r="B194" s="242"/>
      <c r="C194" s="243"/>
      <c r="D194" s="244" t="s">
        <v>215</v>
      </c>
      <c r="E194" s="245" t="s">
        <v>1</v>
      </c>
      <c r="F194" s="246" t="s">
        <v>1540</v>
      </c>
      <c r="G194" s="243"/>
      <c r="H194" s="247">
        <v>6</v>
      </c>
      <c r="I194" s="248"/>
      <c r="J194" s="243"/>
      <c r="K194" s="243"/>
      <c r="L194" s="249"/>
      <c r="M194" s="250"/>
      <c r="N194" s="251"/>
      <c r="O194" s="251"/>
      <c r="P194" s="251"/>
      <c r="Q194" s="251"/>
      <c r="R194" s="251"/>
      <c r="S194" s="251"/>
      <c r="T194" s="25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3" t="s">
        <v>215</v>
      </c>
      <c r="AU194" s="253" t="s">
        <v>80</v>
      </c>
      <c r="AV194" s="13" t="s">
        <v>82</v>
      </c>
      <c r="AW194" s="13" t="s">
        <v>30</v>
      </c>
      <c r="AX194" s="13" t="s">
        <v>73</v>
      </c>
      <c r="AY194" s="253" t="s">
        <v>206</v>
      </c>
    </row>
    <row r="195" s="13" customFormat="1">
      <c r="A195" s="13"/>
      <c r="B195" s="242"/>
      <c r="C195" s="243"/>
      <c r="D195" s="244" t="s">
        <v>215</v>
      </c>
      <c r="E195" s="245" t="s">
        <v>1</v>
      </c>
      <c r="F195" s="246" t="s">
        <v>1541</v>
      </c>
      <c r="G195" s="243"/>
      <c r="H195" s="247">
        <v>6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215</v>
      </c>
      <c r="AU195" s="253" t="s">
        <v>80</v>
      </c>
      <c r="AV195" s="13" t="s">
        <v>82</v>
      </c>
      <c r="AW195" s="13" t="s">
        <v>30</v>
      </c>
      <c r="AX195" s="13" t="s">
        <v>73</v>
      </c>
      <c r="AY195" s="253" t="s">
        <v>206</v>
      </c>
    </row>
    <row r="196" s="13" customFormat="1">
      <c r="A196" s="13"/>
      <c r="B196" s="242"/>
      <c r="C196" s="243"/>
      <c r="D196" s="244" t="s">
        <v>215</v>
      </c>
      <c r="E196" s="245" t="s">
        <v>1</v>
      </c>
      <c r="F196" s="246" t="s">
        <v>1542</v>
      </c>
      <c r="G196" s="243"/>
      <c r="H196" s="247">
        <v>12</v>
      </c>
      <c r="I196" s="248"/>
      <c r="J196" s="243"/>
      <c r="K196" s="243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215</v>
      </c>
      <c r="AU196" s="253" t="s">
        <v>80</v>
      </c>
      <c r="AV196" s="13" t="s">
        <v>82</v>
      </c>
      <c r="AW196" s="13" t="s">
        <v>30</v>
      </c>
      <c r="AX196" s="13" t="s">
        <v>73</v>
      </c>
      <c r="AY196" s="253" t="s">
        <v>206</v>
      </c>
    </row>
    <row r="197" s="13" customFormat="1">
      <c r="A197" s="13"/>
      <c r="B197" s="242"/>
      <c r="C197" s="243"/>
      <c r="D197" s="244" t="s">
        <v>215</v>
      </c>
      <c r="E197" s="245" t="s">
        <v>1</v>
      </c>
      <c r="F197" s="246" t="s">
        <v>1543</v>
      </c>
      <c r="G197" s="243"/>
      <c r="H197" s="247">
        <v>6</v>
      </c>
      <c r="I197" s="248"/>
      <c r="J197" s="243"/>
      <c r="K197" s="243"/>
      <c r="L197" s="249"/>
      <c r="M197" s="250"/>
      <c r="N197" s="251"/>
      <c r="O197" s="251"/>
      <c r="P197" s="251"/>
      <c r="Q197" s="251"/>
      <c r="R197" s="251"/>
      <c r="S197" s="251"/>
      <c r="T197" s="25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3" t="s">
        <v>215</v>
      </c>
      <c r="AU197" s="253" t="s">
        <v>80</v>
      </c>
      <c r="AV197" s="13" t="s">
        <v>82</v>
      </c>
      <c r="AW197" s="13" t="s">
        <v>30</v>
      </c>
      <c r="AX197" s="13" t="s">
        <v>73</v>
      </c>
      <c r="AY197" s="253" t="s">
        <v>206</v>
      </c>
    </row>
    <row r="198" s="13" customFormat="1">
      <c r="A198" s="13"/>
      <c r="B198" s="242"/>
      <c r="C198" s="243"/>
      <c r="D198" s="244" t="s">
        <v>215</v>
      </c>
      <c r="E198" s="245" t="s">
        <v>1</v>
      </c>
      <c r="F198" s="246" t="s">
        <v>1544</v>
      </c>
      <c r="G198" s="243"/>
      <c r="H198" s="247">
        <v>12</v>
      </c>
      <c r="I198" s="248"/>
      <c r="J198" s="243"/>
      <c r="K198" s="243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215</v>
      </c>
      <c r="AU198" s="253" t="s">
        <v>80</v>
      </c>
      <c r="AV198" s="13" t="s">
        <v>82</v>
      </c>
      <c r="AW198" s="13" t="s">
        <v>30</v>
      </c>
      <c r="AX198" s="13" t="s">
        <v>73</v>
      </c>
      <c r="AY198" s="253" t="s">
        <v>206</v>
      </c>
    </row>
    <row r="199" s="13" customFormat="1">
      <c r="A199" s="13"/>
      <c r="B199" s="242"/>
      <c r="C199" s="243"/>
      <c r="D199" s="244" t="s">
        <v>215</v>
      </c>
      <c r="E199" s="245" t="s">
        <v>1</v>
      </c>
      <c r="F199" s="246" t="s">
        <v>1545</v>
      </c>
      <c r="G199" s="243"/>
      <c r="H199" s="247">
        <v>12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215</v>
      </c>
      <c r="AU199" s="253" t="s">
        <v>80</v>
      </c>
      <c r="AV199" s="13" t="s">
        <v>82</v>
      </c>
      <c r="AW199" s="13" t="s">
        <v>30</v>
      </c>
      <c r="AX199" s="13" t="s">
        <v>73</v>
      </c>
      <c r="AY199" s="253" t="s">
        <v>206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1546</v>
      </c>
      <c r="G200" s="243"/>
      <c r="H200" s="247">
        <v>6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80</v>
      </c>
      <c r="AV200" s="13" t="s">
        <v>82</v>
      </c>
      <c r="AW200" s="13" t="s">
        <v>30</v>
      </c>
      <c r="AX200" s="13" t="s">
        <v>73</v>
      </c>
      <c r="AY200" s="253" t="s">
        <v>206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1547</v>
      </c>
      <c r="G201" s="243"/>
      <c r="H201" s="247">
        <v>12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80</v>
      </c>
      <c r="AV201" s="13" t="s">
        <v>82</v>
      </c>
      <c r="AW201" s="13" t="s">
        <v>30</v>
      </c>
      <c r="AX201" s="13" t="s">
        <v>73</v>
      </c>
      <c r="AY201" s="253" t="s">
        <v>206</v>
      </c>
    </row>
    <row r="202" s="13" customFormat="1">
      <c r="A202" s="13"/>
      <c r="B202" s="242"/>
      <c r="C202" s="243"/>
      <c r="D202" s="244" t="s">
        <v>215</v>
      </c>
      <c r="E202" s="245" t="s">
        <v>1</v>
      </c>
      <c r="F202" s="246" t="s">
        <v>1548</v>
      </c>
      <c r="G202" s="243"/>
      <c r="H202" s="247">
        <v>6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215</v>
      </c>
      <c r="AU202" s="253" t="s">
        <v>80</v>
      </c>
      <c r="AV202" s="13" t="s">
        <v>82</v>
      </c>
      <c r="AW202" s="13" t="s">
        <v>30</v>
      </c>
      <c r="AX202" s="13" t="s">
        <v>73</v>
      </c>
      <c r="AY202" s="253" t="s">
        <v>206</v>
      </c>
    </row>
    <row r="203" s="13" customFormat="1">
      <c r="A203" s="13"/>
      <c r="B203" s="242"/>
      <c r="C203" s="243"/>
      <c r="D203" s="244" t="s">
        <v>215</v>
      </c>
      <c r="E203" s="245" t="s">
        <v>1</v>
      </c>
      <c r="F203" s="246" t="s">
        <v>1549</v>
      </c>
      <c r="G203" s="243"/>
      <c r="H203" s="247">
        <v>6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215</v>
      </c>
      <c r="AU203" s="253" t="s">
        <v>80</v>
      </c>
      <c r="AV203" s="13" t="s">
        <v>82</v>
      </c>
      <c r="AW203" s="13" t="s">
        <v>30</v>
      </c>
      <c r="AX203" s="13" t="s">
        <v>73</v>
      </c>
      <c r="AY203" s="253" t="s">
        <v>206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1550</v>
      </c>
      <c r="G204" s="243"/>
      <c r="H204" s="247">
        <v>6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80</v>
      </c>
      <c r="AV204" s="13" t="s">
        <v>82</v>
      </c>
      <c r="AW204" s="13" t="s">
        <v>30</v>
      </c>
      <c r="AX204" s="13" t="s">
        <v>73</v>
      </c>
      <c r="AY204" s="253" t="s">
        <v>206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1551</v>
      </c>
      <c r="G205" s="243"/>
      <c r="H205" s="247">
        <v>6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80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1552</v>
      </c>
      <c r="G206" s="243"/>
      <c r="H206" s="247">
        <v>20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80</v>
      </c>
      <c r="AV206" s="13" t="s">
        <v>82</v>
      </c>
      <c r="AW206" s="13" t="s">
        <v>30</v>
      </c>
      <c r="AX206" s="13" t="s">
        <v>73</v>
      </c>
      <c r="AY206" s="253" t="s">
        <v>206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1553</v>
      </c>
      <c r="G207" s="243"/>
      <c r="H207" s="247">
        <v>20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80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1554</v>
      </c>
      <c r="G208" s="243"/>
      <c r="H208" s="247">
        <v>20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80</v>
      </c>
      <c r="AV208" s="13" t="s">
        <v>82</v>
      </c>
      <c r="AW208" s="13" t="s">
        <v>30</v>
      </c>
      <c r="AX208" s="13" t="s">
        <v>73</v>
      </c>
      <c r="AY208" s="253" t="s">
        <v>206</v>
      </c>
    </row>
    <row r="209" s="13" customFormat="1">
      <c r="A209" s="13"/>
      <c r="B209" s="242"/>
      <c r="C209" s="243"/>
      <c r="D209" s="244" t="s">
        <v>215</v>
      </c>
      <c r="E209" s="245" t="s">
        <v>1</v>
      </c>
      <c r="F209" s="246" t="s">
        <v>1555</v>
      </c>
      <c r="G209" s="243"/>
      <c r="H209" s="247">
        <v>20</v>
      </c>
      <c r="I209" s="248"/>
      <c r="J209" s="243"/>
      <c r="K209" s="243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215</v>
      </c>
      <c r="AU209" s="253" t="s">
        <v>80</v>
      </c>
      <c r="AV209" s="13" t="s">
        <v>82</v>
      </c>
      <c r="AW209" s="13" t="s">
        <v>30</v>
      </c>
      <c r="AX209" s="13" t="s">
        <v>73</v>
      </c>
      <c r="AY209" s="253" t="s">
        <v>206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1556</v>
      </c>
      <c r="G210" s="243"/>
      <c r="H210" s="247">
        <v>20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80</v>
      </c>
      <c r="AV210" s="13" t="s">
        <v>82</v>
      </c>
      <c r="AW210" s="13" t="s">
        <v>30</v>
      </c>
      <c r="AX210" s="13" t="s">
        <v>73</v>
      </c>
      <c r="AY210" s="253" t="s">
        <v>206</v>
      </c>
    </row>
    <row r="211" s="13" customFormat="1">
      <c r="A211" s="13"/>
      <c r="B211" s="242"/>
      <c r="C211" s="243"/>
      <c r="D211" s="244" t="s">
        <v>215</v>
      </c>
      <c r="E211" s="245" t="s">
        <v>1</v>
      </c>
      <c r="F211" s="246" t="s">
        <v>1557</v>
      </c>
      <c r="G211" s="243"/>
      <c r="H211" s="247">
        <v>20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215</v>
      </c>
      <c r="AU211" s="253" t="s">
        <v>80</v>
      </c>
      <c r="AV211" s="13" t="s">
        <v>82</v>
      </c>
      <c r="AW211" s="13" t="s">
        <v>30</v>
      </c>
      <c r="AX211" s="13" t="s">
        <v>73</v>
      </c>
      <c r="AY211" s="253" t="s">
        <v>206</v>
      </c>
    </row>
    <row r="212" s="13" customFormat="1">
      <c r="A212" s="13"/>
      <c r="B212" s="242"/>
      <c r="C212" s="243"/>
      <c r="D212" s="244" t="s">
        <v>215</v>
      </c>
      <c r="E212" s="245" t="s">
        <v>1</v>
      </c>
      <c r="F212" s="246" t="s">
        <v>1558</v>
      </c>
      <c r="G212" s="243"/>
      <c r="H212" s="247">
        <v>20</v>
      </c>
      <c r="I212" s="248"/>
      <c r="J212" s="243"/>
      <c r="K212" s="243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215</v>
      </c>
      <c r="AU212" s="253" t="s">
        <v>80</v>
      </c>
      <c r="AV212" s="13" t="s">
        <v>82</v>
      </c>
      <c r="AW212" s="13" t="s">
        <v>30</v>
      </c>
      <c r="AX212" s="13" t="s">
        <v>73</v>
      </c>
      <c r="AY212" s="253" t="s">
        <v>206</v>
      </c>
    </row>
    <row r="213" s="14" customFormat="1">
      <c r="A213" s="14"/>
      <c r="B213" s="254"/>
      <c r="C213" s="255"/>
      <c r="D213" s="244" t="s">
        <v>215</v>
      </c>
      <c r="E213" s="256" t="s">
        <v>1</v>
      </c>
      <c r="F213" s="257" t="s">
        <v>218</v>
      </c>
      <c r="G213" s="255"/>
      <c r="H213" s="258">
        <v>248</v>
      </c>
      <c r="I213" s="259"/>
      <c r="J213" s="255"/>
      <c r="K213" s="255"/>
      <c r="L213" s="260"/>
      <c r="M213" s="261"/>
      <c r="N213" s="262"/>
      <c r="O213" s="262"/>
      <c r="P213" s="262"/>
      <c r="Q213" s="262"/>
      <c r="R213" s="262"/>
      <c r="S213" s="262"/>
      <c r="T213" s="26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4" t="s">
        <v>215</v>
      </c>
      <c r="AU213" s="264" t="s">
        <v>80</v>
      </c>
      <c r="AV213" s="14" t="s">
        <v>213</v>
      </c>
      <c r="AW213" s="14" t="s">
        <v>30</v>
      </c>
      <c r="AX213" s="14" t="s">
        <v>80</v>
      </c>
      <c r="AY213" s="264" t="s">
        <v>206</v>
      </c>
    </row>
    <row r="214" s="2" customFormat="1" ht="33" customHeight="1">
      <c r="A214" s="39"/>
      <c r="B214" s="40"/>
      <c r="C214" s="286" t="s">
        <v>293</v>
      </c>
      <c r="D214" s="286" t="s">
        <v>288</v>
      </c>
      <c r="E214" s="287" t="s">
        <v>1559</v>
      </c>
      <c r="F214" s="288" t="s">
        <v>1560</v>
      </c>
      <c r="G214" s="289" t="s">
        <v>309</v>
      </c>
      <c r="H214" s="290">
        <v>6244</v>
      </c>
      <c r="I214" s="291"/>
      <c r="J214" s="292">
        <f>ROUND(I214*H214,2)</f>
        <v>0</v>
      </c>
      <c r="K214" s="288" t="s">
        <v>489</v>
      </c>
      <c r="L214" s="293"/>
      <c r="M214" s="294" t="s">
        <v>1</v>
      </c>
      <c r="N214" s="295" t="s">
        <v>38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82</v>
      </c>
      <c r="AT214" s="240" t="s">
        <v>288</v>
      </c>
      <c r="AU214" s="240" t="s">
        <v>80</v>
      </c>
      <c r="AY214" s="18" t="s">
        <v>206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80</v>
      </c>
      <c r="BK214" s="241">
        <f>ROUND(I214*H214,2)</f>
        <v>0</v>
      </c>
      <c r="BL214" s="18" t="s">
        <v>80</v>
      </c>
      <c r="BM214" s="240" t="s">
        <v>1561</v>
      </c>
    </row>
    <row r="215" s="13" customFormat="1">
      <c r="A215" s="13"/>
      <c r="B215" s="242"/>
      <c r="C215" s="243"/>
      <c r="D215" s="244" t="s">
        <v>215</v>
      </c>
      <c r="E215" s="245" t="s">
        <v>1</v>
      </c>
      <c r="F215" s="246" t="s">
        <v>1562</v>
      </c>
      <c r="G215" s="243"/>
      <c r="H215" s="247">
        <v>6244</v>
      </c>
      <c r="I215" s="248"/>
      <c r="J215" s="243"/>
      <c r="K215" s="243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215</v>
      </c>
      <c r="AU215" s="253" t="s">
        <v>80</v>
      </c>
      <c r="AV215" s="13" t="s">
        <v>82</v>
      </c>
      <c r="AW215" s="13" t="s">
        <v>30</v>
      </c>
      <c r="AX215" s="13" t="s">
        <v>80</v>
      </c>
      <c r="AY215" s="253" t="s">
        <v>206</v>
      </c>
    </row>
    <row r="216" s="2" customFormat="1" ht="24.15" customHeight="1">
      <c r="A216" s="39"/>
      <c r="B216" s="40"/>
      <c r="C216" s="286" t="s">
        <v>298</v>
      </c>
      <c r="D216" s="286" t="s">
        <v>288</v>
      </c>
      <c r="E216" s="287" t="s">
        <v>901</v>
      </c>
      <c r="F216" s="288" t="s">
        <v>902</v>
      </c>
      <c r="G216" s="289" t="s">
        <v>903</v>
      </c>
      <c r="H216" s="290">
        <v>1</v>
      </c>
      <c r="I216" s="291"/>
      <c r="J216" s="292">
        <f>ROUND(I216*H216,2)</f>
        <v>0</v>
      </c>
      <c r="K216" s="288" t="s">
        <v>489</v>
      </c>
      <c r="L216" s="293"/>
      <c r="M216" s="294" t="s">
        <v>1</v>
      </c>
      <c r="N216" s="295" t="s">
        <v>38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499</v>
      </c>
      <c r="AT216" s="240" t="s">
        <v>288</v>
      </c>
      <c r="AU216" s="240" t="s">
        <v>80</v>
      </c>
      <c r="AY216" s="18" t="s">
        <v>206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80</v>
      </c>
      <c r="BK216" s="241">
        <f>ROUND(I216*H216,2)</f>
        <v>0</v>
      </c>
      <c r="BL216" s="18" t="s">
        <v>499</v>
      </c>
      <c r="BM216" s="240" t="s">
        <v>1563</v>
      </c>
    </row>
    <row r="217" s="13" customFormat="1">
      <c r="A217" s="13"/>
      <c r="B217" s="242"/>
      <c r="C217" s="243"/>
      <c r="D217" s="244" t="s">
        <v>215</v>
      </c>
      <c r="E217" s="245" t="s">
        <v>1</v>
      </c>
      <c r="F217" s="246" t="s">
        <v>1564</v>
      </c>
      <c r="G217" s="243"/>
      <c r="H217" s="247">
        <v>1</v>
      </c>
      <c r="I217" s="248"/>
      <c r="J217" s="243"/>
      <c r="K217" s="243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215</v>
      </c>
      <c r="AU217" s="253" t="s">
        <v>80</v>
      </c>
      <c r="AV217" s="13" t="s">
        <v>82</v>
      </c>
      <c r="AW217" s="13" t="s">
        <v>30</v>
      </c>
      <c r="AX217" s="13" t="s">
        <v>80</v>
      </c>
      <c r="AY217" s="253" t="s">
        <v>206</v>
      </c>
    </row>
    <row r="218" s="2" customFormat="1" ht="37.8" customHeight="1">
      <c r="A218" s="39"/>
      <c r="B218" s="40"/>
      <c r="C218" s="286" t="s">
        <v>306</v>
      </c>
      <c r="D218" s="286" t="s">
        <v>288</v>
      </c>
      <c r="E218" s="287" t="s">
        <v>1565</v>
      </c>
      <c r="F218" s="288" t="s">
        <v>1566</v>
      </c>
      <c r="G218" s="289" t="s">
        <v>309</v>
      </c>
      <c r="H218" s="290">
        <v>4074</v>
      </c>
      <c r="I218" s="291"/>
      <c r="J218" s="292">
        <f>ROUND(I218*H218,2)</f>
        <v>0</v>
      </c>
      <c r="K218" s="288" t="s">
        <v>489</v>
      </c>
      <c r="L218" s="293"/>
      <c r="M218" s="294" t="s">
        <v>1</v>
      </c>
      <c r="N218" s="295" t="s">
        <v>38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253</v>
      </c>
      <c r="AT218" s="240" t="s">
        <v>288</v>
      </c>
      <c r="AU218" s="240" t="s">
        <v>80</v>
      </c>
      <c r="AY218" s="18" t="s">
        <v>206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80</v>
      </c>
      <c r="BK218" s="241">
        <f>ROUND(I218*H218,2)</f>
        <v>0</v>
      </c>
      <c r="BL218" s="18" t="s">
        <v>213</v>
      </c>
      <c r="BM218" s="240" t="s">
        <v>1567</v>
      </c>
    </row>
    <row r="219" s="13" customFormat="1">
      <c r="A219" s="13"/>
      <c r="B219" s="242"/>
      <c r="C219" s="243"/>
      <c r="D219" s="244" t="s">
        <v>215</v>
      </c>
      <c r="E219" s="245" t="s">
        <v>1</v>
      </c>
      <c r="F219" s="246" t="s">
        <v>1488</v>
      </c>
      <c r="G219" s="243"/>
      <c r="H219" s="247">
        <v>84</v>
      </c>
      <c r="I219" s="248"/>
      <c r="J219" s="243"/>
      <c r="K219" s="243"/>
      <c r="L219" s="249"/>
      <c r="M219" s="250"/>
      <c r="N219" s="251"/>
      <c r="O219" s="251"/>
      <c r="P219" s="251"/>
      <c r="Q219" s="251"/>
      <c r="R219" s="251"/>
      <c r="S219" s="251"/>
      <c r="T219" s="25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3" t="s">
        <v>215</v>
      </c>
      <c r="AU219" s="253" t="s">
        <v>80</v>
      </c>
      <c r="AV219" s="13" t="s">
        <v>82</v>
      </c>
      <c r="AW219" s="13" t="s">
        <v>30</v>
      </c>
      <c r="AX219" s="13" t="s">
        <v>73</v>
      </c>
      <c r="AY219" s="253" t="s">
        <v>206</v>
      </c>
    </row>
    <row r="220" s="13" customFormat="1">
      <c r="A220" s="13"/>
      <c r="B220" s="242"/>
      <c r="C220" s="243"/>
      <c r="D220" s="244" t="s">
        <v>215</v>
      </c>
      <c r="E220" s="245" t="s">
        <v>1</v>
      </c>
      <c r="F220" s="246" t="s">
        <v>1489</v>
      </c>
      <c r="G220" s="243"/>
      <c r="H220" s="247">
        <v>1680</v>
      </c>
      <c r="I220" s="248"/>
      <c r="J220" s="243"/>
      <c r="K220" s="243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215</v>
      </c>
      <c r="AU220" s="253" t="s">
        <v>80</v>
      </c>
      <c r="AV220" s="13" t="s">
        <v>82</v>
      </c>
      <c r="AW220" s="13" t="s">
        <v>30</v>
      </c>
      <c r="AX220" s="13" t="s">
        <v>73</v>
      </c>
      <c r="AY220" s="253" t="s">
        <v>206</v>
      </c>
    </row>
    <row r="221" s="13" customFormat="1">
      <c r="A221" s="13"/>
      <c r="B221" s="242"/>
      <c r="C221" s="243"/>
      <c r="D221" s="244" t="s">
        <v>215</v>
      </c>
      <c r="E221" s="245" t="s">
        <v>1</v>
      </c>
      <c r="F221" s="246" t="s">
        <v>1490</v>
      </c>
      <c r="G221" s="243"/>
      <c r="H221" s="247">
        <v>808.5</v>
      </c>
      <c r="I221" s="248"/>
      <c r="J221" s="243"/>
      <c r="K221" s="243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215</v>
      </c>
      <c r="AU221" s="253" t="s">
        <v>80</v>
      </c>
      <c r="AV221" s="13" t="s">
        <v>82</v>
      </c>
      <c r="AW221" s="13" t="s">
        <v>30</v>
      </c>
      <c r="AX221" s="13" t="s">
        <v>73</v>
      </c>
      <c r="AY221" s="253" t="s">
        <v>206</v>
      </c>
    </row>
    <row r="222" s="13" customFormat="1">
      <c r="A222" s="13"/>
      <c r="B222" s="242"/>
      <c r="C222" s="243"/>
      <c r="D222" s="244" t="s">
        <v>215</v>
      </c>
      <c r="E222" s="245" t="s">
        <v>1</v>
      </c>
      <c r="F222" s="246" t="s">
        <v>1491</v>
      </c>
      <c r="G222" s="243"/>
      <c r="H222" s="247">
        <v>441</v>
      </c>
      <c r="I222" s="248"/>
      <c r="J222" s="243"/>
      <c r="K222" s="243"/>
      <c r="L222" s="249"/>
      <c r="M222" s="250"/>
      <c r="N222" s="251"/>
      <c r="O222" s="251"/>
      <c r="P222" s="251"/>
      <c r="Q222" s="251"/>
      <c r="R222" s="251"/>
      <c r="S222" s="251"/>
      <c r="T222" s="25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3" t="s">
        <v>215</v>
      </c>
      <c r="AU222" s="253" t="s">
        <v>80</v>
      </c>
      <c r="AV222" s="13" t="s">
        <v>82</v>
      </c>
      <c r="AW222" s="13" t="s">
        <v>30</v>
      </c>
      <c r="AX222" s="13" t="s">
        <v>73</v>
      </c>
      <c r="AY222" s="253" t="s">
        <v>206</v>
      </c>
    </row>
    <row r="223" s="13" customFormat="1">
      <c r="A223" s="13"/>
      <c r="B223" s="242"/>
      <c r="C223" s="243"/>
      <c r="D223" s="244" t="s">
        <v>215</v>
      </c>
      <c r="E223" s="245" t="s">
        <v>1</v>
      </c>
      <c r="F223" s="246" t="s">
        <v>1492</v>
      </c>
      <c r="G223" s="243"/>
      <c r="H223" s="247">
        <v>294</v>
      </c>
      <c r="I223" s="248"/>
      <c r="J223" s="243"/>
      <c r="K223" s="243"/>
      <c r="L223" s="249"/>
      <c r="M223" s="250"/>
      <c r="N223" s="251"/>
      <c r="O223" s="251"/>
      <c r="P223" s="251"/>
      <c r="Q223" s="251"/>
      <c r="R223" s="251"/>
      <c r="S223" s="251"/>
      <c r="T223" s="25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3" t="s">
        <v>215</v>
      </c>
      <c r="AU223" s="253" t="s">
        <v>80</v>
      </c>
      <c r="AV223" s="13" t="s">
        <v>82</v>
      </c>
      <c r="AW223" s="13" t="s">
        <v>30</v>
      </c>
      <c r="AX223" s="13" t="s">
        <v>73</v>
      </c>
      <c r="AY223" s="253" t="s">
        <v>206</v>
      </c>
    </row>
    <row r="224" s="13" customFormat="1">
      <c r="A224" s="13"/>
      <c r="B224" s="242"/>
      <c r="C224" s="243"/>
      <c r="D224" s="244" t="s">
        <v>215</v>
      </c>
      <c r="E224" s="245" t="s">
        <v>1</v>
      </c>
      <c r="F224" s="246" t="s">
        <v>1493</v>
      </c>
      <c r="G224" s="243"/>
      <c r="H224" s="247">
        <v>766.5</v>
      </c>
      <c r="I224" s="248"/>
      <c r="J224" s="243"/>
      <c r="K224" s="243"/>
      <c r="L224" s="249"/>
      <c r="M224" s="250"/>
      <c r="N224" s="251"/>
      <c r="O224" s="251"/>
      <c r="P224" s="251"/>
      <c r="Q224" s="251"/>
      <c r="R224" s="251"/>
      <c r="S224" s="251"/>
      <c r="T224" s="25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3" t="s">
        <v>215</v>
      </c>
      <c r="AU224" s="253" t="s">
        <v>80</v>
      </c>
      <c r="AV224" s="13" t="s">
        <v>82</v>
      </c>
      <c r="AW224" s="13" t="s">
        <v>30</v>
      </c>
      <c r="AX224" s="13" t="s">
        <v>73</v>
      </c>
      <c r="AY224" s="253" t="s">
        <v>206</v>
      </c>
    </row>
    <row r="225" s="14" customFormat="1">
      <c r="A225" s="14"/>
      <c r="B225" s="254"/>
      <c r="C225" s="255"/>
      <c r="D225" s="244" t="s">
        <v>215</v>
      </c>
      <c r="E225" s="256" t="s">
        <v>1</v>
      </c>
      <c r="F225" s="257" t="s">
        <v>218</v>
      </c>
      <c r="G225" s="255"/>
      <c r="H225" s="258">
        <v>4074</v>
      </c>
      <c r="I225" s="259"/>
      <c r="J225" s="255"/>
      <c r="K225" s="255"/>
      <c r="L225" s="260"/>
      <c r="M225" s="261"/>
      <c r="N225" s="262"/>
      <c r="O225" s="262"/>
      <c r="P225" s="262"/>
      <c r="Q225" s="262"/>
      <c r="R225" s="262"/>
      <c r="S225" s="262"/>
      <c r="T225" s="26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4" t="s">
        <v>215</v>
      </c>
      <c r="AU225" s="264" t="s">
        <v>80</v>
      </c>
      <c r="AV225" s="14" t="s">
        <v>213</v>
      </c>
      <c r="AW225" s="14" t="s">
        <v>30</v>
      </c>
      <c r="AX225" s="14" t="s">
        <v>80</v>
      </c>
      <c r="AY225" s="264" t="s">
        <v>206</v>
      </c>
    </row>
    <row r="226" s="2" customFormat="1" ht="37.8" customHeight="1">
      <c r="A226" s="39"/>
      <c r="B226" s="40"/>
      <c r="C226" s="286" t="s">
        <v>314</v>
      </c>
      <c r="D226" s="286" t="s">
        <v>288</v>
      </c>
      <c r="E226" s="287" t="s">
        <v>1568</v>
      </c>
      <c r="F226" s="288" t="s">
        <v>1569</v>
      </c>
      <c r="G226" s="289" t="s">
        <v>309</v>
      </c>
      <c r="H226" s="290">
        <v>4074</v>
      </c>
      <c r="I226" s="291"/>
      <c r="J226" s="292">
        <f>ROUND(I226*H226,2)</f>
        <v>0</v>
      </c>
      <c r="K226" s="288" t="s">
        <v>489</v>
      </c>
      <c r="L226" s="293"/>
      <c r="M226" s="294" t="s">
        <v>1</v>
      </c>
      <c r="N226" s="295" t="s">
        <v>38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253</v>
      </c>
      <c r="AT226" s="240" t="s">
        <v>288</v>
      </c>
      <c r="AU226" s="240" t="s">
        <v>80</v>
      </c>
      <c r="AY226" s="18" t="s">
        <v>206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80</v>
      </c>
      <c r="BK226" s="241">
        <f>ROUND(I226*H226,2)</f>
        <v>0</v>
      </c>
      <c r="BL226" s="18" t="s">
        <v>213</v>
      </c>
      <c r="BM226" s="240" t="s">
        <v>1570</v>
      </c>
    </row>
    <row r="227" s="13" customFormat="1">
      <c r="A227" s="13"/>
      <c r="B227" s="242"/>
      <c r="C227" s="243"/>
      <c r="D227" s="244" t="s">
        <v>215</v>
      </c>
      <c r="E227" s="245" t="s">
        <v>1</v>
      </c>
      <c r="F227" s="246" t="s">
        <v>1524</v>
      </c>
      <c r="G227" s="243"/>
      <c r="H227" s="247">
        <v>1680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215</v>
      </c>
      <c r="AU227" s="253" t="s">
        <v>80</v>
      </c>
      <c r="AV227" s="13" t="s">
        <v>82</v>
      </c>
      <c r="AW227" s="13" t="s">
        <v>30</v>
      </c>
      <c r="AX227" s="13" t="s">
        <v>73</v>
      </c>
      <c r="AY227" s="253" t="s">
        <v>206</v>
      </c>
    </row>
    <row r="228" s="13" customFormat="1">
      <c r="A228" s="13"/>
      <c r="B228" s="242"/>
      <c r="C228" s="243"/>
      <c r="D228" s="244" t="s">
        <v>215</v>
      </c>
      <c r="E228" s="245" t="s">
        <v>1</v>
      </c>
      <c r="F228" s="246" t="s">
        <v>1525</v>
      </c>
      <c r="G228" s="243"/>
      <c r="H228" s="247">
        <v>808.5</v>
      </c>
      <c r="I228" s="248"/>
      <c r="J228" s="243"/>
      <c r="K228" s="243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215</v>
      </c>
      <c r="AU228" s="253" t="s">
        <v>80</v>
      </c>
      <c r="AV228" s="13" t="s">
        <v>82</v>
      </c>
      <c r="AW228" s="13" t="s">
        <v>30</v>
      </c>
      <c r="AX228" s="13" t="s">
        <v>73</v>
      </c>
      <c r="AY228" s="253" t="s">
        <v>206</v>
      </c>
    </row>
    <row r="229" s="13" customFormat="1">
      <c r="A229" s="13"/>
      <c r="B229" s="242"/>
      <c r="C229" s="243"/>
      <c r="D229" s="244" t="s">
        <v>215</v>
      </c>
      <c r="E229" s="245" t="s">
        <v>1</v>
      </c>
      <c r="F229" s="246" t="s">
        <v>1526</v>
      </c>
      <c r="G229" s="243"/>
      <c r="H229" s="247">
        <v>441</v>
      </c>
      <c r="I229" s="248"/>
      <c r="J229" s="243"/>
      <c r="K229" s="243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215</v>
      </c>
      <c r="AU229" s="253" t="s">
        <v>80</v>
      </c>
      <c r="AV229" s="13" t="s">
        <v>82</v>
      </c>
      <c r="AW229" s="13" t="s">
        <v>30</v>
      </c>
      <c r="AX229" s="13" t="s">
        <v>73</v>
      </c>
      <c r="AY229" s="253" t="s">
        <v>206</v>
      </c>
    </row>
    <row r="230" s="13" customFormat="1">
      <c r="A230" s="13"/>
      <c r="B230" s="242"/>
      <c r="C230" s="243"/>
      <c r="D230" s="244" t="s">
        <v>215</v>
      </c>
      <c r="E230" s="245" t="s">
        <v>1</v>
      </c>
      <c r="F230" s="246" t="s">
        <v>1527</v>
      </c>
      <c r="G230" s="243"/>
      <c r="H230" s="247">
        <v>294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215</v>
      </c>
      <c r="AU230" s="253" t="s">
        <v>80</v>
      </c>
      <c r="AV230" s="13" t="s">
        <v>82</v>
      </c>
      <c r="AW230" s="13" t="s">
        <v>30</v>
      </c>
      <c r="AX230" s="13" t="s">
        <v>73</v>
      </c>
      <c r="AY230" s="253" t="s">
        <v>206</v>
      </c>
    </row>
    <row r="231" s="13" customFormat="1">
      <c r="A231" s="13"/>
      <c r="B231" s="242"/>
      <c r="C231" s="243"/>
      <c r="D231" s="244" t="s">
        <v>215</v>
      </c>
      <c r="E231" s="245" t="s">
        <v>1</v>
      </c>
      <c r="F231" s="246" t="s">
        <v>1528</v>
      </c>
      <c r="G231" s="243"/>
      <c r="H231" s="247">
        <v>766.5</v>
      </c>
      <c r="I231" s="248"/>
      <c r="J231" s="243"/>
      <c r="K231" s="243"/>
      <c r="L231" s="249"/>
      <c r="M231" s="250"/>
      <c r="N231" s="251"/>
      <c r="O231" s="251"/>
      <c r="P231" s="251"/>
      <c r="Q231" s="251"/>
      <c r="R231" s="251"/>
      <c r="S231" s="251"/>
      <c r="T231" s="25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3" t="s">
        <v>215</v>
      </c>
      <c r="AU231" s="253" t="s">
        <v>80</v>
      </c>
      <c r="AV231" s="13" t="s">
        <v>82</v>
      </c>
      <c r="AW231" s="13" t="s">
        <v>30</v>
      </c>
      <c r="AX231" s="13" t="s">
        <v>73</v>
      </c>
      <c r="AY231" s="253" t="s">
        <v>206</v>
      </c>
    </row>
    <row r="232" s="13" customFormat="1">
      <c r="A232" s="13"/>
      <c r="B232" s="242"/>
      <c r="C232" s="243"/>
      <c r="D232" s="244" t="s">
        <v>215</v>
      </c>
      <c r="E232" s="245" t="s">
        <v>1</v>
      </c>
      <c r="F232" s="246" t="s">
        <v>1529</v>
      </c>
      <c r="G232" s="243"/>
      <c r="H232" s="247">
        <v>84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215</v>
      </c>
      <c r="AU232" s="253" t="s">
        <v>80</v>
      </c>
      <c r="AV232" s="13" t="s">
        <v>82</v>
      </c>
      <c r="AW232" s="13" t="s">
        <v>30</v>
      </c>
      <c r="AX232" s="13" t="s">
        <v>73</v>
      </c>
      <c r="AY232" s="253" t="s">
        <v>206</v>
      </c>
    </row>
    <row r="233" s="14" customFormat="1">
      <c r="A233" s="14"/>
      <c r="B233" s="254"/>
      <c r="C233" s="255"/>
      <c r="D233" s="244" t="s">
        <v>215</v>
      </c>
      <c r="E233" s="256" t="s">
        <v>1</v>
      </c>
      <c r="F233" s="257" t="s">
        <v>218</v>
      </c>
      <c r="G233" s="255"/>
      <c r="H233" s="258">
        <v>4074</v>
      </c>
      <c r="I233" s="259"/>
      <c r="J233" s="255"/>
      <c r="K233" s="255"/>
      <c r="L233" s="260"/>
      <c r="M233" s="261"/>
      <c r="N233" s="262"/>
      <c r="O233" s="262"/>
      <c r="P233" s="262"/>
      <c r="Q233" s="262"/>
      <c r="R233" s="262"/>
      <c r="S233" s="262"/>
      <c r="T233" s="26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4" t="s">
        <v>215</v>
      </c>
      <c r="AU233" s="264" t="s">
        <v>80</v>
      </c>
      <c r="AV233" s="14" t="s">
        <v>213</v>
      </c>
      <c r="AW233" s="14" t="s">
        <v>30</v>
      </c>
      <c r="AX233" s="14" t="s">
        <v>80</v>
      </c>
      <c r="AY233" s="264" t="s">
        <v>206</v>
      </c>
    </row>
    <row r="234" s="2" customFormat="1" ht="24.15" customHeight="1">
      <c r="A234" s="39"/>
      <c r="B234" s="40"/>
      <c r="C234" s="286" t="s">
        <v>321</v>
      </c>
      <c r="D234" s="286" t="s">
        <v>288</v>
      </c>
      <c r="E234" s="287" t="s">
        <v>741</v>
      </c>
      <c r="F234" s="288" t="s">
        <v>742</v>
      </c>
      <c r="G234" s="289" t="s">
        <v>301</v>
      </c>
      <c r="H234" s="290">
        <v>4</v>
      </c>
      <c r="I234" s="291"/>
      <c r="J234" s="292">
        <f>ROUND(I234*H234,2)</f>
        <v>0</v>
      </c>
      <c r="K234" s="288" t="s">
        <v>489</v>
      </c>
      <c r="L234" s="293"/>
      <c r="M234" s="294" t="s">
        <v>1</v>
      </c>
      <c r="N234" s="295" t="s">
        <v>38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505</v>
      </c>
      <c r="AT234" s="240" t="s">
        <v>288</v>
      </c>
      <c r="AU234" s="240" t="s">
        <v>80</v>
      </c>
      <c r="AY234" s="18" t="s">
        <v>206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80</v>
      </c>
      <c r="BK234" s="241">
        <f>ROUND(I234*H234,2)</f>
        <v>0</v>
      </c>
      <c r="BL234" s="18" t="s">
        <v>383</v>
      </c>
      <c r="BM234" s="240" t="s">
        <v>1571</v>
      </c>
    </row>
    <row r="235" s="13" customFormat="1">
      <c r="A235" s="13"/>
      <c r="B235" s="242"/>
      <c r="C235" s="243"/>
      <c r="D235" s="244" t="s">
        <v>215</v>
      </c>
      <c r="E235" s="245" t="s">
        <v>1</v>
      </c>
      <c r="F235" s="246" t="s">
        <v>213</v>
      </c>
      <c r="G235" s="243"/>
      <c r="H235" s="247">
        <v>4</v>
      </c>
      <c r="I235" s="248"/>
      <c r="J235" s="243"/>
      <c r="K235" s="243"/>
      <c r="L235" s="249"/>
      <c r="M235" s="250"/>
      <c r="N235" s="251"/>
      <c r="O235" s="251"/>
      <c r="P235" s="251"/>
      <c r="Q235" s="251"/>
      <c r="R235" s="251"/>
      <c r="S235" s="251"/>
      <c r="T235" s="25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3" t="s">
        <v>215</v>
      </c>
      <c r="AU235" s="253" t="s">
        <v>80</v>
      </c>
      <c r="AV235" s="13" t="s">
        <v>82</v>
      </c>
      <c r="AW235" s="13" t="s">
        <v>30</v>
      </c>
      <c r="AX235" s="13" t="s">
        <v>80</v>
      </c>
      <c r="AY235" s="253" t="s">
        <v>206</v>
      </c>
    </row>
    <row r="236" s="12" customFormat="1" ht="25.92" customHeight="1">
      <c r="A236" s="12"/>
      <c r="B236" s="213"/>
      <c r="C236" s="214"/>
      <c r="D236" s="215" t="s">
        <v>72</v>
      </c>
      <c r="E236" s="216" t="s">
        <v>662</v>
      </c>
      <c r="F236" s="216" t="s">
        <v>663</v>
      </c>
      <c r="G236" s="214"/>
      <c r="H236" s="214"/>
      <c r="I236" s="217"/>
      <c r="J236" s="218">
        <f>BK236</f>
        <v>0</v>
      </c>
      <c r="K236" s="214"/>
      <c r="L236" s="219"/>
      <c r="M236" s="220"/>
      <c r="N236" s="221"/>
      <c r="O236" s="221"/>
      <c r="P236" s="222">
        <f>SUM(P237:P357)</f>
        <v>0</v>
      </c>
      <c r="Q236" s="221"/>
      <c r="R236" s="222">
        <f>SUM(R237:R357)</f>
        <v>2.1099750000000004</v>
      </c>
      <c r="S236" s="221"/>
      <c r="T236" s="223">
        <f>SUM(T237:T357)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24" t="s">
        <v>213</v>
      </c>
      <c r="AT236" s="225" t="s">
        <v>72</v>
      </c>
      <c r="AU236" s="225" t="s">
        <v>73</v>
      </c>
      <c r="AY236" s="224" t="s">
        <v>206</v>
      </c>
      <c r="BK236" s="226">
        <f>SUM(BK237:BK357)</f>
        <v>0</v>
      </c>
    </row>
    <row r="237" s="2" customFormat="1" ht="16.5" customHeight="1">
      <c r="A237" s="39"/>
      <c r="B237" s="40"/>
      <c r="C237" s="229" t="s">
        <v>326</v>
      </c>
      <c r="D237" s="229" t="s">
        <v>208</v>
      </c>
      <c r="E237" s="230" t="s">
        <v>1572</v>
      </c>
      <c r="F237" s="231" t="s">
        <v>1573</v>
      </c>
      <c r="G237" s="232" t="s">
        <v>301</v>
      </c>
      <c r="H237" s="233">
        <v>1550</v>
      </c>
      <c r="I237" s="234"/>
      <c r="J237" s="235">
        <f>ROUND(I237*H237,2)</f>
        <v>0</v>
      </c>
      <c r="K237" s="231" t="s">
        <v>1</v>
      </c>
      <c r="L237" s="45"/>
      <c r="M237" s="236" t="s">
        <v>1</v>
      </c>
      <c r="N237" s="237" t="s">
        <v>38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499</v>
      </c>
      <c r="AT237" s="240" t="s">
        <v>208</v>
      </c>
      <c r="AU237" s="240" t="s">
        <v>80</v>
      </c>
      <c r="AY237" s="18" t="s">
        <v>206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80</v>
      </c>
      <c r="BK237" s="241">
        <f>ROUND(I237*H237,2)</f>
        <v>0</v>
      </c>
      <c r="BL237" s="18" t="s">
        <v>499</v>
      </c>
      <c r="BM237" s="240" t="s">
        <v>1574</v>
      </c>
    </row>
    <row r="238" s="2" customFormat="1" ht="49.05" customHeight="1">
      <c r="A238" s="39"/>
      <c r="B238" s="40"/>
      <c r="C238" s="286" t="s">
        <v>7</v>
      </c>
      <c r="D238" s="286" t="s">
        <v>288</v>
      </c>
      <c r="E238" s="287" t="s">
        <v>1575</v>
      </c>
      <c r="F238" s="288" t="s">
        <v>1576</v>
      </c>
      <c r="G238" s="289" t="s">
        <v>301</v>
      </c>
      <c r="H238" s="290">
        <v>1550</v>
      </c>
      <c r="I238" s="291"/>
      <c r="J238" s="292">
        <f>ROUND(I238*H238,2)</f>
        <v>0</v>
      </c>
      <c r="K238" s="288" t="s">
        <v>489</v>
      </c>
      <c r="L238" s="293"/>
      <c r="M238" s="294" t="s">
        <v>1</v>
      </c>
      <c r="N238" s="295" t="s">
        <v>38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499</v>
      </c>
      <c r="AT238" s="240" t="s">
        <v>288</v>
      </c>
      <c r="AU238" s="240" t="s">
        <v>80</v>
      </c>
      <c r="AY238" s="18" t="s">
        <v>206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80</v>
      </c>
      <c r="BK238" s="241">
        <f>ROUND(I238*H238,2)</f>
        <v>0</v>
      </c>
      <c r="BL238" s="18" t="s">
        <v>499</v>
      </c>
      <c r="BM238" s="240" t="s">
        <v>1577</v>
      </c>
    </row>
    <row r="239" s="2" customFormat="1" ht="33" customHeight="1">
      <c r="A239" s="39"/>
      <c r="B239" s="40"/>
      <c r="C239" s="286" t="s">
        <v>337</v>
      </c>
      <c r="D239" s="286" t="s">
        <v>288</v>
      </c>
      <c r="E239" s="287" t="s">
        <v>1578</v>
      </c>
      <c r="F239" s="288" t="s">
        <v>1579</v>
      </c>
      <c r="G239" s="289" t="s">
        <v>301</v>
      </c>
      <c r="H239" s="290">
        <v>1</v>
      </c>
      <c r="I239" s="291"/>
      <c r="J239" s="292">
        <f>ROUND(I239*H239,2)</f>
        <v>0</v>
      </c>
      <c r="K239" s="288" t="s">
        <v>489</v>
      </c>
      <c r="L239" s="293"/>
      <c r="M239" s="294" t="s">
        <v>1</v>
      </c>
      <c r="N239" s="295" t="s">
        <v>38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499</v>
      </c>
      <c r="AT239" s="240" t="s">
        <v>288</v>
      </c>
      <c r="AU239" s="240" t="s">
        <v>80</v>
      </c>
      <c r="AY239" s="18" t="s">
        <v>206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80</v>
      </c>
      <c r="BK239" s="241">
        <f>ROUND(I239*H239,2)</f>
        <v>0</v>
      </c>
      <c r="BL239" s="18" t="s">
        <v>499</v>
      </c>
      <c r="BM239" s="240" t="s">
        <v>1580</v>
      </c>
    </row>
    <row r="240" s="2" customFormat="1" ht="24.15" customHeight="1">
      <c r="A240" s="39"/>
      <c r="B240" s="40"/>
      <c r="C240" s="286" t="s">
        <v>342</v>
      </c>
      <c r="D240" s="286" t="s">
        <v>288</v>
      </c>
      <c r="E240" s="287" t="s">
        <v>1581</v>
      </c>
      <c r="F240" s="288" t="s">
        <v>1582</v>
      </c>
      <c r="G240" s="289" t="s">
        <v>301</v>
      </c>
      <c r="H240" s="290">
        <v>3100</v>
      </c>
      <c r="I240" s="291"/>
      <c r="J240" s="292">
        <f>ROUND(I240*H240,2)</f>
        <v>0</v>
      </c>
      <c r="K240" s="288" t="s">
        <v>489</v>
      </c>
      <c r="L240" s="293"/>
      <c r="M240" s="294" t="s">
        <v>1</v>
      </c>
      <c r="N240" s="295" t="s">
        <v>38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499</v>
      </c>
      <c r="AT240" s="240" t="s">
        <v>288</v>
      </c>
      <c r="AU240" s="240" t="s">
        <v>80</v>
      </c>
      <c r="AY240" s="18" t="s">
        <v>206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80</v>
      </c>
      <c r="BK240" s="241">
        <f>ROUND(I240*H240,2)</f>
        <v>0</v>
      </c>
      <c r="BL240" s="18" t="s">
        <v>499</v>
      </c>
      <c r="BM240" s="240" t="s">
        <v>1583</v>
      </c>
    </row>
    <row r="241" s="13" customFormat="1">
      <c r="A241" s="13"/>
      <c r="B241" s="242"/>
      <c r="C241" s="243"/>
      <c r="D241" s="244" t="s">
        <v>215</v>
      </c>
      <c r="E241" s="245" t="s">
        <v>1</v>
      </c>
      <c r="F241" s="246" t="s">
        <v>1584</v>
      </c>
      <c r="G241" s="243"/>
      <c r="H241" s="247">
        <v>3100</v>
      </c>
      <c r="I241" s="248"/>
      <c r="J241" s="243"/>
      <c r="K241" s="243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215</v>
      </c>
      <c r="AU241" s="253" t="s">
        <v>80</v>
      </c>
      <c r="AV241" s="13" t="s">
        <v>82</v>
      </c>
      <c r="AW241" s="13" t="s">
        <v>30</v>
      </c>
      <c r="AX241" s="13" t="s">
        <v>80</v>
      </c>
      <c r="AY241" s="253" t="s">
        <v>206</v>
      </c>
    </row>
    <row r="242" s="2" customFormat="1" ht="16.5" customHeight="1">
      <c r="A242" s="39"/>
      <c r="B242" s="40"/>
      <c r="C242" s="229" t="s">
        <v>347</v>
      </c>
      <c r="D242" s="229" t="s">
        <v>208</v>
      </c>
      <c r="E242" s="230" t="s">
        <v>1585</v>
      </c>
      <c r="F242" s="231" t="s">
        <v>1586</v>
      </c>
      <c r="G242" s="232" t="s">
        <v>301</v>
      </c>
      <c r="H242" s="233">
        <v>6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38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499</v>
      </c>
      <c r="AT242" s="240" t="s">
        <v>208</v>
      </c>
      <c r="AU242" s="240" t="s">
        <v>80</v>
      </c>
      <c r="AY242" s="18" t="s">
        <v>206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80</v>
      </c>
      <c r="BK242" s="241">
        <f>ROUND(I242*H242,2)</f>
        <v>0</v>
      </c>
      <c r="BL242" s="18" t="s">
        <v>499</v>
      </c>
      <c r="BM242" s="240" t="s">
        <v>1587</v>
      </c>
    </row>
    <row r="243" s="2" customFormat="1" ht="62.7" customHeight="1">
      <c r="A243" s="39"/>
      <c r="B243" s="40"/>
      <c r="C243" s="286" t="s">
        <v>352</v>
      </c>
      <c r="D243" s="286" t="s">
        <v>288</v>
      </c>
      <c r="E243" s="287" t="s">
        <v>1588</v>
      </c>
      <c r="F243" s="288" t="s">
        <v>1589</v>
      </c>
      <c r="G243" s="289" t="s">
        <v>301</v>
      </c>
      <c r="H243" s="290">
        <v>6</v>
      </c>
      <c r="I243" s="291"/>
      <c r="J243" s="292">
        <f>ROUND(I243*H243,2)</f>
        <v>0</v>
      </c>
      <c r="K243" s="288" t="s">
        <v>489</v>
      </c>
      <c r="L243" s="293"/>
      <c r="M243" s="294" t="s">
        <v>1</v>
      </c>
      <c r="N243" s="295" t="s">
        <v>38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499</v>
      </c>
      <c r="AT243" s="240" t="s">
        <v>288</v>
      </c>
      <c r="AU243" s="240" t="s">
        <v>80</v>
      </c>
      <c r="AY243" s="18" t="s">
        <v>206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80</v>
      </c>
      <c r="BK243" s="241">
        <f>ROUND(I243*H243,2)</f>
        <v>0</v>
      </c>
      <c r="BL243" s="18" t="s">
        <v>499</v>
      </c>
      <c r="BM243" s="240" t="s">
        <v>1590</v>
      </c>
    </row>
    <row r="244" s="2" customFormat="1" ht="16.5" customHeight="1">
      <c r="A244" s="39"/>
      <c r="B244" s="40"/>
      <c r="C244" s="229" t="s">
        <v>357</v>
      </c>
      <c r="D244" s="229" t="s">
        <v>208</v>
      </c>
      <c r="E244" s="230" t="s">
        <v>1591</v>
      </c>
      <c r="F244" s="231" t="s">
        <v>1592</v>
      </c>
      <c r="G244" s="232" t="s">
        <v>301</v>
      </c>
      <c r="H244" s="233">
        <v>25</v>
      </c>
      <c r="I244" s="234"/>
      <c r="J244" s="235">
        <f>ROUND(I244*H244,2)</f>
        <v>0</v>
      </c>
      <c r="K244" s="231" t="s">
        <v>489</v>
      </c>
      <c r="L244" s="45"/>
      <c r="M244" s="236" t="s">
        <v>1</v>
      </c>
      <c r="N244" s="237" t="s">
        <v>38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499</v>
      </c>
      <c r="AT244" s="240" t="s">
        <v>208</v>
      </c>
      <c r="AU244" s="240" t="s">
        <v>80</v>
      </c>
      <c r="AY244" s="18" t="s">
        <v>206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80</v>
      </c>
      <c r="BK244" s="241">
        <f>ROUND(I244*H244,2)</f>
        <v>0</v>
      </c>
      <c r="BL244" s="18" t="s">
        <v>499</v>
      </c>
      <c r="BM244" s="240" t="s">
        <v>1593</v>
      </c>
    </row>
    <row r="245" s="2" customFormat="1" ht="24.15" customHeight="1">
      <c r="A245" s="39"/>
      <c r="B245" s="40"/>
      <c r="C245" s="286" t="s">
        <v>361</v>
      </c>
      <c r="D245" s="286" t="s">
        <v>288</v>
      </c>
      <c r="E245" s="287" t="s">
        <v>1594</v>
      </c>
      <c r="F245" s="288" t="s">
        <v>1595</v>
      </c>
      <c r="G245" s="289" t="s">
        <v>301</v>
      </c>
      <c r="H245" s="290">
        <v>25</v>
      </c>
      <c r="I245" s="291"/>
      <c r="J245" s="292">
        <f>ROUND(I245*H245,2)</f>
        <v>0</v>
      </c>
      <c r="K245" s="288" t="s">
        <v>489</v>
      </c>
      <c r="L245" s="293"/>
      <c r="M245" s="294" t="s">
        <v>1</v>
      </c>
      <c r="N245" s="295" t="s">
        <v>38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499</v>
      </c>
      <c r="AT245" s="240" t="s">
        <v>288</v>
      </c>
      <c r="AU245" s="240" t="s">
        <v>80</v>
      </c>
      <c r="AY245" s="18" t="s">
        <v>206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80</v>
      </c>
      <c r="BK245" s="241">
        <f>ROUND(I245*H245,2)</f>
        <v>0</v>
      </c>
      <c r="BL245" s="18" t="s">
        <v>499</v>
      </c>
      <c r="BM245" s="240" t="s">
        <v>1596</v>
      </c>
    </row>
    <row r="246" s="2" customFormat="1" ht="16.5" customHeight="1">
      <c r="A246" s="39"/>
      <c r="B246" s="40"/>
      <c r="C246" s="286" t="s">
        <v>367</v>
      </c>
      <c r="D246" s="286" t="s">
        <v>288</v>
      </c>
      <c r="E246" s="287" t="s">
        <v>1597</v>
      </c>
      <c r="F246" s="288" t="s">
        <v>1598</v>
      </c>
      <c r="G246" s="289" t="s">
        <v>309</v>
      </c>
      <c r="H246" s="290">
        <v>37.5</v>
      </c>
      <c r="I246" s="291"/>
      <c r="J246" s="292">
        <f>ROUND(I246*H246,2)</f>
        <v>0</v>
      </c>
      <c r="K246" s="288" t="s">
        <v>489</v>
      </c>
      <c r="L246" s="293"/>
      <c r="M246" s="294" t="s">
        <v>1</v>
      </c>
      <c r="N246" s="295" t="s">
        <v>38</v>
      </c>
      <c r="O246" s="92"/>
      <c r="P246" s="238">
        <f>O246*H246</f>
        <v>0</v>
      </c>
      <c r="Q246" s="238">
        <v>0.00265</v>
      </c>
      <c r="R246" s="238">
        <f>Q246*H246</f>
        <v>0.099375000000000005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499</v>
      </c>
      <c r="AT246" s="240" t="s">
        <v>288</v>
      </c>
      <c r="AU246" s="240" t="s">
        <v>80</v>
      </c>
      <c r="AY246" s="18" t="s">
        <v>206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80</v>
      </c>
      <c r="BK246" s="241">
        <f>ROUND(I246*H246,2)</f>
        <v>0</v>
      </c>
      <c r="BL246" s="18" t="s">
        <v>499</v>
      </c>
      <c r="BM246" s="240" t="s">
        <v>1599</v>
      </c>
    </row>
    <row r="247" s="13" customFormat="1">
      <c r="A247" s="13"/>
      <c r="B247" s="242"/>
      <c r="C247" s="243"/>
      <c r="D247" s="244" t="s">
        <v>215</v>
      </c>
      <c r="E247" s="245" t="s">
        <v>1</v>
      </c>
      <c r="F247" s="246" t="s">
        <v>1600</v>
      </c>
      <c r="G247" s="243"/>
      <c r="H247" s="247">
        <v>37.5</v>
      </c>
      <c r="I247" s="248"/>
      <c r="J247" s="243"/>
      <c r="K247" s="243"/>
      <c r="L247" s="249"/>
      <c r="M247" s="250"/>
      <c r="N247" s="251"/>
      <c r="O247" s="251"/>
      <c r="P247" s="251"/>
      <c r="Q247" s="251"/>
      <c r="R247" s="251"/>
      <c r="S247" s="251"/>
      <c r="T247" s="25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3" t="s">
        <v>215</v>
      </c>
      <c r="AU247" s="253" t="s">
        <v>80</v>
      </c>
      <c r="AV247" s="13" t="s">
        <v>82</v>
      </c>
      <c r="AW247" s="13" t="s">
        <v>30</v>
      </c>
      <c r="AX247" s="13" t="s">
        <v>80</v>
      </c>
      <c r="AY247" s="253" t="s">
        <v>206</v>
      </c>
    </row>
    <row r="248" s="2" customFormat="1" ht="16.5" customHeight="1">
      <c r="A248" s="39"/>
      <c r="B248" s="40"/>
      <c r="C248" s="286" t="s">
        <v>373</v>
      </c>
      <c r="D248" s="286" t="s">
        <v>288</v>
      </c>
      <c r="E248" s="287" t="s">
        <v>1601</v>
      </c>
      <c r="F248" s="288" t="s">
        <v>1602</v>
      </c>
      <c r="G248" s="289" t="s">
        <v>301</v>
      </c>
      <c r="H248" s="290">
        <v>25</v>
      </c>
      <c r="I248" s="291"/>
      <c r="J248" s="292">
        <f>ROUND(I248*H248,2)</f>
        <v>0</v>
      </c>
      <c r="K248" s="288" t="s">
        <v>489</v>
      </c>
      <c r="L248" s="293"/>
      <c r="M248" s="294" t="s">
        <v>1</v>
      </c>
      <c r="N248" s="295" t="s">
        <v>38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499</v>
      </c>
      <c r="AT248" s="240" t="s">
        <v>288</v>
      </c>
      <c r="AU248" s="240" t="s">
        <v>80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499</v>
      </c>
      <c r="BM248" s="240" t="s">
        <v>1603</v>
      </c>
    </row>
    <row r="249" s="2" customFormat="1" ht="16.5" customHeight="1">
      <c r="A249" s="39"/>
      <c r="B249" s="40"/>
      <c r="C249" s="229" t="s">
        <v>380</v>
      </c>
      <c r="D249" s="229" t="s">
        <v>208</v>
      </c>
      <c r="E249" s="230" t="s">
        <v>1604</v>
      </c>
      <c r="F249" s="231" t="s">
        <v>1605</v>
      </c>
      <c r="G249" s="232" t="s">
        <v>301</v>
      </c>
      <c r="H249" s="233">
        <v>25</v>
      </c>
      <c r="I249" s="234"/>
      <c r="J249" s="235">
        <f>ROUND(I249*H249,2)</f>
        <v>0</v>
      </c>
      <c r="K249" s="231" t="s">
        <v>489</v>
      </c>
      <c r="L249" s="45"/>
      <c r="M249" s="236" t="s">
        <v>1</v>
      </c>
      <c r="N249" s="237" t="s">
        <v>38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499</v>
      </c>
      <c r="AT249" s="240" t="s">
        <v>208</v>
      </c>
      <c r="AU249" s="240" t="s">
        <v>80</v>
      </c>
      <c r="AY249" s="18" t="s">
        <v>206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80</v>
      </c>
      <c r="BK249" s="241">
        <f>ROUND(I249*H249,2)</f>
        <v>0</v>
      </c>
      <c r="BL249" s="18" t="s">
        <v>499</v>
      </c>
      <c r="BM249" s="240" t="s">
        <v>1606</v>
      </c>
    </row>
    <row r="250" s="2" customFormat="1" ht="16.5" customHeight="1">
      <c r="A250" s="39"/>
      <c r="B250" s="40"/>
      <c r="C250" s="229" t="s">
        <v>386</v>
      </c>
      <c r="D250" s="229" t="s">
        <v>208</v>
      </c>
      <c r="E250" s="230" t="s">
        <v>1607</v>
      </c>
      <c r="F250" s="231" t="s">
        <v>1608</v>
      </c>
      <c r="G250" s="232" t="s">
        <v>301</v>
      </c>
      <c r="H250" s="233">
        <v>4</v>
      </c>
      <c r="I250" s="234"/>
      <c r="J250" s="235">
        <f>ROUND(I250*H250,2)</f>
        <v>0</v>
      </c>
      <c r="K250" s="231" t="s">
        <v>489</v>
      </c>
      <c r="L250" s="45"/>
      <c r="M250" s="236" t="s">
        <v>1</v>
      </c>
      <c r="N250" s="237" t="s">
        <v>38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499</v>
      </c>
      <c r="AT250" s="240" t="s">
        <v>208</v>
      </c>
      <c r="AU250" s="240" t="s">
        <v>80</v>
      </c>
      <c r="AY250" s="18" t="s">
        <v>206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80</v>
      </c>
      <c r="BK250" s="241">
        <f>ROUND(I250*H250,2)</f>
        <v>0</v>
      </c>
      <c r="BL250" s="18" t="s">
        <v>499</v>
      </c>
      <c r="BM250" s="240" t="s">
        <v>1609</v>
      </c>
    </row>
    <row r="251" s="2" customFormat="1" ht="21.75" customHeight="1">
      <c r="A251" s="39"/>
      <c r="B251" s="40"/>
      <c r="C251" s="229" t="s">
        <v>393</v>
      </c>
      <c r="D251" s="229" t="s">
        <v>208</v>
      </c>
      <c r="E251" s="230" t="s">
        <v>1610</v>
      </c>
      <c r="F251" s="231" t="s">
        <v>1611</v>
      </c>
      <c r="G251" s="232" t="s">
        <v>309</v>
      </c>
      <c r="H251" s="233">
        <v>17</v>
      </c>
      <c r="I251" s="234"/>
      <c r="J251" s="235">
        <f>ROUND(I251*H251,2)</f>
        <v>0</v>
      </c>
      <c r="K251" s="231" t="s">
        <v>489</v>
      </c>
      <c r="L251" s="45"/>
      <c r="M251" s="236" t="s">
        <v>1</v>
      </c>
      <c r="N251" s="237" t="s">
        <v>38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499</v>
      </c>
      <c r="AT251" s="240" t="s">
        <v>208</v>
      </c>
      <c r="AU251" s="240" t="s">
        <v>80</v>
      </c>
      <c r="AY251" s="18" t="s">
        <v>206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80</v>
      </c>
      <c r="BK251" s="241">
        <f>ROUND(I251*H251,2)</f>
        <v>0</v>
      </c>
      <c r="BL251" s="18" t="s">
        <v>499</v>
      </c>
      <c r="BM251" s="240" t="s">
        <v>1612</v>
      </c>
    </row>
    <row r="252" s="2" customFormat="1" ht="16.5" customHeight="1">
      <c r="A252" s="39"/>
      <c r="B252" s="40"/>
      <c r="C252" s="229" t="s">
        <v>398</v>
      </c>
      <c r="D252" s="229" t="s">
        <v>208</v>
      </c>
      <c r="E252" s="230" t="s">
        <v>1613</v>
      </c>
      <c r="F252" s="231" t="s">
        <v>1614</v>
      </c>
      <c r="G252" s="232" t="s">
        <v>309</v>
      </c>
      <c r="H252" s="233">
        <v>226</v>
      </c>
      <c r="I252" s="234"/>
      <c r="J252" s="235">
        <f>ROUND(I252*H252,2)</f>
        <v>0</v>
      </c>
      <c r="K252" s="231" t="s">
        <v>489</v>
      </c>
      <c r="L252" s="45"/>
      <c r="M252" s="236" t="s">
        <v>1</v>
      </c>
      <c r="N252" s="237" t="s">
        <v>38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499</v>
      </c>
      <c r="AT252" s="240" t="s">
        <v>208</v>
      </c>
      <c r="AU252" s="240" t="s">
        <v>80</v>
      </c>
      <c r="AY252" s="18" t="s">
        <v>206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80</v>
      </c>
      <c r="BK252" s="241">
        <f>ROUND(I252*H252,2)</f>
        <v>0</v>
      </c>
      <c r="BL252" s="18" t="s">
        <v>499</v>
      </c>
      <c r="BM252" s="240" t="s">
        <v>1615</v>
      </c>
    </row>
    <row r="253" s="13" customFormat="1">
      <c r="A253" s="13"/>
      <c r="B253" s="242"/>
      <c r="C253" s="243"/>
      <c r="D253" s="244" t="s">
        <v>215</v>
      </c>
      <c r="E253" s="245" t="s">
        <v>1</v>
      </c>
      <c r="F253" s="246" t="s">
        <v>1616</v>
      </c>
      <c r="G253" s="243"/>
      <c r="H253" s="247">
        <v>226</v>
      </c>
      <c r="I253" s="248"/>
      <c r="J253" s="243"/>
      <c r="K253" s="243"/>
      <c r="L253" s="249"/>
      <c r="M253" s="250"/>
      <c r="N253" s="251"/>
      <c r="O253" s="251"/>
      <c r="P253" s="251"/>
      <c r="Q253" s="251"/>
      <c r="R253" s="251"/>
      <c r="S253" s="251"/>
      <c r="T253" s="25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3" t="s">
        <v>215</v>
      </c>
      <c r="AU253" s="253" t="s">
        <v>80</v>
      </c>
      <c r="AV253" s="13" t="s">
        <v>82</v>
      </c>
      <c r="AW253" s="13" t="s">
        <v>30</v>
      </c>
      <c r="AX253" s="13" t="s">
        <v>73</v>
      </c>
      <c r="AY253" s="253" t="s">
        <v>206</v>
      </c>
    </row>
    <row r="254" s="14" customFormat="1">
      <c r="A254" s="14"/>
      <c r="B254" s="254"/>
      <c r="C254" s="255"/>
      <c r="D254" s="244" t="s">
        <v>215</v>
      </c>
      <c r="E254" s="256" t="s">
        <v>1</v>
      </c>
      <c r="F254" s="257" t="s">
        <v>218</v>
      </c>
      <c r="G254" s="255"/>
      <c r="H254" s="258">
        <v>226</v>
      </c>
      <c r="I254" s="259"/>
      <c r="J254" s="255"/>
      <c r="K254" s="255"/>
      <c r="L254" s="260"/>
      <c r="M254" s="261"/>
      <c r="N254" s="262"/>
      <c r="O254" s="262"/>
      <c r="P254" s="262"/>
      <c r="Q254" s="262"/>
      <c r="R254" s="262"/>
      <c r="S254" s="262"/>
      <c r="T254" s="26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4" t="s">
        <v>215</v>
      </c>
      <c r="AU254" s="264" t="s">
        <v>80</v>
      </c>
      <c r="AV254" s="14" t="s">
        <v>213</v>
      </c>
      <c r="AW254" s="14" t="s">
        <v>30</v>
      </c>
      <c r="AX254" s="14" t="s">
        <v>80</v>
      </c>
      <c r="AY254" s="264" t="s">
        <v>206</v>
      </c>
    </row>
    <row r="255" s="2" customFormat="1" ht="16.5" customHeight="1">
      <c r="A255" s="39"/>
      <c r="B255" s="40"/>
      <c r="C255" s="286" t="s">
        <v>403</v>
      </c>
      <c r="D255" s="286" t="s">
        <v>288</v>
      </c>
      <c r="E255" s="287" t="s">
        <v>1617</v>
      </c>
      <c r="F255" s="288" t="s">
        <v>1618</v>
      </c>
      <c r="G255" s="289" t="s">
        <v>389</v>
      </c>
      <c r="H255" s="290">
        <v>25</v>
      </c>
      <c r="I255" s="291"/>
      <c r="J255" s="292">
        <f>ROUND(I255*H255,2)</f>
        <v>0</v>
      </c>
      <c r="K255" s="288" t="s">
        <v>1</v>
      </c>
      <c r="L255" s="293"/>
      <c r="M255" s="294" t="s">
        <v>1</v>
      </c>
      <c r="N255" s="295" t="s">
        <v>38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499</v>
      </c>
      <c r="AT255" s="240" t="s">
        <v>288</v>
      </c>
      <c r="AU255" s="240" t="s">
        <v>80</v>
      </c>
      <c r="AY255" s="18" t="s">
        <v>206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80</v>
      </c>
      <c r="BK255" s="241">
        <f>ROUND(I255*H255,2)</f>
        <v>0</v>
      </c>
      <c r="BL255" s="18" t="s">
        <v>499</v>
      </c>
      <c r="BM255" s="240" t="s">
        <v>1619</v>
      </c>
    </row>
    <row r="256" s="2" customFormat="1" ht="16.5" customHeight="1">
      <c r="A256" s="39"/>
      <c r="B256" s="40"/>
      <c r="C256" s="229" t="s">
        <v>410</v>
      </c>
      <c r="D256" s="229" t="s">
        <v>208</v>
      </c>
      <c r="E256" s="230" t="s">
        <v>1620</v>
      </c>
      <c r="F256" s="231" t="s">
        <v>1621</v>
      </c>
      <c r="G256" s="232" t="s">
        <v>301</v>
      </c>
      <c r="H256" s="233">
        <v>4</v>
      </c>
      <c r="I256" s="234"/>
      <c r="J256" s="235">
        <f>ROUND(I256*H256,2)</f>
        <v>0</v>
      </c>
      <c r="K256" s="231" t="s">
        <v>489</v>
      </c>
      <c r="L256" s="45"/>
      <c r="M256" s="236" t="s">
        <v>1</v>
      </c>
      <c r="N256" s="237" t="s">
        <v>38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499</v>
      </c>
      <c r="AT256" s="240" t="s">
        <v>208</v>
      </c>
      <c r="AU256" s="240" t="s">
        <v>80</v>
      </c>
      <c r="AY256" s="18" t="s">
        <v>206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80</v>
      </c>
      <c r="BK256" s="241">
        <f>ROUND(I256*H256,2)</f>
        <v>0</v>
      </c>
      <c r="BL256" s="18" t="s">
        <v>499</v>
      </c>
      <c r="BM256" s="240" t="s">
        <v>1622</v>
      </c>
    </row>
    <row r="257" s="2" customFormat="1" ht="24.15" customHeight="1">
      <c r="A257" s="39"/>
      <c r="B257" s="40"/>
      <c r="C257" s="286" t="s">
        <v>414</v>
      </c>
      <c r="D257" s="286" t="s">
        <v>288</v>
      </c>
      <c r="E257" s="287" t="s">
        <v>1623</v>
      </c>
      <c r="F257" s="288" t="s">
        <v>1624</v>
      </c>
      <c r="G257" s="289" t="s">
        <v>301</v>
      </c>
      <c r="H257" s="290">
        <v>4</v>
      </c>
      <c r="I257" s="291"/>
      <c r="J257" s="292">
        <f>ROUND(I257*H257,2)</f>
        <v>0</v>
      </c>
      <c r="K257" s="288" t="s">
        <v>489</v>
      </c>
      <c r="L257" s="293"/>
      <c r="M257" s="294" t="s">
        <v>1</v>
      </c>
      <c r="N257" s="295" t="s">
        <v>38</v>
      </c>
      <c r="O257" s="92"/>
      <c r="P257" s="238">
        <f>O257*H257</f>
        <v>0</v>
      </c>
      <c r="Q257" s="238">
        <v>0</v>
      </c>
      <c r="R257" s="238">
        <f>Q257*H257</f>
        <v>0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499</v>
      </c>
      <c r="AT257" s="240" t="s">
        <v>288</v>
      </c>
      <c r="AU257" s="240" t="s">
        <v>80</v>
      </c>
      <c r="AY257" s="18" t="s">
        <v>206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80</v>
      </c>
      <c r="BK257" s="241">
        <f>ROUND(I257*H257,2)</f>
        <v>0</v>
      </c>
      <c r="BL257" s="18" t="s">
        <v>499</v>
      </c>
      <c r="BM257" s="240" t="s">
        <v>1625</v>
      </c>
    </row>
    <row r="258" s="2" customFormat="1" ht="16.5" customHeight="1">
      <c r="A258" s="39"/>
      <c r="B258" s="40"/>
      <c r="C258" s="229" t="s">
        <v>418</v>
      </c>
      <c r="D258" s="229" t="s">
        <v>208</v>
      </c>
      <c r="E258" s="230" t="s">
        <v>1626</v>
      </c>
      <c r="F258" s="231" t="s">
        <v>1627</v>
      </c>
      <c r="G258" s="232" t="s">
        <v>301</v>
      </c>
      <c r="H258" s="233">
        <v>8</v>
      </c>
      <c r="I258" s="234"/>
      <c r="J258" s="235">
        <f>ROUND(I258*H258,2)</f>
        <v>0</v>
      </c>
      <c r="K258" s="231" t="s">
        <v>489</v>
      </c>
      <c r="L258" s="45"/>
      <c r="M258" s="236" t="s">
        <v>1</v>
      </c>
      <c r="N258" s="237" t="s">
        <v>38</v>
      </c>
      <c r="O258" s="92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499</v>
      </c>
      <c r="AT258" s="240" t="s">
        <v>208</v>
      </c>
      <c r="AU258" s="240" t="s">
        <v>80</v>
      </c>
      <c r="AY258" s="18" t="s">
        <v>206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80</v>
      </c>
      <c r="BK258" s="241">
        <f>ROUND(I258*H258,2)</f>
        <v>0</v>
      </c>
      <c r="BL258" s="18" t="s">
        <v>499</v>
      </c>
      <c r="BM258" s="240" t="s">
        <v>1628</v>
      </c>
    </row>
    <row r="259" s="2" customFormat="1" ht="24.15" customHeight="1">
      <c r="A259" s="39"/>
      <c r="B259" s="40"/>
      <c r="C259" s="286" t="s">
        <v>422</v>
      </c>
      <c r="D259" s="286" t="s">
        <v>288</v>
      </c>
      <c r="E259" s="287" t="s">
        <v>1629</v>
      </c>
      <c r="F259" s="288" t="s">
        <v>1630</v>
      </c>
      <c r="G259" s="289" t="s">
        <v>301</v>
      </c>
      <c r="H259" s="290">
        <v>8</v>
      </c>
      <c r="I259" s="291"/>
      <c r="J259" s="292">
        <f>ROUND(I259*H259,2)</f>
        <v>0</v>
      </c>
      <c r="K259" s="288" t="s">
        <v>489</v>
      </c>
      <c r="L259" s="293"/>
      <c r="M259" s="294" t="s">
        <v>1</v>
      </c>
      <c r="N259" s="295" t="s">
        <v>38</v>
      </c>
      <c r="O259" s="92"/>
      <c r="P259" s="238">
        <f>O259*H259</f>
        <v>0</v>
      </c>
      <c r="Q259" s="238">
        <v>0</v>
      </c>
      <c r="R259" s="238">
        <f>Q259*H259</f>
        <v>0</v>
      </c>
      <c r="S259" s="238">
        <v>0</v>
      </c>
      <c r="T259" s="23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0" t="s">
        <v>499</v>
      </c>
      <c r="AT259" s="240" t="s">
        <v>288</v>
      </c>
      <c r="AU259" s="240" t="s">
        <v>80</v>
      </c>
      <c r="AY259" s="18" t="s">
        <v>206</v>
      </c>
      <c r="BE259" s="241">
        <f>IF(N259="základní",J259,0)</f>
        <v>0</v>
      </c>
      <c r="BF259" s="241">
        <f>IF(N259="snížená",J259,0)</f>
        <v>0</v>
      </c>
      <c r="BG259" s="241">
        <f>IF(N259="zákl. přenesená",J259,0)</f>
        <v>0</v>
      </c>
      <c r="BH259" s="241">
        <f>IF(N259="sníž. přenesená",J259,0)</f>
        <v>0</v>
      </c>
      <c r="BI259" s="241">
        <f>IF(N259="nulová",J259,0)</f>
        <v>0</v>
      </c>
      <c r="BJ259" s="18" t="s">
        <v>80</v>
      </c>
      <c r="BK259" s="241">
        <f>ROUND(I259*H259,2)</f>
        <v>0</v>
      </c>
      <c r="BL259" s="18" t="s">
        <v>499</v>
      </c>
      <c r="BM259" s="240" t="s">
        <v>1631</v>
      </c>
    </row>
    <row r="260" s="2" customFormat="1" ht="21.75" customHeight="1">
      <c r="A260" s="39"/>
      <c r="B260" s="40"/>
      <c r="C260" s="229" t="s">
        <v>426</v>
      </c>
      <c r="D260" s="229" t="s">
        <v>208</v>
      </c>
      <c r="E260" s="230" t="s">
        <v>1632</v>
      </c>
      <c r="F260" s="231" t="s">
        <v>1633</v>
      </c>
      <c r="G260" s="232" t="s">
        <v>301</v>
      </c>
      <c r="H260" s="233">
        <v>3</v>
      </c>
      <c r="I260" s="234"/>
      <c r="J260" s="235">
        <f>ROUND(I260*H260,2)</f>
        <v>0</v>
      </c>
      <c r="K260" s="231" t="s">
        <v>489</v>
      </c>
      <c r="L260" s="45"/>
      <c r="M260" s="236" t="s">
        <v>1</v>
      </c>
      <c r="N260" s="237" t="s">
        <v>38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499</v>
      </c>
      <c r="AT260" s="240" t="s">
        <v>208</v>
      </c>
      <c r="AU260" s="240" t="s">
        <v>80</v>
      </c>
      <c r="AY260" s="18" t="s">
        <v>206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80</v>
      </c>
      <c r="BK260" s="241">
        <f>ROUND(I260*H260,2)</f>
        <v>0</v>
      </c>
      <c r="BL260" s="18" t="s">
        <v>499</v>
      </c>
      <c r="BM260" s="240" t="s">
        <v>1634</v>
      </c>
    </row>
    <row r="261" s="13" customFormat="1">
      <c r="A261" s="13"/>
      <c r="B261" s="242"/>
      <c r="C261" s="243"/>
      <c r="D261" s="244" t="s">
        <v>215</v>
      </c>
      <c r="E261" s="245" t="s">
        <v>1</v>
      </c>
      <c r="F261" s="246" t="s">
        <v>1635</v>
      </c>
      <c r="G261" s="243"/>
      <c r="H261" s="247">
        <v>3</v>
      </c>
      <c r="I261" s="248"/>
      <c r="J261" s="243"/>
      <c r="K261" s="243"/>
      <c r="L261" s="249"/>
      <c r="M261" s="250"/>
      <c r="N261" s="251"/>
      <c r="O261" s="251"/>
      <c r="P261" s="251"/>
      <c r="Q261" s="251"/>
      <c r="R261" s="251"/>
      <c r="S261" s="251"/>
      <c r="T261" s="25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3" t="s">
        <v>215</v>
      </c>
      <c r="AU261" s="253" t="s">
        <v>80</v>
      </c>
      <c r="AV261" s="13" t="s">
        <v>82</v>
      </c>
      <c r="AW261" s="13" t="s">
        <v>30</v>
      </c>
      <c r="AX261" s="13" t="s">
        <v>73</v>
      </c>
      <c r="AY261" s="253" t="s">
        <v>206</v>
      </c>
    </row>
    <row r="262" s="14" customFormat="1">
      <c r="A262" s="14"/>
      <c r="B262" s="254"/>
      <c r="C262" s="255"/>
      <c r="D262" s="244" t="s">
        <v>215</v>
      </c>
      <c r="E262" s="256" t="s">
        <v>1</v>
      </c>
      <c r="F262" s="257" t="s">
        <v>218</v>
      </c>
      <c r="G262" s="255"/>
      <c r="H262" s="258">
        <v>3</v>
      </c>
      <c r="I262" s="259"/>
      <c r="J262" s="255"/>
      <c r="K262" s="255"/>
      <c r="L262" s="260"/>
      <c r="M262" s="261"/>
      <c r="N262" s="262"/>
      <c r="O262" s="262"/>
      <c r="P262" s="262"/>
      <c r="Q262" s="262"/>
      <c r="R262" s="262"/>
      <c r="S262" s="262"/>
      <c r="T262" s="26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4" t="s">
        <v>215</v>
      </c>
      <c r="AU262" s="264" t="s">
        <v>80</v>
      </c>
      <c r="AV262" s="14" t="s">
        <v>213</v>
      </c>
      <c r="AW262" s="14" t="s">
        <v>30</v>
      </c>
      <c r="AX262" s="14" t="s">
        <v>80</v>
      </c>
      <c r="AY262" s="264" t="s">
        <v>206</v>
      </c>
    </row>
    <row r="263" s="2" customFormat="1" ht="33" customHeight="1">
      <c r="A263" s="39"/>
      <c r="B263" s="40"/>
      <c r="C263" s="286" t="s">
        <v>432</v>
      </c>
      <c r="D263" s="286" t="s">
        <v>288</v>
      </c>
      <c r="E263" s="287" t="s">
        <v>1636</v>
      </c>
      <c r="F263" s="288" t="s">
        <v>1637</v>
      </c>
      <c r="G263" s="289" t="s">
        <v>301</v>
      </c>
      <c r="H263" s="290">
        <v>3</v>
      </c>
      <c r="I263" s="291"/>
      <c r="J263" s="292">
        <f>ROUND(I263*H263,2)</f>
        <v>0</v>
      </c>
      <c r="K263" s="288" t="s">
        <v>489</v>
      </c>
      <c r="L263" s="293"/>
      <c r="M263" s="294" t="s">
        <v>1</v>
      </c>
      <c r="N263" s="295" t="s">
        <v>38</v>
      </c>
      <c r="O263" s="92"/>
      <c r="P263" s="238">
        <f>O263*H263</f>
        <v>0</v>
      </c>
      <c r="Q263" s="238">
        <v>0</v>
      </c>
      <c r="R263" s="238">
        <f>Q263*H263</f>
        <v>0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499</v>
      </c>
      <c r="AT263" s="240" t="s">
        <v>288</v>
      </c>
      <c r="AU263" s="240" t="s">
        <v>80</v>
      </c>
      <c r="AY263" s="18" t="s">
        <v>206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80</v>
      </c>
      <c r="BK263" s="241">
        <f>ROUND(I263*H263,2)</f>
        <v>0</v>
      </c>
      <c r="BL263" s="18" t="s">
        <v>499</v>
      </c>
      <c r="BM263" s="240" t="s">
        <v>1638</v>
      </c>
    </row>
    <row r="264" s="13" customFormat="1">
      <c r="A264" s="13"/>
      <c r="B264" s="242"/>
      <c r="C264" s="243"/>
      <c r="D264" s="244" t="s">
        <v>215</v>
      </c>
      <c r="E264" s="245" t="s">
        <v>1</v>
      </c>
      <c r="F264" s="246" t="s">
        <v>1635</v>
      </c>
      <c r="G264" s="243"/>
      <c r="H264" s="247">
        <v>3</v>
      </c>
      <c r="I264" s="248"/>
      <c r="J264" s="243"/>
      <c r="K264" s="243"/>
      <c r="L264" s="249"/>
      <c r="M264" s="250"/>
      <c r="N264" s="251"/>
      <c r="O264" s="251"/>
      <c r="P264" s="251"/>
      <c r="Q264" s="251"/>
      <c r="R264" s="251"/>
      <c r="S264" s="251"/>
      <c r="T264" s="25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3" t="s">
        <v>215</v>
      </c>
      <c r="AU264" s="253" t="s">
        <v>80</v>
      </c>
      <c r="AV264" s="13" t="s">
        <v>82</v>
      </c>
      <c r="AW264" s="13" t="s">
        <v>30</v>
      </c>
      <c r="AX264" s="13" t="s">
        <v>73</v>
      </c>
      <c r="AY264" s="253" t="s">
        <v>206</v>
      </c>
    </row>
    <row r="265" s="14" customFormat="1">
      <c r="A265" s="14"/>
      <c r="B265" s="254"/>
      <c r="C265" s="255"/>
      <c r="D265" s="244" t="s">
        <v>215</v>
      </c>
      <c r="E265" s="256" t="s">
        <v>1</v>
      </c>
      <c r="F265" s="257" t="s">
        <v>218</v>
      </c>
      <c r="G265" s="255"/>
      <c r="H265" s="258">
        <v>3</v>
      </c>
      <c r="I265" s="259"/>
      <c r="J265" s="255"/>
      <c r="K265" s="255"/>
      <c r="L265" s="260"/>
      <c r="M265" s="261"/>
      <c r="N265" s="262"/>
      <c r="O265" s="262"/>
      <c r="P265" s="262"/>
      <c r="Q265" s="262"/>
      <c r="R265" s="262"/>
      <c r="S265" s="262"/>
      <c r="T265" s="26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4" t="s">
        <v>215</v>
      </c>
      <c r="AU265" s="264" t="s">
        <v>80</v>
      </c>
      <c r="AV265" s="14" t="s">
        <v>213</v>
      </c>
      <c r="AW265" s="14" t="s">
        <v>30</v>
      </c>
      <c r="AX265" s="14" t="s">
        <v>80</v>
      </c>
      <c r="AY265" s="264" t="s">
        <v>206</v>
      </c>
    </row>
    <row r="266" s="2" customFormat="1" ht="21.75" customHeight="1">
      <c r="A266" s="39"/>
      <c r="B266" s="40"/>
      <c r="C266" s="286" t="s">
        <v>437</v>
      </c>
      <c r="D266" s="286" t="s">
        <v>288</v>
      </c>
      <c r="E266" s="287" t="s">
        <v>1639</v>
      </c>
      <c r="F266" s="288" t="s">
        <v>1640</v>
      </c>
      <c r="G266" s="289" t="s">
        <v>221</v>
      </c>
      <c r="H266" s="290">
        <v>0.54000000000000004</v>
      </c>
      <c r="I266" s="291"/>
      <c r="J266" s="292">
        <f>ROUND(I266*H266,2)</f>
        <v>0</v>
      </c>
      <c r="K266" s="288" t="s">
        <v>489</v>
      </c>
      <c r="L266" s="293"/>
      <c r="M266" s="294" t="s">
        <v>1</v>
      </c>
      <c r="N266" s="295" t="s">
        <v>38</v>
      </c>
      <c r="O266" s="92"/>
      <c r="P266" s="238">
        <f>O266*H266</f>
        <v>0</v>
      </c>
      <c r="Q266" s="238">
        <v>2.234</v>
      </c>
      <c r="R266" s="238">
        <f>Q266*H266</f>
        <v>1.2063600000000001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499</v>
      </c>
      <c r="AT266" s="240" t="s">
        <v>288</v>
      </c>
      <c r="AU266" s="240" t="s">
        <v>80</v>
      </c>
      <c r="AY266" s="18" t="s">
        <v>206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80</v>
      </c>
      <c r="BK266" s="241">
        <f>ROUND(I266*H266,2)</f>
        <v>0</v>
      </c>
      <c r="BL266" s="18" t="s">
        <v>499</v>
      </c>
      <c r="BM266" s="240" t="s">
        <v>1641</v>
      </c>
    </row>
    <row r="267" s="13" customFormat="1">
      <c r="A267" s="13"/>
      <c r="B267" s="242"/>
      <c r="C267" s="243"/>
      <c r="D267" s="244" t="s">
        <v>215</v>
      </c>
      <c r="E267" s="245" t="s">
        <v>1</v>
      </c>
      <c r="F267" s="246" t="s">
        <v>1642</v>
      </c>
      <c r="G267" s="243"/>
      <c r="H267" s="247">
        <v>0.54000000000000004</v>
      </c>
      <c r="I267" s="248"/>
      <c r="J267" s="243"/>
      <c r="K267" s="243"/>
      <c r="L267" s="249"/>
      <c r="M267" s="250"/>
      <c r="N267" s="251"/>
      <c r="O267" s="251"/>
      <c r="P267" s="251"/>
      <c r="Q267" s="251"/>
      <c r="R267" s="251"/>
      <c r="S267" s="251"/>
      <c r="T267" s="25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3" t="s">
        <v>215</v>
      </c>
      <c r="AU267" s="253" t="s">
        <v>80</v>
      </c>
      <c r="AV267" s="13" t="s">
        <v>82</v>
      </c>
      <c r="AW267" s="13" t="s">
        <v>30</v>
      </c>
      <c r="AX267" s="13" t="s">
        <v>80</v>
      </c>
      <c r="AY267" s="253" t="s">
        <v>206</v>
      </c>
    </row>
    <row r="268" s="2" customFormat="1" ht="21.75" customHeight="1">
      <c r="A268" s="39"/>
      <c r="B268" s="40"/>
      <c r="C268" s="229" t="s">
        <v>1018</v>
      </c>
      <c r="D268" s="229" t="s">
        <v>208</v>
      </c>
      <c r="E268" s="230" t="s">
        <v>1643</v>
      </c>
      <c r="F268" s="231" t="s">
        <v>1644</v>
      </c>
      <c r="G268" s="232" t="s">
        <v>309</v>
      </c>
      <c r="H268" s="233">
        <v>8</v>
      </c>
      <c r="I268" s="234"/>
      <c r="J268" s="235">
        <f>ROUND(I268*H268,2)</f>
        <v>0</v>
      </c>
      <c r="K268" s="231" t="s">
        <v>489</v>
      </c>
      <c r="L268" s="45"/>
      <c r="M268" s="236" t="s">
        <v>1</v>
      </c>
      <c r="N268" s="237" t="s">
        <v>38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499</v>
      </c>
      <c r="AT268" s="240" t="s">
        <v>208</v>
      </c>
      <c r="AU268" s="240" t="s">
        <v>80</v>
      </c>
      <c r="AY268" s="18" t="s">
        <v>206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80</v>
      </c>
      <c r="BK268" s="241">
        <f>ROUND(I268*H268,2)</f>
        <v>0</v>
      </c>
      <c r="BL268" s="18" t="s">
        <v>499</v>
      </c>
      <c r="BM268" s="240" t="s">
        <v>1645</v>
      </c>
    </row>
    <row r="269" s="2" customFormat="1" ht="33" customHeight="1">
      <c r="A269" s="39"/>
      <c r="B269" s="40"/>
      <c r="C269" s="286" t="s">
        <v>1022</v>
      </c>
      <c r="D269" s="286" t="s">
        <v>288</v>
      </c>
      <c r="E269" s="287" t="s">
        <v>1646</v>
      </c>
      <c r="F269" s="288" t="s">
        <v>1647</v>
      </c>
      <c r="G269" s="289" t="s">
        <v>301</v>
      </c>
      <c r="H269" s="290">
        <v>8</v>
      </c>
      <c r="I269" s="291"/>
      <c r="J269" s="292">
        <f>ROUND(I269*H269,2)</f>
        <v>0</v>
      </c>
      <c r="K269" s="288" t="s">
        <v>489</v>
      </c>
      <c r="L269" s="293"/>
      <c r="M269" s="294" t="s">
        <v>1</v>
      </c>
      <c r="N269" s="295" t="s">
        <v>38</v>
      </c>
      <c r="O269" s="92"/>
      <c r="P269" s="238">
        <f>O269*H269</f>
        <v>0</v>
      </c>
      <c r="Q269" s="238">
        <v>0</v>
      </c>
      <c r="R269" s="238">
        <f>Q269*H269</f>
        <v>0</v>
      </c>
      <c r="S269" s="238">
        <v>0</v>
      </c>
      <c r="T269" s="23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0" t="s">
        <v>499</v>
      </c>
      <c r="AT269" s="240" t="s">
        <v>288</v>
      </c>
      <c r="AU269" s="240" t="s">
        <v>80</v>
      </c>
      <c r="AY269" s="18" t="s">
        <v>206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80</v>
      </c>
      <c r="BK269" s="241">
        <f>ROUND(I269*H269,2)</f>
        <v>0</v>
      </c>
      <c r="BL269" s="18" t="s">
        <v>499</v>
      </c>
      <c r="BM269" s="240" t="s">
        <v>1648</v>
      </c>
    </row>
    <row r="270" s="2" customFormat="1" ht="33" customHeight="1">
      <c r="A270" s="39"/>
      <c r="B270" s="40"/>
      <c r="C270" s="286" t="s">
        <v>1027</v>
      </c>
      <c r="D270" s="286" t="s">
        <v>288</v>
      </c>
      <c r="E270" s="287" t="s">
        <v>1649</v>
      </c>
      <c r="F270" s="288" t="s">
        <v>1650</v>
      </c>
      <c r="G270" s="289" t="s">
        <v>301</v>
      </c>
      <c r="H270" s="290">
        <v>16</v>
      </c>
      <c r="I270" s="291"/>
      <c r="J270" s="292">
        <f>ROUND(I270*H270,2)</f>
        <v>0</v>
      </c>
      <c r="K270" s="288" t="s">
        <v>489</v>
      </c>
      <c r="L270" s="293"/>
      <c r="M270" s="294" t="s">
        <v>1</v>
      </c>
      <c r="N270" s="295" t="s">
        <v>38</v>
      </c>
      <c r="O270" s="92"/>
      <c r="P270" s="238">
        <f>O270*H270</f>
        <v>0</v>
      </c>
      <c r="Q270" s="238">
        <v>0</v>
      </c>
      <c r="R270" s="238">
        <f>Q270*H270</f>
        <v>0</v>
      </c>
      <c r="S270" s="238">
        <v>0</v>
      </c>
      <c r="T270" s="23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0" t="s">
        <v>499</v>
      </c>
      <c r="AT270" s="240" t="s">
        <v>288</v>
      </c>
      <c r="AU270" s="240" t="s">
        <v>80</v>
      </c>
      <c r="AY270" s="18" t="s">
        <v>206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80</v>
      </c>
      <c r="BK270" s="241">
        <f>ROUND(I270*H270,2)</f>
        <v>0</v>
      </c>
      <c r="BL270" s="18" t="s">
        <v>499</v>
      </c>
      <c r="BM270" s="240" t="s">
        <v>1651</v>
      </c>
    </row>
    <row r="271" s="13" customFormat="1">
      <c r="A271" s="13"/>
      <c r="B271" s="242"/>
      <c r="C271" s="243"/>
      <c r="D271" s="244" t="s">
        <v>215</v>
      </c>
      <c r="E271" s="245" t="s">
        <v>1</v>
      </c>
      <c r="F271" s="246" t="s">
        <v>1652</v>
      </c>
      <c r="G271" s="243"/>
      <c r="H271" s="247">
        <v>16</v>
      </c>
      <c r="I271" s="248"/>
      <c r="J271" s="243"/>
      <c r="K271" s="243"/>
      <c r="L271" s="249"/>
      <c r="M271" s="250"/>
      <c r="N271" s="251"/>
      <c r="O271" s="251"/>
      <c r="P271" s="251"/>
      <c r="Q271" s="251"/>
      <c r="R271" s="251"/>
      <c r="S271" s="251"/>
      <c r="T271" s="25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3" t="s">
        <v>215</v>
      </c>
      <c r="AU271" s="253" t="s">
        <v>80</v>
      </c>
      <c r="AV271" s="13" t="s">
        <v>82</v>
      </c>
      <c r="AW271" s="13" t="s">
        <v>30</v>
      </c>
      <c r="AX271" s="13" t="s">
        <v>80</v>
      </c>
      <c r="AY271" s="253" t="s">
        <v>206</v>
      </c>
    </row>
    <row r="272" s="2" customFormat="1" ht="21.75" customHeight="1">
      <c r="A272" s="39"/>
      <c r="B272" s="40"/>
      <c r="C272" s="286" t="s">
        <v>1029</v>
      </c>
      <c r="D272" s="286" t="s">
        <v>288</v>
      </c>
      <c r="E272" s="287" t="s">
        <v>1639</v>
      </c>
      <c r="F272" s="288" t="s">
        <v>1640</v>
      </c>
      <c r="G272" s="289" t="s">
        <v>221</v>
      </c>
      <c r="H272" s="290">
        <v>0.35999999999999999</v>
      </c>
      <c r="I272" s="291"/>
      <c r="J272" s="292">
        <f>ROUND(I272*H272,2)</f>
        <v>0</v>
      </c>
      <c r="K272" s="288" t="s">
        <v>489</v>
      </c>
      <c r="L272" s="293"/>
      <c r="M272" s="294" t="s">
        <v>1</v>
      </c>
      <c r="N272" s="295" t="s">
        <v>38</v>
      </c>
      <c r="O272" s="92"/>
      <c r="P272" s="238">
        <f>O272*H272</f>
        <v>0</v>
      </c>
      <c r="Q272" s="238">
        <v>2.234</v>
      </c>
      <c r="R272" s="238">
        <f>Q272*H272</f>
        <v>0.80423999999999995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499</v>
      </c>
      <c r="AT272" s="240" t="s">
        <v>288</v>
      </c>
      <c r="AU272" s="240" t="s">
        <v>80</v>
      </c>
      <c r="AY272" s="18" t="s">
        <v>206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80</v>
      </c>
      <c r="BK272" s="241">
        <f>ROUND(I272*H272,2)</f>
        <v>0</v>
      </c>
      <c r="BL272" s="18" t="s">
        <v>499</v>
      </c>
      <c r="BM272" s="240" t="s">
        <v>1653</v>
      </c>
    </row>
    <row r="273" s="13" customFormat="1">
      <c r="A273" s="13"/>
      <c r="B273" s="242"/>
      <c r="C273" s="243"/>
      <c r="D273" s="244" t="s">
        <v>215</v>
      </c>
      <c r="E273" s="245" t="s">
        <v>1</v>
      </c>
      <c r="F273" s="246" t="s">
        <v>1654</v>
      </c>
      <c r="G273" s="243"/>
      <c r="H273" s="247">
        <v>0.35999999999999999</v>
      </c>
      <c r="I273" s="248"/>
      <c r="J273" s="243"/>
      <c r="K273" s="243"/>
      <c r="L273" s="249"/>
      <c r="M273" s="250"/>
      <c r="N273" s="251"/>
      <c r="O273" s="251"/>
      <c r="P273" s="251"/>
      <c r="Q273" s="251"/>
      <c r="R273" s="251"/>
      <c r="S273" s="251"/>
      <c r="T273" s="25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3" t="s">
        <v>215</v>
      </c>
      <c r="AU273" s="253" t="s">
        <v>80</v>
      </c>
      <c r="AV273" s="13" t="s">
        <v>82</v>
      </c>
      <c r="AW273" s="13" t="s">
        <v>30</v>
      </c>
      <c r="AX273" s="13" t="s">
        <v>80</v>
      </c>
      <c r="AY273" s="253" t="s">
        <v>206</v>
      </c>
    </row>
    <row r="274" s="2" customFormat="1" ht="16.5" customHeight="1">
      <c r="A274" s="39"/>
      <c r="B274" s="40"/>
      <c r="C274" s="229" t="s">
        <v>1031</v>
      </c>
      <c r="D274" s="229" t="s">
        <v>208</v>
      </c>
      <c r="E274" s="230" t="s">
        <v>1655</v>
      </c>
      <c r="F274" s="231" t="s">
        <v>1656</v>
      </c>
      <c r="G274" s="232" t="s">
        <v>301</v>
      </c>
      <c r="H274" s="233">
        <v>25</v>
      </c>
      <c r="I274" s="234"/>
      <c r="J274" s="235">
        <f>ROUND(I274*H274,2)</f>
        <v>0</v>
      </c>
      <c r="K274" s="231" t="s">
        <v>489</v>
      </c>
      <c r="L274" s="45"/>
      <c r="M274" s="236" t="s">
        <v>1</v>
      </c>
      <c r="N274" s="237" t="s">
        <v>38</v>
      </c>
      <c r="O274" s="92"/>
      <c r="P274" s="238">
        <f>O274*H274</f>
        <v>0</v>
      </c>
      <c r="Q274" s="238">
        <v>0</v>
      </c>
      <c r="R274" s="238">
        <f>Q274*H274</f>
        <v>0</v>
      </c>
      <c r="S274" s="238">
        <v>0</v>
      </c>
      <c r="T274" s="23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0" t="s">
        <v>499</v>
      </c>
      <c r="AT274" s="240" t="s">
        <v>208</v>
      </c>
      <c r="AU274" s="240" t="s">
        <v>80</v>
      </c>
      <c r="AY274" s="18" t="s">
        <v>206</v>
      </c>
      <c r="BE274" s="241">
        <f>IF(N274="základní",J274,0)</f>
        <v>0</v>
      </c>
      <c r="BF274" s="241">
        <f>IF(N274="snížená",J274,0)</f>
        <v>0</v>
      </c>
      <c r="BG274" s="241">
        <f>IF(N274="zákl. přenesená",J274,0)</f>
        <v>0</v>
      </c>
      <c r="BH274" s="241">
        <f>IF(N274="sníž. přenesená",J274,0)</f>
        <v>0</v>
      </c>
      <c r="BI274" s="241">
        <f>IF(N274="nulová",J274,0)</f>
        <v>0</v>
      </c>
      <c r="BJ274" s="18" t="s">
        <v>80</v>
      </c>
      <c r="BK274" s="241">
        <f>ROUND(I274*H274,2)</f>
        <v>0</v>
      </c>
      <c r="BL274" s="18" t="s">
        <v>499</v>
      </c>
      <c r="BM274" s="240" t="s">
        <v>1657</v>
      </c>
    </row>
    <row r="275" s="2" customFormat="1" ht="16.5" customHeight="1">
      <c r="A275" s="39"/>
      <c r="B275" s="40"/>
      <c r="C275" s="229" t="s">
        <v>1033</v>
      </c>
      <c r="D275" s="229" t="s">
        <v>208</v>
      </c>
      <c r="E275" s="230" t="s">
        <v>1658</v>
      </c>
      <c r="F275" s="231" t="s">
        <v>1659</v>
      </c>
      <c r="G275" s="232" t="s">
        <v>301</v>
      </c>
      <c r="H275" s="233">
        <v>25</v>
      </c>
      <c r="I275" s="234"/>
      <c r="J275" s="235">
        <f>ROUND(I275*H275,2)</f>
        <v>0</v>
      </c>
      <c r="K275" s="231" t="s">
        <v>489</v>
      </c>
      <c r="L275" s="45"/>
      <c r="M275" s="236" t="s">
        <v>1</v>
      </c>
      <c r="N275" s="237" t="s">
        <v>38</v>
      </c>
      <c r="O275" s="92"/>
      <c r="P275" s="238">
        <f>O275*H275</f>
        <v>0</v>
      </c>
      <c r="Q275" s="238">
        <v>0</v>
      </c>
      <c r="R275" s="238">
        <f>Q275*H275</f>
        <v>0</v>
      </c>
      <c r="S275" s="238">
        <v>0</v>
      </c>
      <c r="T275" s="239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0" t="s">
        <v>499</v>
      </c>
      <c r="AT275" s="240" t="s">
        <v>208</v>
      </c>
      <c r="AU275" s="240" t="s">
        <v>80</v>
      </c>
      <c r="AY275" s="18" t="s">
        <v>206</v>
      </c>
      <c r="BE275" s="241">
        <f>IF(N275="základní",J275,0)</f>
        <v>0</v>
      </c>
      <c r="BF275" s="241">
        <f>IF(N275="snížená",J275,0)</f>
        <v>0</v>
      </c>
      <c r="BG275" s="241">
        <f>IF(N275="zákl. přenesená",J275,0)</f>
        <v>0</v>
      </c>
      <c r="BH275" s="241">
        <f>IF(N275="sníž. přenesená",J275,0)</f>
        <v>0</v>
      </c>
      <c r="BI275" s="241">
        <f>IF(N275="nulová",J275,0)</f>
        <v>0</v>
      </c>
      <c r="BJ275" s="18" t="s">
        <v>80</v>
      </c>
      <c r="BK275" s="241">
        <f>ROUND(I275*H275,2)</f>
        <v>0</v>
      </c>
      <c r="BL275" s="18" t="s">
        <v>499</v>
      </c>
      <c r="BM275" s="240" t="s">
        <v>1660</v>
      </c>
    </row>
    <row r="276" s="2" customFormat="1" ht="16.5" customHeight="1">
      <c r="A276" s="39"/>
      <c r="B276" s="40"/>
      <c r="C276" s="229" t="s">
        <v>1035</v>
      </c>
      <c r="D276" s="229" t="s">
        <v>208</v>
      </c>
      <c r="E276" s="230" t="s">
        <v>1661</v>
      </c>
      <c r="F276" s="231" t="s">
        <v>1662</v>
      </c>
      <c r="G276" s="232" t="s">
        <v>309</v>
      </c>
      <c r="H276" s="233">
        <v>17</v>
      </c>
      <c r="I276" s="234"/>
      <c r="J276" s="235">
        <f>ROUND(I276*H276,2)</f>
        <v>0</v>
      </c>
      <c r="K276" s="231" t="s">
        <v>489</v>
      </c>
      <c r="L276" s="45"/>
      <c r="M276" s="236" t="s">
        <v>1</v>
      </c>
      <c r="N276" s="237" t="s">
        <v>38</v>
      </c>
      <c r="O276" s="92"/>
      <c r="P276" s="238">
        <f>O276*H276</f>
        <v>0</v>
      </c>
      <c r="Q276" s="238">
        <v>0</v>
      </c>
      <c r="R276" s="238">
        <f>Q276*H276</f>
        <v>0</v>
      </c>
      <c r="S276" s="238">
        <v>0</v>
      </c>
      <c r="T276" s="239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0" t="s">
        <v>499</v>
      </c>
      <c r="AT276" s="240" t="s">
        <v>208</v>
      </c>
      <c r="AU276" s="240" t="s">
        <v>80</v>
      </c>
      <c r="AY276" s="18" t="s">
        <v>206</v>
      </c>
      <c r="BE276" s="241">
        <f>IF(N276="základní",J276,0)</f>
        <v>0</v>
      </c>
      <c r="BF276" s="241">
        <f>IF(N276="snížená",J276,0)</f>
        <v>0</v>
      </c>
      <c r="BG276" s="241">
        <f>IF(N276="zákl. přenesená",J276,0)</f>
        <v>0</v>
      </c>
      <c r="BH276" s="241">
        <f>IF(N276="sníž. přenesená",J276,0)</f>
        <v>0</v>
      </c>
      <c r="BI276" s="241">
        <f>IF(N276="nulová",J276,0)</f>
        <v>0</v>
      </c>
      <c r="BJ276" s="18" t="s">
        <v>80</v>
      </c>
      <c r="BK276" s="241">
        <f>ROUND(I276*H276,2)</f>
        <v>0</v>
      </c>
      <c r="BL276" s="18" t="s">
        <v>499</v>
      </c>
      <c r="BM276" s="240" t="s">
        <v>1663</v>
      </c>
    </row>
    <row r="277" s="13" customFormat="1">
      <c r="A277" s="13"/>
      <c r="B277" s="242"/>
      <c r="C277" s="243"/>
      <c r="D277" s="244" t="s">
        <v>215</v>
      </c>
      <c r="E277" s="245" t="s">
        <v>1</v>
      </c>
      <c r="F277" s="246" t="s">
        <v>1664</v>
      </c>
      <c r="G277" s="243"/>
      <c r="H277" s="247">
        <v>17</v>
      </c>
      <c r="I277" s="248"/>
      <c r="J277" s="243"/>
      <c r="K277" s="243"/>
      <c r="L277" s="249"/>
      <c r="M277" s="250"/>
      <c r="N277" s="251"/>
      <c r="O277" s="251"/>
      <c r="P277" s="251"/>
      <c r="Q277" s="251"/>
      <c r="R277" s="251"/>
      <c r="S277" s="251"/>
      <c r="T277" s="25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3" t="s">
        <v>215</v>
      </c>
      <c r="AU277" s="253" t="s">
        <v>80</v>
      </c>
      <c r="AV277" s="13" t="s">
        <v>82</v>
      </c>
      <c r="AW277" s="13" t="s">
        <v>30</v>
      </c>
      <c r="AX277" s="13" t="s">
        <v>73</v>
      </c>
      <c r="AY277" s="253" t="s">
        <v>206</v>
      </c>
    </row>
    <row r="278" s="14" customFormat="1">
      <c r="A278" s="14"/>
      <c r="B278" s="254"/>
      <c r="C278" s="255"/>
      <c r="D278" s="244" t="s">
        <v>215</v>
      </c>
      <c r="E278" s="256" t="s">
        <v>1</v>
      </c>
      <c r="F278" s="257" t="s">
        <v>218</v>
      </c>
      <c r="G278" s="255"/>
      <c r="H278" s="258">
        <v>17</v>
      </c>
      <c r="I278" s="259"/>
      <c r="J278" s="255"/>
      <c r="K278" s="255"/>
      <c r="L278" s="260"/>
      <c r="M278" s="261"/>
      <c r="N278" s="262"/>
      <c r="O278" s="262"/>
      <c r="P278" s="262"/>
      <c r="Q278" s="262"/>
      <c r="R278" s="262"/>
      <c r="S278" s="262"/>
      <c r="T278" s="26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4" t="s">
        <v>215</v>
      </c>
      <c r="AU278" s="264" t="s">
        <v>80</v>
      </c>
      <c r="AV278" s="14" t="s">
        <v>213</v>
      </c>
      <c r="AW278" s="14" t="s">
        <v>30</v>
      </c>
      <c r="AX278" s="14" t="s">
        <v>80</v>
      </c>
      <c r="AY278" s="264" t="s">
        <v>206</v>
      </c>
    </row>
    <row r="279" s="2" customFormat="1" ht="16.5" customHeight="1">
      <c r="A279" s="39"/>
      <c r="B279" s="40"/>
      <c r="C279" s="229" t="s">
        <v>1037</v>
      </c>
      <c r="D279" s="229" t="s">
        <v>208</v>
      </c>
      <c r="E279" s="230" t="s">
        <v>1665</v>
      </c>
      <c r="F279" s="231" t="s">
        <v>1666</v>
      </c>
      <c r="G279" s="232" t="s">
        <v>309</v>
      </c>
      <c r="H279" s="233">
        <v>226</v>
      </c>
      <c r="I279" s="234"/>
      <c r="J279" s="235">
        <f>ROUND(I279*H279,2)</f>
        <v>0</v>
      </c>
      <c r="K279" s="231" t="s">
        <v>489</v>
      </c>
      <c r="L279" s="45"/>
      <c r="M279" s="236" t="s">
        <v>1</v>
      </c>
      <c r="N279" s="237" t="s">
        <v>38</v>
      </c>
      <c r="O279" s="92"/>
      <c r="P279" s="238">
        <f>O279*H279</f>
        <v>0</v>
      </c>
      <c r="Q279" s="238">
        <v>0</v>
      </c>
      <c r="R279" s="238">
        <f>Q279*H279</f>
        <v>0</v>
      </c>
      <c r="S279" s="238">
        <v>0</v>
      </c>
      <c r="T279" s="239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0" t="s">
        <v>499</v>
      </c>
      <c r="AT279" s="240" t="s">
        <v>208</v>
      </c>
      <c r="AU279" s="240" t="s">
        <v>80</v>
      </c>
      <c r="AY279" s="18" t="s">
        <v>206</v>
      </c>
      <c r="BE279" s="241">
        <f>IF(N279="základní",J279,0)</f>
        <v>0</v>
      </c>
      <c r="BF279" s="241">
        <f>IF(N279="snížená",J279,0)</f>
        <v>0</v>
      </c>
      <c r="BG279" s="241">
        <f>IF(N279="zákl. přenesená",J279,0)</f>
        <v>0</v>
      </c>
      <c r="BH279" s="241">
        <f>IF(N279="sníž. přenesená",J279,0)</f>
        <v>0</v>
      </c>
      <c r="BI279" s="241">
        <f>IF(N279="nulová",J279,0)</f>
        <v>0</v>
      </c>
      <c r="BJ279" s="18" t="s">
        <v>80</v>
      </c>
      <c r="BK279" s="241">
        <f>ROUND(I279*H279,2)</f>
        <v>0</v>
      </c>
      <c r="BL279" s="18" t="s">
        <v>499</v>
      </c>
      <c r="BM279" s="240" t="s">
        <v>1667</v>
      </c>
    </row>
    <row r="280" s="13" customFormat="1">
      <c r="A280" s="13"/>
      <c r="B280" s="242"/>
      <c r="C280" s="243"/>
      <c r="D280" s="244" t="s">
        <v>215</v>
      </c>
      <c r="E280" s="245" t="s">
        <v>1</v>
      </c>
      <c r="F280" s="246" t="s">
        <v>1616</v>
      </c>
      <c r="G280" s="243"/>
      <c r="H280" s="247">
        <v>226</v>
      </c>
      <c r="I280" s="248"/>
      <c r="J280" s="243"/>
      <c r="K280" s="243"/>
      <c r="L280" s="249"/>
      <c r="M280" s="250"/>
      <c r="N280" s="251"/>
      <c r="O280" s="251"/>
      <c r="P280" s="251"/>
      <c r="Q280" s="251"/>
      <c r="R280" s="251"/>
      <c r="S280" s="251"/>
      <c r="T280" s="25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3" t="s">
        <v>215</v>
      </c>
      <c r="AU280" s="253" t="s">
        <v>80</v>
      </c>
      <c r="AV280" s="13" t="s">
        <v>82</v>
      </c>
      <c r="AW280" s="13" t="s">
        <v>30</v>
      </c>
      <c r="AX280" s="13" t="s">
        <v>73</v>
      </c>
      <c r="AY280" s="253" t="s">
        <v>206</v>
      </c>
    </row>
    <row r="281" s="14" customFormat="1">
      <c r="A281" s="14"/>
      <c r="B281" s="254"/>
      <c r="C281" s="255"/>
      <c r="D281" s="244" t="s">
        <v>215</v>
      </c>
      <c r="E281" s="256" t="s">
        <v>1</v>
      </c>
      <c r="F281" s="257" t="s">
        <v>218</v>
      </c>
      <c r="G281" s="255"/>
      <c r="H281" s="258">
        <v>226</v>
      </c>
      <c r="I281" s="259"/>
      <c r="J281" s="255"/>
      <c r="K281" s="255"/>
      <c r="L281" s="260"/>
      <c r="M281" s="261"/>
      <c r="N281" s="262"/>
      <c r="O281" s="262"/>
      <c r="P281" s="262"/>
      <c r="Q281" s="262"/>
      <c r="R281" s="262"/>
      <c r="S281" s="262"/>
      <c r="T281" s="26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4" t="s">
        <v>215</v>
      </c>
      <c r="AU281" s="264" t="s">
        <v>80</v>
      </c>
      <c r="AV281" s="14" t="s">
        <v>213</v>
      </c>
      <c r="AW281" s="14" t="s">
        <v>30</v>
      </c>
      <c r="AX281" s="14" t="s">
        <v>80</v>
      </c>
      <c r="AY281" s="264" t="s">
        <v>206</v>
      </c>
    </row>
    <row r="282" s="2" customFormat="1" ht="21.75" customHeight="1">
      <c r="A282" s="39"/>
      <c r="B282" s="40"/>
      <c r="C282" s="229" t="s">
        <v>1039</v>
      </c>
      <c r="D282" s="229" t="s">
        <v>208</v>
      </c>
      <c r="E282" s="230" t="s">
        <v>1668</v>
      </c>
      <c r="F282" s="231" t="s">
        <v>1669</v>
      </c>
      <c r="G282" s="232" t="s">
        <v>301</v>
      </c>
      <c r="H282" s="233">
        <v>4</v>
      </c>
      <c r="I282" s="234"/>
      <c r="J282" s="235">
        <f>ROUND(I282*H282,2)</f>
        <v>0</v>
      </c>
      <c r="K282" s="231" t="s">
        <v>489</v>
      </c>
      <c r="L282" s="45"/>
      <c r="M282" s="236" t="s">
        <v>1</v>
      </c>
      <c r="N282" s="237" t="s">
        <v>38</v>
      </c>
      <c r="O282" s="92"/>
      <c r="P282" s="238">
        <f>O282*H282</f>
        <v>0</v>
      </c>
      <c r="Q282" s="238">
        <v>0</v>
      </c>
      <c r="R282" s="238">
        <f>Q282*H282</f>
        <v>0</v>
      </c>
      <c r="S282" s="238">
        <v>0</v>
      </c>
      <c r="T282" s="23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0" t="s">
        <v>499</v>
      </c>
      <c r="AT282" s="240" t="s">
        <v>208</v>
      </c>
      <c r="AU282" s="240" t="s">
        <v>80</v>
      </c>
      <c r="AY282" s="18" t="s">
        <v>206</v>
      </c>
      <c r="BE282" s="241">
        <f>IF(N282="základní",J282,0)</f>
        <v>0</v>
      </c>
      <c r="BF282" s="241">
        <f>IF(N282="snížená",J282,0)</f>
        <v>0</v>
      </c>
      <c r="BG282" s="241">
        <f>IF(N282="zákl. přenesená",J282,0)</f>
        <v>0</v>
      </c>
      <c r="BH282" s="241">
        <f>IF(N282="sníž. přenesená",J282,0)</f>
        <v>0</v>
      </c>
      <c r="BI282" s="241">
        <f>IF(N282="nulová",J282,0)</f>
        <v>0</v>
      </c>
      <c r="BJ282" s="18" t="s">
        <v>80</v>
      </c>
      <c r="BK282" s="241">
        <f>ROUND(I282*H282,2)</f>
        <v>0</v>
      </c>
      <c r="BL282" s="18" t="s">
        <v>499</v>
      </c>
      <c r="BM282" s="240" t="s">
        <v>1670</v>
      </c>
    </row>
    <row r="283" s="2" customFormat="1" ht="16.5" customHeight="1">
      <c r="A283" s="39"/>
      <c r="B283" s="40"/>
      <c r="C283" s="229" t="s">
        <v>1043</v>
      </c>
      <c r="D283" s="229" t="s">
        <v>208</v>
      </c>
      <c r="E283" s="230" t="s">
        <v>1671</v>
      </c>
      <c r="F283" s="231" t="s">
        <v>1672</v>
      </c>
      <c r="G283" s="232" t="s">
        <v>301</v>
      </c>
      <c r="H283" s="233">
        <v>8</v>
      </c>
      <c r="I283" s="234"/>
      <c r="J283" s="235">
        <f>ROUND(I283*H283,2)</f>
        <v>0</v>
      </c>
      <c r="K283" s="231" t="s">
        <v>489</v>
      </c>
      <c r="L283" s="45"/>
      <c r="M283" s="236" t="s">
        <v>1</v>
      </c>
      <c r="N283" s="237" t="s">
        <v>38</v>
      </c>
      <c r="O283" s="92"/>
      <c r="P283" s="238">
        <f>O283*H283</f>
        <v>0</v>
      </c>
      <c r="Q283" s="238">
        <v>0</v>
      </c>
      <c r="R283" s="238">
        <f>Q283*H283</f>
        <v>0</v>
      </c>
      <c r="S283" s="238">
        <v>0</v>
      </c>
      <c r="T283" s="239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0" t="s">
        <v>499</v>
      </c>
      <c r="AT283" s="240" t="s">
        <v>208</v>
      </c>
      <c r="AU283" s="240" t="s">
        <v>80</v>
      </c>
      <c r="AY283" s="18" t="s">
        <v>206</v>
      </c>
      <c r="BE283" s="241">
        <f>IF(N283="základní",J283,0)</f>
        <v>0</v>
      </c>
      <c r="BF283" s="241">
        <f>IF(N283="snížená",J283,0)</f>
        <v>0</v>
      </c>
      <c r="BG283" s="241">
        <f>IF(N283="zákl. přenesená",J283,0)</f>
        <v>0</v>
      </c>
      <c r="BH283" s="241">
        <f>IF(N283="sníž. přenesená",J283,0)</f>
        <v>0</v>
      </c>
      <c r="BI283" s="241">
        <f>IF(N283="nulová",J283,0)</f>
        <v>0</v>
      </c>
      <c r="BJ283" s="18" t="s">
        <v>80</v>
      </c>
      <c r="BK283" s="241">
        <f>ROUND(I283*H283,2)</f>
        <v>0</v>
      </c>
      <c r="BL283" s="18" t="s">
        <v>499</v>
      </c>
      <c r="BM283" s="240" t="s">
        <v>1673</v>
      </c>
    </row>
    <row r="284" s="2" customFormat="1" ht="21.75" customHeight="1">
      <c r="A284" s="39"/>
      <c r="B284" s="40"/>
      <c r="C284" s="229" t="s">
        <v>1047</v>
      </c>
      <c r="D284" s="229" t="s">
        <v>208</v>
      </c>
      <c r="E284" s="230" t="s">
        <v>1674</v>
      </c>
      <c r="F284" s="231" t="s">
        <v>1675</v>
      </c>
      <c r="G284" s="232" t="s">
        <v>301</v>
      </c>
      <c r="H284" s="233">
        <v>9</v>
      </c>
      <c r="I284" s="234"/>
      <c r="J284" s="235">
        <f>ROUND(I284*H284,2)</f>
        <v>0</v>
      </c>
      <c r="K284" s="231" t="s">
        <v>489</v>
      </c>
      <c r="L284" s="45"/>
      <c r="M284" s="236" t="s">
        <v>1</v>
      </c>
      <c r="N284" s="237" t="s">
        <v>38</v>
      </c>
      <c r="O284" s="92"/>
      <c r="P284" s="238">
        <f>O284*H284</f>
        <v>0</v>
      </c>
      <c r="Q284" s="238">
        <v>0</v>
      </c>
      <c r="R284" s="238">
        <f>Q284*H284</f>
        <v>0</v>
      </c>
      <c r="S284" s="238">
        <v>0</v>
      </c>
      <c r="T284" s="239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0" t="s">
        <v>499</v>
      </c>
      <c r="AT284" s="240" t="s">
        <v>208</v>
      </c>
      <c r="AU284" s="240" t="s">
        <v>80</v>
      </c>
      <c r="AY284" s="18" t="s">
        <v>206</v>
      </c>
      <c r="BE284" s="241">
        <f>IF(N284="základní",J284,0)</f>
        <v>0</v>
      </c>
      <c r="BF284" s="241">
        <f>IF(N284="snížená",J284,0)</f>
        <v>0</v>
      </c>
      <c r="BG284" s="241">
        <f>IF(N284="zákl. přenesená",J284,0)</f>
        <v>0</v>
      </c>
      <c r="BH284" s="241">
        <f>IF(N284="sníž. přenesená",J284,0)</f>
        <v>0</v>
      </c>
      <c r="BI284" s="241">
        <f>IF(N284="nulová",J284,0)</f>
        <v>0</v>
      </c>
      <c r="BJ284" s="18" t="s">
        <v>80</v>
      </c>
      <c r="BK284" s="241">
        <f>ROUND(I284*H284,2)</f>
        <v>0</v>
      </c>
      <c r="BL284" s="18" t="s">
        <v>499</v>
      </c>
      <c r="BM284" s="240" t="s">
        <v>1676</v>
      </c>
    </row>
    <row r="285" s="13" customFormat="1">
      <c r="A285" s="13"/>
      <c r="B285" s="242"/>
      <c r="C285" s="243"/>
      <c r="D285" s="244" t="s">
        <v>215</v>
      </c>
      <c r="E285" s="245" t="s">
        <v>1</v>
      </c>
      <c r="F285" s="246" t="s">
        <v>1677</v>
      </c>
      <c r="G285" s="243"/>
      <c r="H285" s="247">
        <v>9</v>
      </c>
      <c r="I285" s="248"/>
      <c r="J285" s="243"/>
      <c r="K285" s="243"/>
      <c r="L285" s="249"/>
      <c r="M285" s="250"/>
      <c r="N285" s="251"/>
      <c r="O285" s="251"/>
      <c r="P285" s="251"/>
      <c r="Q285" s="251"/>
      <c r="R285" s="251"/>
      <c r="S285" s="251"/>
      <c r="T285" s="25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3" t="s">
        <v>215</v>
      </c>
      <c r="AU285" s="253" t="s">
        <v>80</v>
      </c>
      <c r="AV285" s="13" t="s">
        <v>82</v>
      </c>
      <c r="AW285" s="13" t="s">
        <v>30</v>
      </c>
      <c r="AX285" s="13" t="s">
        <v>73</v>
      </c>
      <c r="AY285" s="253" t="s">
        <v>206</v>
      </c>
    </row>
    <row r="286" s="14" customFormat="1">
      <c r="A286" s="14"/>
      <c r="B286" s="254"/>
      <c r="C286" s="255"/>
      <c r="D286" s="244" t="s">
        <v>215</v>
      </c>
      <c r="E286" s="256" t="s">
        <v>1</v>
      </c>
      <c r="F286" s="257" t="s">
        <v>218</v>
      </c>
      <c r="G286" s="255"/>
      <c r="H286" s="258">
        <v>9</v>
      </c>
      <c r="I286" s="259"/>
      <c r="J286" s="255"/>
      <c r="K286" s="255"/>
      <c r="L286" s="260"/>
      <c r="M286" s="261"/>
      <c r="N286" s="262"/>
      <c r="O286" s="262"/>
      <c r="P286" s="262"/>
      <c r="Q286" s="262"/>
      <c r="R286" s="262"/>
      <c r="S286" s="262"/>
      <c r="T286" s="26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4" t="s">
        <v>215</v>
      </c>
      <c r="AU286" s="264" t="s">
        <v>80</v>
      </c>
      <c r="AV286" s="14" t="s">
        <v>213</v>
      </c>
      <c r="AW286" s="14" t="s">
        <v>30</v>
      </c>
      <c r="AX286" s="14" t="s">
        <v>80</v>
      </c>
      <c r="AY286" s="264" t="s">
        <v>206</v>
      </c>
    </row>
    <row r="287" s="2" customFormat="1" ht="24.15" customHeight="1">
      <c r="A287" s="39"/>
      <c r="B287" s="40"/>
      <c r="C287" s="229" t="s">
        <v>1054</v>
      </c>
      <c r="D287" s="229" t="s">
        <v>208</v>
      </c>
      <c r="E287" s="230" t="s">
        <v>1678</v>
      </c>
      <c r="F287" s="231" t="s">
        <v>1679</v>
      </c>
      <c r="G287" s="232" t="s">
        <v>309</v>
      </c>
      <c r="H287" s="233">
        <v>8</v>
      </c>
      <c r="I287" s="234"/>
      <c r="J287" s="235">
        <f>ROUND(I287*H287,2)</f>
        <v>0</v>
      </c>
      <c r="K287" s="231" t="s">
        <v>489</v>
      </c>
      <c r="L287" s="45"/>
      <c r="M287" s="236" t="s">
        <v>1</v>
      </c>
      <c r="N287" s="237" t="s">
        <v>38</v>
      </c>
      <c r="O287" s="92"/>
      <c r="P287" s="238">
        <f>O287*H287</f>
        <v>0</v>
      </c>
      <c r="Q287" s="238">
        <v>0</v>
      </c>
      <c r="R287" s="238">
        <f>Q287*H287</f>
        <v>0</v>
      </c>
      <c r="S287" s="238">
        <v>0</v>
      </c>
      <c r="T287" s="23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0" t="s">
        <v>499</v>
      </c>
      <c r="AT287" s="240" t="s">
        <v>208</v>
      </c>
      <c r="AU287" s="240" t="s">
        <v>80</v>
      </c>
      <c r="AY287" s="18" t="s">
        <v>206</v>
      </c>
      <c r="BE287" s="241">
        <f>IF(N287="základní",J287,0)</f>
        <v>0</v>
      </c>
      <c r="BF287" s="241">
        <f>IF(N287="snížená",J287,0)</f>
        <v>0</v>
      </c>
      <c r="BG287" s="241">
        <f>IF(N287="zákl. přenesená",J287,0)</f>
        <v>0</v>
      </c>
      <c r="BH287" s="241">
        <f>IF(N287="sníž. přenesená",J287,0)</f>
        <v>0</v>
      </c>
      <c r="BI287" s="241">
        <f>IF(N287="nulová",J287,0)</f>
        <v>0</v>
      </c>
      <c r="BJ287" s="18" t="s">
        <v>80</v>
      </c>
      <c r="BK287" s="241">
        <f>ROUND(I287*H287,2)</f>
        <v>0</v>
      </c>
      <c r="BL287" s="18" t="s">
        <v>499</v>
      </c>
      <c r="BM287" s="240" t="s">
        <v>1680</v>
      </c>
    </row>
    <row r="288" s="13" customFormat="1">
      <c r="A288" s="13"/>
      <c r="B288" s="242"/>
      <c r="C288" s="243"/>
      <c r="D288" s="244" t="s">
        <v>215</v>
      </c>
      <c r="E288" s="245" t="s">
        <v>1</v>
      </c>
      <c r="F288" s="246" t="s">
        <v>1681</v>
      </c>
      <c r="G288" s="243"/>
      <c r="H288" s="247">
        <v>8</v>
      </c>
      <c r="I288" s="248"/>
      <c r="J288" s="243"/>
      <c r="K288" s="243"/>
      <c r="L288" s="249"/>
      <c r="M288" s="250"/>
      <c r="N288" s="251"/>
      <c r="O288" s="251"/>
      <c r="P288" s="251"/>
      <c r="Q288" s="251"/>
      <c r="R288" s="251"/>
      <c r="S288" s="251"/>
      <c r="T288" s="25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3" t="s">
        <v>215</v>
      </c>
      <c r="AU288" s="253" t="s">
        <v>80</v>
      </c>
      <c r="AV288" s="13" t="s">
        <v>82</v>
      </c>
      <c r="AW288" s="13" t="s">
        <v>30</v>
      </c>
      <c r="AX288" s="13" t="s">
        <v>73</v>
      </c>
      <c r="AY288" s="253" t="s">
        <v>206</v>
      </c>
    </row>
    <row r="289" s="14" customFormat="1">
      <c r="A289" s="14"/>
      <c r="B289" s="254"/>
      <c r="C289" s="255"/>
      <c r="D289" s="244" t="s">
        <v>215</v>
      </c>
      <c r="E289" s="256" t="s">
        <v>1</v>
      </c>
      <c r="F289" s="257" t="s">
        <v>218</v>
      </c>
      <c r="G289" s="255"/>
      <c r="H289" s="258">
        <v>8</v>
      </c>
      <c r="I289" s="259"/>
      <c r="J289" s="255"/>
      <c r="K289" s="255"/>
      <c r="L289" s="260"/>
      <c r="M289" s="261"/>
      <c r="N289" s="262"/>
      <c r="O289" s="262"/>
      <c r="P289" s="262"/>
      <c r="Q289" s="262"/>
      <c r="R289" s="262"/>
      <c r="S289" s="262"/>
      <c r="T289" s="26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4" t="s">
        <v>215</v>
      </c>
      <c r="AU289" s="264" t="s">
        <v>80</v>
      </c>
      <c r="AV289" s="14" t="s">
        <v>213</v>
      </c>
      <c r="AW289" s="14" t="s">
        <v>30</v>
      </c>
      <c r="AX289" s="14" t="s">
        <v>80</v>
      </c>
      <c r="AY289" s="264" t="s">
        <v>206</v>
      </c>
    </row>
    <row r="290" s="2" customFormat="1" ht="24.15" customHeight="1">
      <c r="A290" s="39"/>
      <c r="B290" s="40"/>
      <c r="C290" s="229" t="s">
        <v>1056</v>
      </c>
      <c r="D290" s="229" t="s">
        <v>208</v>
      </c>
      <c r="E290" s="230" t="s">
        <v>1682</v>
      </c>
      <c r="F290" s="231" t="s">
        <v>1683</v>
      </c>
      <c r="G290" s="232" t="s">
        <v>301</v>
      </c>
      <c r="H290" s="233">
        <v>10</v>
      </c>
      <c r="I290" s="234"/>
      <c r="J290" s="235">
        <f>ROUND(I290*H290,2)</f>
        <v>0</v>
      </c>
      <c r="K290" s="231" t="s">
        <v>489</v>
      </c>
      <c r="L290" s="45"/>
      <c r="M290" s="236" t="s">
        <v>1</v>
      </c>
      <c r="N290" s="237" t="s">
        <v>38</v>
      </c>
      <c r="O290" s="92"/>
      <c r="P290" s="238">
        <f>O290*H290</f>
        <v>0</v>
      </c>
      <c r="Q290" s="238">
        <v>0</v>
      </c>
      <c r="R290" s="238">
        <f>Q290*H290</f>
        <v>0</v>
      </c>
      <c r="S290" s="238">
        <v>0</v>
      </c>
      <c r="T290" s="23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0" t="s">
        <v>213</v>
      </c>
      <c r="AT290" s="240" t="s">
        <v>208</v>
      </c>
      <c r="AU290" s="240" t="s">
        <v>80</v>
      </c>
      <c r="AY290" s="18" t="s">
        <v>206</v>
      </c>
      <c r="BE290" s="241">
        <f>IF(N290="základní",J290,0)</f>
        <v>0</v>
      </c>
      <c r="BF290" s="241">
        <f>IF(N290="snížená",J290,0)</f>
        <v>0</v>
      </c>
      <c r="BG290" s="241">
        <f>IF(N290="zákl. přenesená",J290,0)</f>
        <v>0</v>
      </c>
      <c r="BH290" s="241">
        <f>IF(N290="sníž. přenesená",J290,0)</f>
        <v>0</v>
      </c>
      <c r="BI290" s="241">
        <f>IF(N290="nulová",J290,0)</f>
        <v>0</v>
      </c>
      <c r="BJ290" s="18" t="s">
        <v>80</v>
      </c>
      <c r="BK290" s="241">
        <f>ROUND(I290*H290,2)</f>
        <v>0</v>
      </c>
      <c r="BL290" s="18" t="s">
        <v>213</v>
      </c>
      <c r="BM290" s="240" t="s">
        <v>1684</v>
      </c>
    </row>
    <row r="291" s="13" customFormat="1">
      <c r="A291" s="13"/>
      <c r="B291" s="242"/>
      <c r="C291" s="243"/>
      <c r="D291" s="244" t="s">
        <v>215</v>
      </c>
      <c r="E291" s="245" t="s">
        <v>1</v>
      </c>
      <c r="F291" s="246" t="s">
        <v>1685</v>
      </c>
      <c r="G291" s="243"/>
      <c r="H291" s="247">
        <v>1</v>
      </c>
      <c r="I291" s="248"/>
      <c r="J291" s="243"/>
      <c r="K291" s="243"/>
      <c r="L291" s="249"/>
      <c r="M291" s="250"/>
      <c r="N291" s="251"/>
      <c r="O291" s="251"/>
      <c r="P291" s="251"/>
      <c r="Q291" s="251"/>
      <c r="R291" s="251"/>
      <c r="S291" s="251"/>
      <c r="T291" s="25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3" t="s">
        <v>215</v>
      </c>
      <c r="AU291" s="253" t="s">
        <v>80</v>
      </c>
      <c r="AV291" s="13" t="s">
        <v>82</v>
      </c>
      <c r="AW291" s="13" t="s">
        <v>30</v>
      </c>
      <c r="AX291" s="13" t="s">
        <v>73</v>
      </c>
      <c r="AY291" s="253" t="s">
        <v>206</v>
      </c>
    </row>
    <row r="292" s="13" customFormat="1">
      <c r="A292" s="13"/>
      <c r="B292" s="242"/>
      <c r="C292" s="243"/>
      <c r="D292" s="244" t="s">
        <v>215</v>
      </c>
      <c r="E292" s="245" t="s">
        <v>1</v>
      </c>
      <c r="F292" s="246" t="s">
        <v>1686</v>
      </c>
      <c r="G292" s="243"/>
      <c r="H292" s="247">
        <v>1</v>
      </c>
      <c r="I292" s="248"/>
      <c r="J292" s="243"/>
      <c r="K292" s="243"/>
      <c r="L292" s="249"/>
      <c r="M292" s="250"/>
      <c r="N292" s="251"/>
      <c r="O292" s="251"/>
      <c r="P292" s="251"/>
      <c r="Q292" s="251"/>
      <c r="R292" s="251"/>
      <c r="S292" s="251"/>
      <c r="T292" s="25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3" t="s">
        <v>215</v>
      </c>
      <c r="AU292" s="253" t="s">
        <v>80</v>
      </c>
      <c r="AV292" s="13" t="s">
        <v>82</v>
      </c>
      <c r="AW292" s="13" t="s">
        <v>30</v>
      </c>
      <c r="AX292" s="13" t="s">
        <v>73</v>
      </c>
      <c r="AY292" s="253" t="s">
        <v>206</v>
      </c>
    </row>
    <row r="293" s="13" customFormat="1">
      <c r="A293" s="13"/>
      <c r="B293" s="242"/>
      <c r="C293" s="243"/>
      <c r="D293" s="244" t="s">
        <v>215</v>
      </c>
      <c r="E293" s="245" t="s">
        <v>1</v>
      </c>
      <c r="F293" s="246" t="s">
        <v>1687</v>
      </c>
      <c r="G293" s="243"/>
      <c r="H293" s="247">
        <v>1</v>
      </c>
      <c r="I293" s="248"/>
      <c r="J293" s="243"/>
      <c r="K293" s="243"/>
      <c r="L293" s="249"/>
      <c r="M293" s="250"/>
      <c r="N293" s="251"/>
      <c r="O293" s="251"/>
      <c r="P293" s="251"/>
      <c r="Q293" s="251"/>
      <c r="R293" s="251"/>
      <c r="S293" s="251"/>
      <c r="T293" s="25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3" t="s">
        <v>215</v>
      </c>
      <c r="AU293" s="253" t="s">
        <v>80</v>
      </c>
      <c r="AV293" s="13" t="s">
        <v>82</v>
      </c>
      <c r="AW293" s="13" t="s">
        <v>30</v>
      </c>
      <c r="AX293" s="13" t="s">
        <v>73</v>
      </c>
      <c r="AY293" s="253" t="s">
        <v>206</v>
      </c>
    </row>
    <row r="294" s="13" customFormat="1">
      <c r="A294" s="13"/>
      <c r="B294" s="242"/>
      <c r="C294" s="243"/>
      <c r="D294" s="244" t="s">
        <v>215</v>
      </c>
      <c r="E294" s="245" t="s">
        <v>1</v>
      </c>
      <c r="F294" s="246" t="s">
        <v>1688</v>
      </c>
      <c r="G294" s="243"/>
      <c r="H294" s="247">
        <v>1</v>
      </c>
      <c r="I294" s="248"/>
      <c r="J294" s="243"/>
      <c r="K294" s="243"/>
      <c r="L294" s="249"/>
      <c r="M294" s="250"/>
      <c r="N294" s="251"/>
      <c r="O294" s="251"/>
      <c r="P294" s="251"/>
      <c r="Q294" s="251"/>
      <c r="R294" s="251"/>
      <c r="S294" s="251"/>
      <c r="T294" s="25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3" t="s">
        <v>215</v>
      </c>
      <c r="AU294" s="253" t="s">
        <v>80</v>
      </c>
      <c r="AV294" s="13" t="s">
        <v>82</v>
      </c>
      <c r="AW294" s="13" t="s">
        <v>30</v>
      </c>
      <c r="AX294" s="13" t="s">
        <v>73</v>
      </c>
      <c r="AY294" s="253" t="s">
        <v>206</v>
      </c>
    </row>
    <row r="295" s="13" customFormat="1">
      <c r="A295" s="13"/>
      <c r="B295" s="242"/>
      <c r="C295" s="243"/>
      <c r="D295" s="244" t="s">
        <v>215</v>
      </c>
      <c r="E295" s="245" t="s">
        <v>1</v>
      </c>
      <c r="F295" s="246" t="s">
        <v>1689</v>
      </c>
      <c r="G295" s="243"/>
      <c r="H295" s="247">
        <v>1</v>
      </c>
      <c r="I295" s="248"/>
      <c r="J295" s="243"/>
      <c r="K295" s="243"/>
      <c r="L295" s="249"/>
      <c r="M295" s="250"/>
      <c r="N295" s="251"/>
      <c r="O295" s="251"/>
      <c r="P295" s="251"/>
      <c r="Q295" s="251"/>
      <c r="R295" s="251"/>
      <c r="S295" s="251"/>
      <c r="T295" s="25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3" t="s">
        <v>215</v>
      </c>
      <c r="AU295" s="253" t="s">
        <v>80</v>
      </c>
      <c r="AV295" s="13" t="s">
        <v>82</v>
      </c>
      <c r="AW295" s="13" t="s">
        <v>30</v>
      </c>
      <c r="AX295" s="13" t="s">
        <v>73</v>
      </c>
      <c r="AY295" s="253" t="s">
        <v>206</v>
      </c>
    </row>
    <row r="296" s="13" customFormat="1">
      <c r="A296" s="13"/>
      <c r="B296" s="242"/>
      <c r="C296" s="243"/>
      <c r="D296" s="244" t="s">
        <v>215</v>
      </c>
      <c r="E296" s="245" t="s">
        <v>1</v>
      </c>
      <c r="F296" s="246" t="s">
        <v>1690</v>
      </c>
      <c r="G296" s="243"/>
      <c r="H296" s="247">
        <v>1</v>
      </c>
      <c r="I296" s="248"/>
      <c r="J296" s="243"/>
      <c r="K296" s="243"/>
      <c r="L296" s="249"/>
      <c r="M296" s="250"/>
      <c r="N296" s="251"/>
      <c r="O296" s="251"/>
      <c r="P296" s="251"/>
      <c r="Q296" s="251"/>
      <c r="R296" s="251"/>
      <c r="S296" s="251"/>
      <c r="T296" s="25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3" t="s">
        <v>215</v>
      </c>
      <c r="AU296" s="253" t="s">
        <v>80</v>
      </c>
      <c r="AV296" s="13" t="s">
        <v>82</v>
      </c>
      <c r="AW296" s="13" t="s">
        <v>30</v>
      </c>
      <c r="AX296" s="13" t="s">
        <v>73</v>
      </c>
      <c r="AY296" s="253" t="s">
        <v>206</v>
      </c>
    </row>
    <row r="297" s="13" customFormat="1">
      <c r="A297" s="13"/>
      <c r="B297" s="242"/>
      <c r="C297" s="243"/>
      <c r="D297" s="244" t="s">
        <v>215</v>
      </c>
      <c r="E297" s="245" t="s">
        <v>1</v>
      </c>
      <c r="F297" s="246" t="s">
        <v>1691</v>
      </c>
      <c r="G297" s="243"/>
      <c r="H297" s="247">
        <v>1</v>
      </c>
      <c r="I297" s="248"/>
      <c r="J297" s="243"/>
      <c r="K297" s="243"/>
      <c r="L297" s="249"/>
      <c r="M297" s="250"/>
      <c r="N297" s="251"/>
      <c r="O297" s="251"/>
      <c r="P297" s="251"/>
      <c r="Q297" s="251"/>
      <c r="R297" s="251"/>
      <c r="S297" s="251"/>
      <c r="T297" s="25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3" t="s">
        <v>215</v>
      </c>
      <c r="AU297" s="253" t="s">
        <v>80</v>
      </c>
      <c r="AV297" s="13" t="s">
        <v>82</v>
      </c>
      <c r="AW297" s="13" t="s">
        <v>30</v>
      </c>
      <c r="AX297" s="13" t="s">
        <v>73</v>
      </c>
      <c r="AY297" s="253" t="s">
        <v>206</v>
      </c>
    </row>
    <row r="298" s="13" customFormat="1">
      <c r="A298" s="13"/>
      <c r="B298" s="242"/>
      <c r="C298" s="243"/>
      <c r="D298" s="244" t="s">
        <v>215</v>
      </c>
      <c r="E298" s="245" t="s">
        <v>1</v>
      </c>
      <c r="F298" s="246" t="s">
        <v>1692</v>
      </c>
      <c r="G298" s="243"/>
      <c r="H298" s="247">
        <v>1</v>
      </c>
      <c r="I298" s="248"/>
      <c r="J298" s="243"/>
      <c r="K298" s="243"/>
      <c r="L298" s="249"/>
      <c r="M298" s="250"/>
      <c r="N298" s="251"/>
      <c r="O298" s="251"/>
      <c r="P298" s="251"/>
      <c r="Q298" s="251"/>
      <c r="R298" s="251"/>
      <c r="S298" s="251"/>
      <c r="T298" s="25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3" t="s">
        <v>215</v>
      </c>
      <c r="AU298" s="253" t="s">
        <v>80</v>
      </c>
      <c r="AV298" s="13" t="s">
        <v>82</v>
      </c>
      <c r="AW298" s="13" t="s">
        <v>30</v>
      </c>
      <c r="AX298" s="13" t="s">
        <v>73</v>
      </c>
      <c r="AY298" s="253" t="s">
        <v>206</v>
      </c>
    </row>
    <row r="299" s="13" customFormat="1">
      <c r="A299" s="13"/>
      <c r="B299" s="242"/>
      <c r="C299" s="243"/>
      <c r="D299" s="244" t="s">
        <v>215</v>
      </c>
      <c r="E299" s="245" t="s">
        <v>1</v>
      </c>
      <c r="F299" s="246" t="s">
        <v>1693</v>
      </c>
      <c r="G299" s="243"/>
      <c r="H299" s="247">
        <v>1</v>
      </c>
      <c r="I299" s="248"/>
      <c r="J299" s="243"/>
      <c r="K299" s="243"/>
      <c r="L299" s="249"/>
      <c r="M299" s="250"/>
      <c r="N299" s="251"/>
      <c r="O299" s="251"/>
      <c r="P299" s="251"/>
      <c r="Q299" s="251"/>
      <c r="R299" s="251"/>
      <c r="S299" s="251"/>
      <c r="T299" s="25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3" t="s">
        <v>215</v>
      </c>
      <c r="AU299" s="253" t="s">
        <v>80</v>
      </c>
      <c r="AV299" s="13" t="s">
        <v>82</v>
      </c>
      <c r="AW299" s="13" t="s">
        <v>30</v>
      </c>
      <c r="AX299" s="13" t="s">
        <v>73</v>
      </c>
      <c r="AY299" s="253" t="s">
        <v>206</v>
      </c>
    </row>
    <row r="300" s="13" customFormat="1">
      <c r="A300" s="13"/>
      <c r="B300" s="242"/>
      <c r="C300" s="243"/>
      <c r="D300" s="244" t="s">
        <v>215</v>
      </c>
      <c r="E300" s="245" t="s">
        <v>1</v>
      </c>
      <c r="F300" s="246" t="s">
        <v>1694</v>
      </c>
      <c r="G300" s="243"/>
      <c r="H300" s="247">
        <v>1</v>
      </c>
      <c r="I300" s="248"/>
      <c r="J300" s="243"/>
      <c r="K300" s="243"/>
      <c r="L300" s="249"/>
      <c r="M300" s="250"/>
      <c r="N300" s="251"/>
      <c r="O300" s="251"/>
      <c r="P300" s="251"/>
      <c r="Q300" s="251"/>
      <c r="R300" s="251"/>
      <c r="S300" s="251"/>
      <c r="T300" s="25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3" t="s">
        <v>215</v>
      </c>
      <c r="AU300" s="253" t="s">
        <v>80</v>
      </c>
      <c r="AV300" s="13" t="s">
        <v>82</v>
      </c>
      <c r="AW300" s="13" t="s">
        <v>30</v>
      </c>
      <c r="AX300" s="13" t="s">
        <v>73</v>
      </c>
      <c r="AY300" s="253" t="s">
        <v>206</v>
      </c>
    </row>
    <row r="301" s="14" customFormat="1">
      <c r="A301" s="14"/>
      <c r="B301" s="254"/>
      <c r="C301" s="255"/>
      <c r="D301" s="244" t="s">
        <v>215</v>
      </c>
      <c r="E301" s="256" t="s">
        <v>1</v>
      </c>
      <c r="F301" s="257" t="s">
        <v>218</v>
      </c>
      <c r="G301" s="255"/>
      <c r="H301" s="258">
        <v>10</v>
      </c>
      <c r="I301" s="259"/>
      <c r="J301" s="255"/>
      <c r="K301" s="255"/>
      <c r="L301" s="260"/>
      <c r="M301" s="261"/>
      <c r="N301" s="262"/>
      <c r="O301" s="262"/>
      <c r="P301" s="262"/>
      <c r="Q301" s="262"/>
      <c r="R301" s="262"/>
      <c r="S301" s="262"/>
      <c r="T301" s="26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4" t="s">
        <v>215</v>
      </c>
      <c r="AU301" s="264" t="s">
        <v>80</v>
      </c>
      <c r="AV301" s="14" t="s">
        <v>213</v>
      </c>
      <c r="AW301" s="14" t="s">
        <v>30</v>
      </c>
      <c r="AX301" s="14" t="s">
        <v>80</v>
      </c>
      <c r="AY301" s="264" t="s">
        <v>206</v>
      </c>
    </row>
    <row r="302" s="2" customFormat="1" ht="33" customHeight="1">
      <c r="A302" s="39"/>
      <c r="B302" s="40"/>
      <c r="C302" s="229" t="s">
        <v>1058</v>
      </c>
      <c r="D302" s="229" t="s">
        <v>208</v>
      </c>
      <c r="E302" s="230" t="s">
        <v>1695</v>
      </c>
      <c r="F302" s="231" t="s">
        <v>1696</v>
      </c>
      <c r="G302" s="232" t="s">
        <v>301</v>
      </c>
      <c r="H302" s="233">
        <v>10</v>
      </c>
      <c r="I302" s="234"/>
      <c r="J302" s="235">
        <f>ROUND(I302*H302,2)</f>
        <v>0</v>
      </c>
      <c r="K302" s="231" t="s">
        <v>489</v>
      </c>
      <c r="L302" s="45"/>
      <c r="M302" s="236" t="s">
        <v>1</v>
      </c>
      <c r="N302" s="237" t="s">
        <v>38</v>
      </c>
      <c r="O302" s="92"/>
      <c r="P302" s="238">
        <f>O302*H302</f>
        <v>0</v>
      </c>
      <c r="Q302" s="238">
        <v>0</v>
      </c>
      <c r="R302" s="238">
        <f>Q302*H302</f>
        <v>0</v>
      </c>
      <c r="S302" s="238">
        <v>0</v>
      </c>
      <c r="T302" s="239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0" t="s">
        <v>499</v>
      </c>
      <c r="AT302" s="240" t="s">
        <v>208</v>
      </c>
      <c r="AU302" s="240" t="s">
        <v>80</v>
      </c>
      <c r="AY302" s="18" t="s">
        <v>206</v>
      </c>
      <c r="BE302" s="241">
        <f>IF(N302="základní",J302,0)</f>
        <v>0</v>
      </c>
      <c r="BF302" s="241">
        <f>IF(N302="snížená",J302,0)</f>
        <v>0</v>
      </c>
      <c r="BG302" s="241">
        <f>IF(N302="zákl. přenesená",J302,0)</f>
        <v>0</v>
      </c>
      <c r="BH302" s="241">
        <f>IF(N302="sníž. přenesená",J302,0)</f>
        <v>0</v>
      </c>
      <c r="BI302" s="241">
        <f>IF(N302="nulová",J302,0)</f>
        <v>0</v>
      </c>
      <c r="BJ302" s="18" t="s">
        <v>80</v>
      </c>
      <c r="BK302" s="241">
        <f>ROUND(I302*H302,2)</f>
        <v>0</v>
      </c>
      <c r="BL302" s="18" t="s">
        <v>499</v>
      </c>
      <c r="BM302" s="240" t="s">
        <v>1697</v>
      </c>
    </row>
    <row r="303" s="13" customFormat="1">
      <c r="A303" s="13"/>
      <c r="B303" s="242"/>
      <c r="C303" s="243"/>
      <c r="D303" s="244" t="s">
        <v>215</v>
      </c>
      <c r="E303" s="245" t="s">
        <v>1</v>
      </c>
      <c r="F303" s="246" t="s">
        <v>1685</v>
      </c>
      <c r="G303" s="243"/>
      <c r="H303" s="247">
        <v>1</v>
      </c>
      <c r="I303" s="248"/>
      <c r="J303" s="243"/>
      <c r="K303" s="243"/>
      <c r="L303" s="249"/>
      <c r="M303" s="250"/>
      <c r="N303" s="251"/>
      <c r="O303" s="251"/>
      <c r="P303" s="251"/>
      <c r="Q303" s="251"/>
      <c r="R303" s="251"/>
      <c r="S303" s="251"/>
      <c r="T303" s="25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3" t="s">
        <v>215</v>
      </c>
      <c r="AU303" s="253" t="s">
        <v>80</v>
      </c>
      <c r="AV303" s="13" t="s">
        <v>82</v>
      </c>
      <c r="AW303" s="13" t="s">
        <v>30</v>
      </c>
      <c r="AX303" s="13" t="s">
        <v>73</v>
      </c>
      <c r="AY303" s="253" t="s">
        <v>206</v>
      </c>
    </row>
    <row r="304" s="13" customFormat="1">
      <c r="A304" s="13"/>
      <c r="B304" s="242"/>
      <c r="C304" s="243"/>
      <c r="D304" s="244" t="s">
        <v>215</v>
      </c>
      <c r="E304" s="245" t="s">
        <v>1</v>
      </c>
      <c r="F304" s="246" t="s">
        <v>1686</v>
      </c>
      <c r="G304" s="243"/>
      <c r="H304" s="247">
        <v>1</v>
      </c>
      <c r="I304" s="248"/>
      <c r="J304" s="243"/>
      <c r="K304" s="243"/>
      <c r="L304" s="249"/>
      <c r="M304" s="250"/>
      <c r="N304" s="251"/>
      <c r="O304" s="251"/>
      <c r="P304" s="251"/>
      <c r="Q304" s="251"/>
      <c r="R304" s="251"/>
      <c r="S304" s="251"/>
      <c r="T304" s="25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3" t="s">
        <v>215</v>
      </c>
      <c r="AU304" s="253" t="s">
        <v>80</v>
      </c>
      <c r="AV304" s="13" t="s">
        <v>82</v>
      </c>
      <c r="AW304" s="13" t="s">
        <v>30</v>
      </c>
      <c r="AX304" s="13" t="s">
        <v>73</v>
      </c>
      <c r="AY304" s="253" t="s">
        <v>206</v>
      </c>
    </row>
    <row r="305" s="13" customFormat="1">
      <c r="A305" s="13"/>
      <c r="B305" s="242"/>
      <c r="C305" s="243"/>
      <c r="D305" s="244" t="s">
        <v>215</v>
      </c>
      <c r="E305" s="245" t="s">
        <v>1</v>
      </c>
      <c r="F305" s="246" t="s">
        <v>1687</v>
      </c>
      <c r="G305" s="243"/>
      <c r="H305" s="247">
        <v>1</v>
      </c>
      <c r="I305" s="248"/>
      <c r="J305" s="243"/>
      <c r="K305" s="243"/>
      <c r="L305" s="249"/>
      <c r="M305" s="250"/>
      <c r="N305" s="251"/>
      <c r="O305" s="251"/>
      <c r="P305" s="251"/>
      <c r="Q305" s="251"/>
      <c r="R305" s="251"/>
      <c r="S305" s="251"/>
      <c r="T305" s="25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3" t="s">
        <v>215</v>
      </c>
      <c r="AU305" s="253" t="s">
        <v>80</v>
      </c>
      <c r="AV305" s="13" t="s">
        <v>82</v>
      </c>
      <c r="AW305" s="13" t="s">
        <v>30</v>
      </c>
      <c r="AX305" s="13" t="s">
        <v>73</v>
      </c>
      <c r="AY305" s="253" t="s">
        <v>206</v>
      </c>
    </row>
    <row r="306" s="13" customFormat="1">
      <c r="A306" s="13"/>
      <c r="B306" s="242"/>
      <c r="C306" s="243"/>
      <c r="D306" s="244" t="s">
        <v>215</v>
      </c>
      <c r="E306" s="245" t="s">
        <v>1</v>
      </c>
      <c r="F306" s="246" t="s">
        <v>1688</v>
      </c>
      <c r="G306" s="243"/>
      <c r="H306" s="247">
        <v>1</v>
      </c>
      <c r="I306" s="248"/>
      <c r="J306" s="243"/>
      <c r="K306" s="243"/>
      <c r="L306" s="249"/>
      <c r="M306" s="250"/>
      <c r="N306" s="251"/>
      <c r="O306" s="251"/>
      <c r="P306" s="251"/>
      <c r="Q306" s="251"/>
      <c r="R306" s="251"/>
      <c r="S306" s="251"/>
      <c r="T306" s="25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3" t="s">
        <v>215</v>
      </c>
      <c r="AU306" s="253" t="s">
        <v>80</v>
      </c>
      <c r="AV306" s="13" t="s">
        <v>82</v>
      </c>
      <c r="AW306" s="13" t="s">
        <v>30</v>
      </c>
      <c r="AX306" s="13" t="s">
        <v>73</v>
      </c>
      <c r="AY306" s="253" t="s">
        <v>206</v>
      </c>
    </row>
    <row r="307" s="13" customFormat="1">
      <c r="A307" s="13"/>
      <c r="B307" s="242"/>
      <c r="C307" s="243"/>
      <c r="D307" s="244" t="s">
        <v>215</v>
      </c>
      <c r="E307" s="245" t="s">
        <v>1</v>
      </c>
      <c r="F307" s="246" t="s">
        <v>1689</v>
      </c>
      <c r="G307" s="243"/>
      <c r="H307" s="247">
        <v>1</v>
      </c>
      <c r="I307" s="248"/>
      <c r="J307" s="243"/>
      <c r="K307" s="243"/>
      <c r="L307" s="249"/>
      <c r="M307" s="250"/>
      <c r="N307" s="251"/>
      <c r="O307" s="251"/>
      <c r="P307" s="251"/>
      <c r="Q307" s="251"/>
      <c r="R307" s="251"/>
      <c r="S307" s="251"/>
      <c r="T307" s="25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3" t="s">
        <v>215</v>
      </c>
      <c r="AU307" s="253" t="s">
        <v>80</v>
      </c>
      <c r="AV307" s="13" t="s">
        <v>82</v>
      </c>
      <c r="AW307" s="13" t="s">
        <v>30</v>
      </c>
      <c r="AX307" s="13" t="s">
        <v>73</v>
      </c>
      <c r="AY307" s="253" t="s">
        <v>206</v>
      </c>
    </row>
    <row r="308" s="13" customFormat="1">
      <c r="A308" s="13"/>
      <c r="B308" s="242"/>
      <c r="C308" s="243"/>
      <c r="D308" s="244" t="s">
        <v>215</v>
      </c>
      <c r="E308" s="245" t="s">
        <v>1</v>
      </c>
      <c r="F308" s="246" t="s">
        <v>1690</v>
      </c>
      <c r="G308" s="243"/>
      <c r="H308" s="247">
        <v>1</v>
      </c>
      <c r="I308" s="248"/>
      <c r="J308" s="243"/>
      <c r="K308" s="243"/>
      <c r="L308" s="249"/>
      <c r="M308" s="250"/>
      <c r="N308" s="251"/>
      <c r="O308" s="251"/>
      <c r="P308" s="251"/>
      <c r="Q308" s="251"/>
      <c r="R308" s="251"/>
      <c r="S308" s="251"/>
      <c r="T308" s="25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3" t="s">
        <v>215</v>
      </c>
      <c r="AU308" s="253" t="s">
        <v>80</v>
      </c>
      <c r="AV308" s="13" t="s">
        <v>82</v>
      </c>
      <c r="AW308" s="13" t="s">
        <v>30</v>
      </c>
      <c r="AX308" s="13" t="s">
        <v>73</v>
      </c>
      <c r="AY308" s="253" t="s">
        <v>206</v>
      </c>
    </row>
    <row r="309" s="13" customFormat="1">
      <c r="A309" s="13"/>
      <c r="B309" s="242"/>
      <c r="C309" s="243"/>
      <c r="D309" s="244" t="s">
        <v>215</v>
      </c>
      <c r="E309" s="245" t="s">
        <v>1</v>
      </c>
      <c r="F309" s="246" t="s">
        <v>1691</v>
      </c>
      <c r="G309" s="243"/>
      <c r="H309" s="247">
        <v>1</v>
      </c>
      <c r="I309" s="248"/>
      <c r="J309" s="243"/>
      <c r="K309" s="243"/>
      <c r="L309" s="249"/>
      <c r="M309" s="250"/>
      <c r="N309" s="251"/>
      <c r="O309" s="251"/>
      <c r="P309" s="251"/>
      <c r="Q309" s="251"/>
      <c r="R309" s="251"/>
      <c r="S309" s="251"/>
      <c r="T309" s="25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3" t="s">
        <v>215</v>
      </c>
      <c r="AU309" s="253" t="s">
        <v>80</v>
      </c>
      <c r="AV309" s="13" t="s">
        <v>82</v>
      </c>
      <c r="AW309" s="13" t="s">
        <v>30</v>
      </c>
      <c r="AX309" s="13" t="s">
        <v>73</v>
      </c>
      <c r="AY309" s="253" t="s">
        <v>206</v>
      </c>
    </row>
    <row r="310" s="13" customFormat="1">
      <c r="A310" s="13"/>
      <c r="B310" s="242"/>
      <c r="C310" s="243"/>
      <c r="D310" s="244" t="s">
        <v>215</v>
      </c>
      <c r="E310" s="245" t="s">
        <v>1</v>
      </c>
      <c r="F310" s="246" t="s">
        <v>1692</v>
      </c>
      <c r="G310" s="243"/>
      <c r="H310" s="247">
        <v>1</v>
      </c>
      <c r="I310" s="248"/>
      <c r="J310" s="243"/>
      <c r="K310" s="243"/>
      <c r="L310" s="249"/>
      <c r="M310" s="250"/>
      <c r="N310" s="251"/>
      <c r="O310" s="251"/>
      <c r="P310" s="251"/>
      <c r="Q310" s="251"/>
      <c r="R310" s="251"/>
      <c r="S310" s="251"/>
      <c r="T310" s="25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3" t="s">
        <v>215</v>
      </c>
      <c r="AU310" s="253" t="s">
        <v>80</v>
      </c>
      <c r="AV310" s="13" t="s">
        <v>82</v>
      </c>
      <c r="AW310" s="13" t="s">
        <v>30</v>
      </c>
      <c r="AX310" s="13" t="s">
        <v>73</v>
      </c>
      <c r="AY310" s="253" t="s">
        <v>206</v>
      </c>
    </row>
    <row r="311" s="13" customFormat="1">
      <c r="A311" s="13"/>
      <c r="B311" s="242"/>
      <c r="C311" s="243"/>
      <c r="D311" s="244" t="s">
        <v>215</v>
      </c>
      <c r="E311" s="245" t="s">
        <v>1</v>
      </c>
      <c r="F311" s="246" t="s">
        <v>1693</v>
      </c>
      <c r="G311" s="243"/>
      <c r="H311" s="247">
        <v>1</v>
      </c>
      <c r="I311" s="248"/>
      <c r="J311" s="243"/>
      <c r="K311" s="243"/>
      <c r="L311" s="249"/>
      <c r="M311" s="250"/>
      <c r="N311" s="251"/>
      <c r="O311" s="251"/>
      <c r="P311" s="251"/>
      <c r="Q311" s="251"/>
      <c r="R311" s="251"/>
      <c r="S311" s="251"/>
      <c r="T311" s="25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53" t="s">
        <v>215</v>
      </c>
      <c r="AU311" s="253" t="s">
        <v>80</v>
      </c>
      <c r="AV311" s="13" t="s">
        <v>82</v>
      </c>
      <c r="AW311" s="13" t="s">
        <v>30</v>
      </c>
      <c r="AX311" s="13" t="s">
        <v>73</v>
      </c>
      <c r="AY311" s="253" t="s">
        <v>206</v>
      </c>
    </row>
    <row r="312" s="13" customFormat="1">
      <c r="A312" s="13"/>
      <c r="B312" s="242"/>
      <c r="C312" s="243"/>
      <c r="D312" s="244" t="s">
        <v>215</v>
      </c>
      <c r="E312" s="245" t="s">
        <v>1</v>
      </c>
      <c r="F312" s="246" t="s">
        <v>1694</v>
      </c>
      <c r="G312" s="243"/>
      <c r="H312" s="247">
        <v>1</v>
      </c>
      <c r="I312" s="248"/>
      <c r="J312" s="243"/>
      <c r="K312" s="243"/>
      <c r="L312" s="249"/>
      <c r="M312" s="250"/>
      <c r="N312" s="251"/>
      <c r="O312" s="251"/>
      <c r="P312" s="251"/>
      <c r="Q312" s="251"/>
      <c r="R312" s="251"/>
      <c r="S312" s="251"/>
      <c r="T312" s="25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3" t="s">
        <v>215</v>
      </c>
      <c r="AU312" s="253" t="s">
        <v>80</v>
      </c>
      <c r="AV312" s="13" t="s">
        <v>82</v>
      </c>
      <c r="AW312" s="13" t="s">
        <v>30</v>
      </c>
      <c r="AX312" s="13" t="s">
        <v>73</v>
      </c>
      <c r="AY312" s="253" t="s">
        <v>206</v>
      </c>
    </row>
    <row r="313" s="14" customFormat="1">
      <c r="A313" s="14"/>
      <c r="B313" s="254"/>
      <c r="C313" s="255"/>
      <c r="D313" s="244" t="s">
        <v>215</v>
      </c>
      <c r="E313" s="256" t="s">
        <v>1</v>
      </c>
      <c r="F313" s="257" t="s">
        <v>218</v>
      </c>
      <c r="G313" s="255"/>
      <c r="H313" s="258">
        <v>10</v>
      </c>
      <c r="I313" s="259"/>
      <c r="J313" s="255"/>
      <c r="K313" s="255"/>
      <c r="L313" s="260"/>
      <c r="M313" s="261"/>
      <c r="N313" s="262"/>
      <c r="O313" s="262"/>
      <c r="P313" s="262"/>
      <c r="Q313" s="262"/>
      <c r="R313" s="262"/>
      <c r="S313" s="262"/>
      <c r="T313" s="263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4" t="s">
        <v>215</v>
      </c>
      <c r="AU313" s="264" t="s">
        <v>80</v>
      </c>
      <c r="AV313" s="14" t="s">
        <v>213</v>
      </c>
      <c r="AW313" s="14" t="s">
        <v>30</v>
      </c>
      <c r="AX313" s="14" t="s">
        <v>80</v>
      </c>
      <c r="AY313" s="264" t="s">
        <v>206</v>
      </c>
    </row>
    <row r="314" s="2" customFormat="1" ht="24.15" customHeight="1">
      <c r="A314" s="39"/>
      <c r="B314" s="40"/>
      <c r="C314" s="229" t="s">
        <v>1061</v>
      </c>
      <c r="D314" s="229" t="s">
        <v>208</v>
      </c>
      <c r="E314" s="230" t="s">
        <v>1698</v>
      </c>
      <c r="F314" s="231" t="s">
        <v>1699</v>
      </c>
      <c r="G314" s="232" t="s">
        <v>301</v>
      </c>
      <c r="H314" s="233">
        <v>10</v>
      </c>
      <c r="I314" s="234"/>
      <c r="J314" s="235">
        <f>ROUND(I314*H314,2)</f>
        <v>0</v>
      </c>
      <c r="K314" s="231" t="s">
        <v>489</v>
      </c>
      <c r="L314" s="45"/>
      <c r="M314" s="236" t="s">
        <v>1</v>
      </c>
      <c r="N314" s="237" t="s">
        <v>38</v>
      </c>
      <c r="O314" s="92"/>
      <c r="P314" s="238">
        <f>O314*H314</f>
        <v>0</v>
      </c>
      <c r="Q314" s="238">
        <v>0</v>
      </c>
      <c r="R314" s="238">
        <f>Q314*H314</f>
        <v>0</v>
      </c>
      <c r="S314" s="238">
        <v>0</v>
      </c>
      <c r="T314" s="23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0" t="s">
        <v>499</v>
      </c>
      <c r="AT314" s="240" t="s">
        <v>208</v>
      </c>
      <c r="AU314" s="240" t="s">
        <v>80</v>
      </c>
      <c r="AY314" s="18" t="s">
        <v>206</v>
      </c>
      <c r="BE314" s="241">
        <f>IF(N314="základní",J314,0)</f>
        <v>0</v>
      </c>
      <c r="BF314" s="241">
        <f>IF(N314="snížená",J314,0)</f>
        <v>0</v>
      </c>
      <c r="BG314" s="241">
        <f>IF(N314="zákl. přenesená",J314,0)</f>
        <v>0</v>
      </c>
      <c r="BH314" s="241">
        <f>IF(N314="sníž. přenesená",J314,0)</f>
        <v>0</v>
      </c>
      <c r="BI314" s="241">
        <f>IF(N314="nulová",J314,0)</f>
        <v>0</v>
      </c>
      <c r="BJ314" s="18" t="s">
        <v>80</v>
      </c>
      <c r="BK314" s="241">
        <f>ROUND(I314*H314,2)</f>
        <v>0</v>
      </c>
      <c r="BL314" s="18" t="s">
        <v>499</v>
      </c>
      <c r="BM314" s="240" t="s">
        <v>1700</v>
      </c>
    </row>
    <row r="315" s="13" customFormat="1">
      <c r="A315" s="13"/>
      <c r="B315" s="242"/>
      <c r="C315" s="243"/>
      <c r="D315" s="244" t="s">
        <v>215</v>
      </c>
      <c r="E315" s="245" t="s">
        <v>1</v>
      </c>
      <c r="F315" s="246" t="s">
        <v>1685</v>
      </c>
      <c r="G315" s="243"/>
      <c r="H315" s="247">
        <v>1</v>
      </c>
      <c r="I315" s="248"/>
      <c r="J315" s="243"/>
      <c r="K315" s="243"/>
      <c r="L315" s="249"/>
      <c r="M315" s="250"/>
      <c r="N315" s="251"/>
      <c r="O315" s="251"/>
      <c r="P315" s="251"/>
      <c r="Q315" s="251"/>
      <c r="R315" s="251"/>
      <c r="S315" s="251"/>
      <c r="T315" s="25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3" t="s">
        <v>215</v>
      </c>
      <c r="AU315" s="253" t="s">
        <v>80</v>
      </c>
      <c r="AV315" s="13" t="s">
        <v>82</v>
      </c>
      <c r="AW315" s="13" t="s">
        <v>30</v>
      </c>
      <c r="AX315" s="13" t="s">
        <v>73</v>
      </c>
      <c r="AY315" s="253" t="s">
        <v>206</v>
      </c>
    </row>
    <row r="316" s="13" customFormat="1">
      <c r="A316" s="13"/>
      <c r="B316" s="242"/>
      <c r="C316" s="243"/>
      <c r="D316" s="244" t="s">
        <v>215</v>
      </c>
      <c r="E316" s="245" t="s">
        <v>1</v>
      </c>
      <c r="F316" s="246" t="s">
        <v>1686</v>
      </c>
      <c r="G316" s="243"/>
      <c r="H316" s="247">
        <v>1</v>
      </c>
      <c r="I316" s="248"/>
      <c r="J316" s="243"/>
      <c r="K316" s="243"/>
      <c r="L316" s="249"/>
      <c r="M316" s="250"/>
      <c r="N316" s="251"/>
      <c r="O316" s="251"/>
      <c r="P316" s="251"/>
      <c r="Q316" s="251"/>
      <c r="R316" s="251"/>
      <c r="S316" s="251"/>
      <c r="T316" s="25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53" t="s">
        <v>215</v>
      </c>
      <c r="AU316" s="253" t="s">
        <v>80</v>
      </c>
      <c r="AV316" s="13" t="s">
        <v>82</v>
      </c>
      <c r="AW316" s="13" t="s">
        <v>30</v>
      </c>
      <c r="AX316" s="13" t="s">
        <v>73</v>
      </c>
      <c r="AY316" s="253" t="s">
        <v>206</v>
      </c>
    </row>
    <row r="317" s="13" customFormat="1">
      <c r="A317" s="13"/>
      <c r="B317" s="242"/>
      <c r="C317" s="243"/>
      <c r="D317" s="244" t="s">
        <v>215</v>
      </c>
      <c r="E317" s="245" t="s">
        <v>1</v>
      </c>
      <c r="F317" s="246" t="s">
        <v>1687</v>
      </c>
      <c r="G317" s="243"/>
      <c r="H317" s="247">
        <v>1</v>
      </c>
      <c r="I317" s="248"/>
      <c r="J317" s="243"/>
      <c r="K317" s="243"/>
      <c r="L317" s="249"/>
      <c r="M317" s="250"/>
      <c r="N317" s="251"/>
      <c r="O317" s="251"/>
      <c r="P317" s="251"/>
      <c r="Q317" s="251"/>
      <c r="R317" s="251"/>
      <c r="S317" s="251"/>
      <c r="T317" s="25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3" t="s">
        <v>215</v>
      </c>
      <c r="AU317" s="253" t="s">
        <v>80</v>
      </c>
      <c r="AV317" s="13" t="s">
        <v>82</v>
      </c>
      <c r="AW317" s="13" t="s">
        <v>30</v>
      </c>
      <c r="AX317" s="13" t="s">
        <v>73</v>
      </c>
      <c r="AY317" s="253" t="s">
        <v>206</v>
      </c>
    </row>
    <row r="318" s="13" customFormat="1">
      <c r="A318" s="13"/>
      <c r="B318" s="242"/>
      <c r="C318" s="243"/>
      <c r="D318" s="244" t="s">
        <v>215</v>
      </c>
      <c r="E318" s="245" t="s">
        <v>1</v>
      </c>
      <c r="F318" s="246" t="s">
        <v>1688</v>
      </c>
      <c r="G318" s="243"/>
      <c r="H318" s="247">
        <v>1</v>
      </c>
      <c r="I318" s="248"/>
      <c r="J318" s="243"/>
      <c r="K318" s="243"/>
      <c r="L318" s="249"/>
      <c r="M318" s="250"/>
      <c r="N318" s="251"/>
      <c r="O318" s="251"/>
      <c r="P318" s="251"/>
      <c r="Q318" s="251"/>
      <c r="R318" s="251"/>
      <c r="S318" s="251"/>
      <c r="T318" s="25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3" t="s">
        <v>215</v>
      </c>
      <c r="AU318" s="253" t="s">
        <v>80</v>
      </c>
      <c r="AV318" s="13" t="s">
        <v>82</v>
      </c>
      <c r="AW318" s="13" t="s">
        <v>30</v>
      </c>
      <c r="AX318" s="13" t="s">
        <v>73</v>
      </c>
      <c r="AY318" s="253" t="s">
        <v>206</v>
      </c>
    </row>
    <row r="319" s="13" customFormat="1">
      <c r="A319" s="13"/>
      <c r="B319" s="242"/>
      <c r="C319" s="243"/>
      <c r="D319" s="244" t="s">
        <v>215</v>
      </c>
      <c r="E319" s="245" t="s">
        <v>1</v>
      </c>
      <c r="F319" s="246" t="s">
        <v>1689</v>
      </c>
      <c r="G319" s="243"/>
      <c r="H319" s="247">
        <v>1</v>
      </c>
      <c r="I319" s="248"/>
      <c r="J319" s="243"/>
      <c r="K319" s="243"/>
      <c r="L319" s="249"/>
      <c r="M319" s="250"/>
      <c r="N319" s="251"/>
      <c r="O319" s="251"/>
      <c r="P319" s="251"/>
      <c r="Q319" s="251"/>
      <c r="R319" s="251"/>
      <c r="S319" s="251"/>
      <c r="T319" s="25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3" t="s">
        <v>215</v>
      </c>
      <c r="AU319" s="253" t="s">
        <v>80</v>
      </c>
      <c r="AV319" s="13" t="s">
        <v>82</v>
      </c>
      <c r="AW319" s="13" t="s">
        <v>30</v>
      </c>
      <c r="AX319" s="13" t="s">
        <v>73</v>
      </c>
      <c r="AY319" s="253" t="s">
        <v>206</v>
      </c>
    </row>
    <row r="320" s="13" customFormat="1">
      <c r="A320" s="13"/>
      <c r="B320" s="242"/>
      <c r="C320" s="243"/>
      <c r="D320" s="244" t="s">
        <v>215</v>
      </c>
      <c r="E320" s="245" t="s">
        <v>1</v>
      </c>
      <c r="F320" s="246" t="s">
        <v>1690</v>
      </c>
      <c r="G320" s="243"/>
      <c r="H320" s="247">
        <v>1</v>
      </c>
      <c r="I320" s="248"/>
      <c r="J320" s="243"/>
      <c r="K320" s="243"/>
      <c r="L320" s="249"/>
      <c r="M320" s="250"/>
      <c r="N320" s="251"/>
      <c r="O320" s="251"/>
      <c r="P320" s="251"/>
      <c r="Q320" s="251"/>
      <c r="R320" s="251"/>
      <c r="S320" s="251"/>
      <c r="T320" s="25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3" t="s">
        <v>215</v>
      </c>
      <c r="AU320" s="253" t="s">
        <v>80</v>
      </c>
      <c r="AV320" s="13" t="s">
        <v>82</v>
      </c>
      <c r="AW320" s="13" t="s">
        <v>30</v>
      </c>
      <c r="AX320" s="13" t="s">
        <v>73</v>
      </c>
      <c r="AY320" s="253" t="s">
        <v>206</v>
      </c>
    </row>
    <row r="321" s="13" customFormat="1">
      <c r="A321" s="13"/>
      <c r="B321" s="242"/>
      <c r="C321" s="243"/>
      <c r="D321" s="244" t="s">
        <v>215</v>
      </c>
      <c r="E321" s="245" t="s">
        <v>1</v>
      </c>
      <c r="F321" s="246" t="s">
        <v>1691</v>
      </c>
      <c r="G321" s="243"/>
      <c r="H321" s="247">
        <v>1</v>
      </c>
      <c r="I321" s="248"/>
      <c r="J321" s="243"/>
      <c r="K321" s="243"/>
      <c r="L321" s="249"/>
      <c r="M321" s="250"/>
      <c r="N321" s="251"/>
      <c r="O321" s="251"/>
      <c r="P321" s="251"/>
      <c r="Q321" s="251"/>
      <c r="R321" s="251"/>
      <c r="S321" s="251"/>
      <c r="T321" s="25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3" t="s">
        <v>215</v>
      </c>
      <c r="AU321" s="253" t="s">
        <v>80</v>
      </c>
      <c r="AV321" s="13" t="s">
        <v>82</v>
      </c>
      <c r="AW321" s="13" t="s">
        <v>30</v>
      </c>
      <c r="AX321" s="13" t="s">
        <v>73</v>
      </c>
      <c r="AY321" s="253" t="s">
        <v>206</v>
      </c>
    </row>
    <row r="322" s="13" customFormat="1">
      <c r="A322" s="13"/>
      <c r="B322" s="242"/>
      <c r="C322" s="243"/>
      <c r="D322" s="244" t="s">
        <v>215</v>
      </c>
      <c r="E322" s="245" t="s">
        <v>1</v>
      </c>
      <c r="F322" s="246" t="s">
        <v>1692</v>
      </c>
      <c r="G322" s="243"/>
      <c r="H322" s="247">
        <v>1</v>
      </c>
      <c r="I322" s="248"/>
      <c r="J322" s="243"/>
      <c r="K322" s="243"/>
      <c r="L322" s="249"/>
      <c r="M322" s="250"/>
      <c r="N322" s="251"/>
      <c r="O322" s="251"/>
      <c r="P322" s="251"/>
      <c r="Q322" s="251"/>
      <c r="R322" s="251"/>
      <c r="S322" s="251"/>
      <c r="T322" s="25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53" t="s">
        <v>215</v>
      </c>
      <c r="AU322" s="253" t="s">
        <v>80</v>
      </c>
      <c r="AV322" s="13" t="s">
        <v>82</v>
      </c>
      <c r="AW322" s="13" t="s">
        <v>30</v>
      </c>
      <c r="AX322" s="13" t="s">
        <v>73</v>
      </c>
      <c r="AY322" s="253" t="s">
        <v>206</v>
      </c>
    </row>
    <row r="323" s="13" customFormat="1">
      <c r="A323" s="13"/>
      <c r="B323" s="242"/>
      <c r="C323" s="243"/>
      <c r="D323" s="244" t="s">
        <v>215</v>
      </c>
      <c r="E323" s="245" t="s">
        <v>1</v>
      </c>
      <c r="F323" s="246" t="s">
        <v>1693</v>
      </c>
      <c r="G323" s="243"/>
      <c r="H323" s="247">
        <v>1</v>
      </c>
      <c r="I323" s="248"/>
      <c r="J323" s="243"/>
      <c r="K323" s="243"/>
      <c r="L323" s="249"/>
      <c r="M323" s="250"/>
      <c r="N323" s="251"/>
      <c r="O323" s="251"/>
      <c r="P323" s="251"/>
      <c r="Q323" s="251"/>
      <c r="R323" s="251"/>
      <c r="S323" s="251"/>
      <c r="T323" s="25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53" t="s">
        <v>215</v>
      </c>
      <c r="AU323" s="253" t="s">
        <v>80</v>
      </c>
      <c r="AV323" s="13" t="s">
        <v>82</v>
      </c>
      <c r="AW323" s="13" t="s">
        <v>30</v>
      </c>
      <c r="AX323" s="13" t="s">
        <v>73</v>
      </c>
      <c r="AY323" s="253" t="s">
        <v>206</v>
      </c>
    </row>
    <row r="324" s="13" customFormat="1">
      <c r="A324" s="13"/>
      <c r="B324" s="242"/>
      <c r="C324" s="243"/>
      <c r="D324" s="244" t="s">
        <v>215</v>
      </c>
      <c r="E324" s="245" t="s">
        <v>1</v>
      </c>
      <c r="F324" s="246" t="s">
        <v>1694</v>
      </c>
      <c r="G324" s="243"/>
      <c r="H324" s="247">
        <v>1</v>
      </c>
      <c r="I324" s="248"/>
      <c r="J324" s="243"/>
      <c r="K324" s="243"/>
      <c r="L324" s="249"/>
      <c r="M324" s="250"/>
      <c r="N324" s="251"/>
      <c r="O324" s="251"/>
      <c r="P324" s="251"/>
      <c r="Q324" s="251"/>
      <c r="R324" s="251"/>
      <c r="S324" s="251"/>
      <c r="T324" s="25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3" t="s">
        <v>215</v>
      </c>
      <c r="AU324" s="253" t="s">
        <v>80</v>
      </c>
      <c r="AV324" s="13" t="s">
        <v>82</v>
      </c>
      <c r="AW324" s="13" t="s">
        <v>30</v>
      </c>
      <c r="AX324" s="13" t="s">
        <v>73</v>
      </c>
      <c r="AY324" s="253" t="s">
        <v>206</v>
      </c>
    </row>
    <row r="325" s="14" customFormat="1">
      <c r="A325" s="14"/>
      <c r="B325" s="254"/>
      <c r="C325" s="255"/>
      <c r="D325" s="244" t="s">
        <v>215</v>
      </c>
      <c r="E325" s="256" t="s">
        <v>1</v>
      </c>
      <c r="F325" s="257" t="s">
        <v>218</v>
      </c>
      <c r="G325" s="255"/>
      <c r="H325" s="258">
        <v>10</v>
      </c>
      <c r="I325" s="259"/>
      <c r="J325" s="255"/>
      <c r="K325" s="255"/>
      <c r="L325" s="260"/>
      <c r="M325" s="261"/>
      <c r="N325" s="262"/>
      <c r="O325" s="262"/>
      <c r="P325" s="262"/>
      <c r="Q325" s="262"/>
      <c r="R325" s="262"/>
      <c r="S325" s="262"/>
      <c r="T325" s="263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64" t="s">
        <v>215</v>
      </c>
      <c r="AU325" s="264" t="s">
        <v>80</v>
      </c>
      <c r="AV325" s="14" t="s">
        <v>213</v>
      </c>
      <c r="AW325" s="14" t="s">
        <v>30</v>
      </c>
      <c r="AX325" s="14" t="s">
        <v>80</v>
      </c>
      <c r="AY325" s="264" t="s">
        <v>206</v>
      </c>
    </row>
    <row r="326" s="2" customFormat="1" ht="24.15" customHeight="1">
      <c r="A326" s="39"/>
      <c r="B326" s="40"/>
      <c r="C326" s="229" t="s">
        <v>1063</v>
      </c>
      <c r="D326" s="229" t="s">
        <v>208</v>
      </c>
      <c r="E326" s="230" t="s">
        <v>1701</v>
      </c>
      <c r="F326" s="231" t="s">
        <v>1702</v>
      </c>
      <c r="G326" s="232" t="s">
        <v>301</v>
      </c>
      <c r="H326" s="233">
        <v>10</v>
      </c>
      <c r="I326" s="234"/>
      <c r="J326" s="235">
        <f>ROUND(I326*H326,2)</f>
        <v>0</v>
      </c>
      <c r="K326" s="231" t="s">
        <v>489</v>
      </c>
      <c r="L326" s="45"/>
      <c r="M326" s="236" t="s">
        <v>1</v>
      </c>
      <c r="N326" s="237" t="s">
        <v>38</v>
      </c>
      <c r="O326" s="92"/>
      <c r="P326" s="238">
        <f>O326*H326</f>
        <v>0</v>
      </c>
      <c r="Q326" s="238">
        <v>0</v>
      </c>
      <c r="R326" s="238">
        <f>Q326*H326</f>
        <v>0</v>
      </c>
      <c r="S326" s="238">
        <v>0</v>
      </c>
      <c r="T326" s="239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0" t="s">
        <v>499</v>
      </c>
      <c r="AT326" s="240" t="s">
        <v>208</v>
      </c>
      <c r="AU326" s="240" t="s">
        <v>80</v>
      </c>
      <c r="AY326" s="18" t="s">
        <v>206</v>
      </c>
      <c r="BE326" s="241">
        <f>IF(N326="základní",J326,0)</f>
        <v>0</v>
      </c>
      <c r="BF326" s="241">
        <f>IF(N326="snížená",J326,0)</f>
        <v>0</v>
      </c>
      <c r="BG326" s="241">
        <f>IF(N326="zákl. přenesená",J326,0)</f>
        <v>0</v>
      </c>
      <c r="BH326" s="241">
        <f>IF(N326="sníž. přenesená",J326,0)</f>
        <v>0</v>
      </c>
      <c r="BI326" s="241">
        <f>IF(N326="nulová",J326,0)</f>
        <v>0</v>
      </c>
      <c r="BJ326" s="18" t="s">
        <v>80</v>
      </c>
      <c r="BK326" s="241">
        <f>ROUND(I326*H326,2)</f>
        <v>0</v>
      </c>
      <c r="BL326" s="18" t="s">
        <v>499</v>
      </c>
      <c r="BM326" s="240" t="s">
        <v>1703</v>
      </c>
    </row>
    <row r="327" s="13" customFormat="1">
      <c r="A327" s="13"/>
      <c r="B327" s="242"/>
      <c r="C327" s="243"/>
      <c r="D327" s="244" t="s">
        <v>215</v>
      </c>
      <c r="E327" s="245" t="s">
        <v>1</v>
      </c>
      <c r="F327" s="246" t="s">
        <v>1685</v>
      </c>
      <c r="G327" s="243"/>
      <c r="H327" s="247">
        <v>1</v>
      </c>
      <c r="I327" s="248"/>
      <c r="J327" s="243"/>
      <c r="K327" s="243"/>
      <c r="L327" s="249"/>
      <c r="M327" s="250"/>
      <c r="N327" s="251"/>
      <c r="O327" s="251"/>
      <c r="P327" s="251"/>
      <c r="Q327" s="251"/>
      <c r="R327" s="251"/>
      <c r="S327" s="251"/>
      <c r="T327" s="25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3" t="s">
        <v>215</v>
      </c>
      <c r="AU327" s="253" t="s">
        <v>80</v>
      </c>
      <c r="AV327" s="13" t="s">
        <v>82</v>
      </c>
      <c r="AW327" s="13" t="s">
        <v>30</v>
      </c>
      <c r="AX327" s="13" t="s">
        <v>73</v>
      </c>
      <c r="AY327" s="253" t="s">
        <v>206</v>
      </c>
    </row>
    <row r="328" s="13" customFormat="1">
      <c r="A328" s="13"/>
      <c r="B328" s="242"/>
      <c r="C328" s="243"/>
      <c r="D328" s="244" t="s">
        <v>215</v>
      </c>
      <c r="E328" s="245" t="s">
        <v>1</v>
      </c>
      <c r="F328" s="246" t="s">
        <v>1686</v>
      </c>
      <c r="G328" s="243"/>
      <c r="H328" s="247">
        <v>1</v>
      </c>
      <c r="I328" s="248"/>
      <c r="J328" s="243"/>
      <c r="K328" s="243"/>
      <c r="L328" s="249"/>
      <c r="M328" s="250"/>
      <c r="N328" s="251"/>
      <c r="O328" s="251"/>
      <c r="P328" s="251"/>
      <c r="Q328" s="251"/>
      <c r="R328" s="251"/>
      <c r="S328" s="251"/>
      <c r="T328" s="25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53" t="s">
        <v>215</v>
      </c>
      <c r="AU328" s="253" t="s">
        <v>80</v>
      </c>
      <c r="AV328" s="13" t="s">
        <v>82</v>
      </c>
      <c r="AW328" s="13" t="s">
        <v>30</v>
      </c>
      <c r="AX328" s="13" t="s">
        <v>73</v>
      </c>
      <c r="AY328" s="253" t="s">
        <v>206</v>
      </c>
    </row>
    <row r="329" s="13" customFormat="1">
      <c r="A329" s="13"/>
      <c r="B329" s="242"/>
      <c r="C329" s="243"/>
      <c r="D329" s="244" t="s">
        <v>215</v>
      </c>
      <c r="E329" s="245" t="s">
        <v>1</v>
      </c>
      <c r="F329" s="246" t="s">
        <v>1687</v>
      </c>
      <c r="G329" s="243"/>
      <c r="H329" s="247">
        <v>1</v>
      </c>
      <c r="I329" s="248"/>
      <c r="J329" s="243"/>
      <c r="K329" s="243"/>
      <c r="L329" s="249"/>
      <c r="M329" s="250"/>
      <c r="N329" s="251"/>
      <c r="O329" s="251"/>
      <c r="P329" s="251"/>
      <c r="Q329" s="251"/>
      <c r="R329" s="251"/>
      <c r="S329" s="251"/>
      <c r="T329" s="25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3" t="s">
        <v>215</v>
      </c>
      <c r="AU329" s="253" t="s">
        <v>80</v>
      </c>
      <c r="AV329" s="13" t="s">
        <v>82</v>
      </c>
      <c r="AW329" s="13" t="s">
        <v>30</v>
      </c>
      <c r="AX329" s="13" t="s">
        <v>73</v>
      </c>
      <c r="AY329" s="253" t="s">
        <v>206</v>
      </c>
    </row>
    <row r="330" s="13" customFormat="1">
      <c r="A330" s="13"/>
      <c r="B330" s="242"/>
      <c r="C330" s="243"/>
      <c r="D330" s="244" t="s">
        <v>215</v>
      </c>
      <c r="E330" s="245" t="s">
        <v>1</v>
      </c>
      <c r="F330" s="246" t="s">
        <v>1688</v>
      </c>
      <c r="G330" s="243"/>
      <c r="H330" s="247">
        <v>1</v>
      </c>
      <c r="I330" s="248"/>
      <c r="J330" s="243"/>
      <c r="K330" s="243"/>
      <c r="L330" s="249"/>
      <c r="M330" s="250"/>
      <c r="N330" s="251"/>
      <c r="O330" s="251"/>
      <c r="P330" s="251"/>
      <c r="Q330" s="251"/>
      <c r="R330" s="251"/>
      <c r="S330" s="251"/>
      <c r="T330" s="25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3" t="s">
        <v>215</v>
      </c>
      <c r="AU330" s="253" t="s">
        <v>80</v>
      </c>
      <c r="AV330" s="13" t="s">
        <v>82</v>
      </c>
      <c r="AW330" s="13" t="s">
        <v>30</v>
      </c>
      <c r="AX330" s="13" t="s">
        <v>73</v>
      </c>
      <c r="AY330" s="253" t="s">
        <v>206</v>
      </c>
    </row>
    <row r="331" s="13" customFormat="1">
      <c r="A331" s="13"/>
      <c r="B331" s="242"/>
      <c r="C331" s="243"/>
      <c r="D331" s="244" t="s">
        <v>215</v>
      </c>
      <c r="E331" s="245" t="s">
        <v>1</v>
      </c>
      <c r="F331" s="246" t="s">
        <v>1689</v>
      </c>
      <c r="G331" s="243"/>
      <c r="H331" s="247">
        <v>1</v>
      </c>
      <c r="I331" s="248"/>
      <c r="J331" s="243"/>
      <c r="K331" s="243"/>
      <c r="L331" s="249"/>
      <c r="M331" s="250"/>
      <c r="N331" s="251"/>
      <c r="O331" s="251"/>
      <c r="P331" s="251"/>
      <c r="Q331" s="251"/>
      <c r="R331" s="251"/>
      <c r="S331" s="251"/>
      <c r="T331" s="25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3" t="s">
        <v>215</v>
      </c>
      <c r="AU331" s="253" t="s">
        <v>80</v>
      </c>
      <c r="AV331" s="13" t="s">
        <v>82</v>
      </c>
      <c r="AW331" s="13" t="s">
        <v>30</v>
      </c>
      <c r="AX331" s="13" t="s">
        <v>73</v>
      </c>
      <c r="AY331" s="253" t="s">
        <v>206</v>
      </c>
    </row>
    <row r="332" s="13" customFormat="1">
      <c r="A332" s="13"/>
      <c r="B332" s="242"/>
      <c r="C332" s="243"/>
      <c r="D332" s="244" t="s">
        <v>215</v>
      </c>
      <c r="E332" s="245" t="s">
        <v>1</v>
      </c>
      <c r="F332" s="246" t="s">
        <v>1690</v>
      </c>
      <c r="G332" s="243"/>
      <c r="H332" s="247">
        <v>1</v>
      </c>
      <c r="I332" s="248"/>
      <c r="J332" s="243"/>
      <c r="K332" s="243"/>
      <c r="L332" s="249"/>
      <c r="M332" s="250"/>
      <c r="N332" s="251"/>
      <c r="O332" s="251"/>
      <c r="P332" s="251"/>
      <c r="Q332" s="251"/>
      <c r="R332" s="251"/>
      <c r="S332" s="251"/>
      <c r="T332" s="25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53" t="s">
        <v>215</v>
      </c>
      <c r="AU332" s="253" t="s">
        <v>80</v>
      </c>
      <c r="AV332" s="13" t="s">
        <v>82</v>
      </c>
      <c r="AW332" s="13" t="s">
        <v>30</v>
      </c>
      <c r="AX332" s="13" t="s">
        <v>73</v>
      </c>
      <c r="AY332" s="253" t="s">
        <v>206</v>
      </c>
    </row>
    <row r="333" s="13" customFormat="1">
      <c r="A333" s="13"/>
      <c r="B333" s="242"/>
      <c r="C333" s="243"/>
      <c r="D333" s="244" t="s">
        <v>215</v>
      </c>
      <c r="E333" s="245" t="s">
        <v>1</v>
      </c>
      <c r="F333" s="246" t="s">
        <v>1691</v>
      </c>
      <c r="G333" s="243"/>
      <c r="H333" s="247">
        <v>1</v>
      </c>
      <c r="I333" s="248"/>
      <c r="J333" s="243"/>
      <c r="K333" s="243"/>
      <c r="L333" s="249"/>
      <c r="M333" s="250"/>
      <c r="N333" s="251"/>
      <c r="O333" s="251"/>
      <c r="P333" s="251"/>
      <c r="Q333" s="251"/>
      <c r="R333" s="251"/>
      <c r="S333" s="251"/>
      <c r="T333" s="25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53" t="s">
        <v>215</v>
      </c>
      <c r="AU333" s="253" t="s">
        <v>80</v>
      </c>
      <c r="AV333" s="13" t="s">
        <v>82</v>
      </c>
      <c r="AW333" s="13" t="s">
        <v>30</v>
      </c>
      <c r="AX333" s="13" t="s">
        <v>73</v>
      </c>
      <c r="AY333" s="253" t="s">
        <v>206</v>
      </c>
    </row>
    <row r="334" s="13" customFormat="1">
      <c r="A334" s="13"/>
      <c r="B334" s="242"/>
      <c r="C334" s="243"/>
      <c r="D334" s="244" t="s">
        <v>215</v>
      </c>
      <c r="E334" s="245" t="s">
        <v>1</v>
      </c>
      <c r="F334" s="246" t="s">
        <v>1692</v>
      </c>
      <c r="G334" s="243"/>
      <c r="H334" s="247">
        <v>1</v>
      </c>
      <c r="I334" s="248"/>
      <c r="J334" s="243"/>
      <c r="K334" s="243"/>
      <c r="L334" s="249"/>
      <c r="M334" s="250"/>
      <c r="N334" s="251"/>
      <c r="O334" s="251"/>
      <c r="P334" s="251"/>
      <c r="Q334" s="251"/>
      <c r="R334" s="251"/>
      <c r="S334" s="251"/>
      <c r="T334" s="25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53" t="s">
        <v>215</v>
      </c>
      <c r="AU334" s="253" t="s">
        <v>80</v>
      </c>
      <c r="AV334" s="13" t="s">
        <v>82</v>
      </c>
      <c r="AW334" s="13" t="s">
        <v>30</v>
      </c>
      <c r="AX334" s="13" t="s">
        <v>73</v>
      </c>
      <c r="AY334" s="253" t="s">
        <v>206</v>
      </c>
    </row>
    <row r="335" s="13" customFormat="1">
      <c r="A335" s="13"/>
      <c r="B335" s="242"/>
      <c r="C335" s="243"/>
      <c r="D335" s="244" t="s">
        <v>215</v>
      </c>
      <c r="E335" s="245" t="s">
        <v>1</v>
      </c>
      <c r="F335" s="246" t="s">
        <v>1693</v>
      </c>
      <c r="G335" s="243"/>
      <c r="H335" s="247">
        <v>1</v>
      </c>
      <c r="I335" s="248"/>
      <c r="J335" s="243"/>
      <c r="K335" s="243"/>
      <c r="L335" s="249"/>
      <c r="M335" s="250"/>
      <c r="N335" s="251"/>
      <c r="O335" s="251"/>
      <c r="P335" s="251"/>
      <c r="Q335" s="251"/>
      <c r="R335" s="251"/>
      <c r="S335" s="251"/>
      <c r="T335" s="25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3" t="s">
        <v>215</v>
      </c>
      <c r="AU335" s="253" t="s">
        <v>80</v>
      </c>
      <c r="AV335" s="13" t="s">
        <v>82</v>
      </c>
      <c r="AW335" s="13" t="s">
        <v>30</v>
      </c>
      <c r="AX335" s="13" t="s">
        <v>73</v>
      </c>
      <c r="AY335" s="253" t="s">
        <v>206</v>
      </c>
    </row>
    <row r="336" s="13" customFormat="1">
      <c r="A336" s="13"/>
      <c r="B336" s="242"/>
      <c r="C336" s="243"/>
      <c r="D336" s="244" t="s">
        <v>215</v>
      </c>
      <c r="E336" s="245" t="s">
        <v>1</v>
      </c>
      <c r="F336" s="246" t="s">
        <v>1694</v>
      </c>
      <c r="G336" s="243"/>
      <c r="H336" s="247">
        <v>1</v>
      </c>
      <c r="I336" s="248"/>
      <c r="J336" s="243"/>
      <c r="K336" s="243"/>
      <c r="L336" s="249"/>
      <c r="M336" s="250"/>
      <c r="N336" s="251"/>
      <c r="O336" s="251"/>
      <c r="P336" s="251"/>
      <c r="Q336" s="251"/>
      <c r="R336" s="251"/>
      <c r="S336" s="251"/>
      <c r="T336" s="25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3" t="s">
        <v>215</v>
      </c>
      <c r="AU336" s="253" t="s">
        <v>80</v>
      </c>
      <c r="AV336" s="13" t="s">
        <v>82</v>
      </c>
      <c r="AW336" s="13" t="s">
        <v>30</v>
      </c>
      <c r="AX336" s="13" t="s">
        <v>73</v>
      </c>
      <c r="AY336" s="253" t="s">
        <v>206</v>
      </c>
    </row>
    <row r="337" s="14" customFormat="1">
      <c r="A337" s="14"/>
      <c r="B337" s="254"/>
      <c r="C337" s="255"/>
      <c r="D337" s="244" t="s">
        <v>215</v>
      </c>
      <c r="E337" s="256" t="s">
        <v>1</v>
      </c>
      <c r="F337" s="257" t="s">
        <v>218</v>
      </c>
      <c r="G337" s="255"/>
      <c r="H337" s="258">
        <v>10</v>
      </c>
      <c r="I337" s="259"/>
      <c r="J337" s="255"/>
      <c r="K337" s="255"/>
      <c r="L337" s="260"/>
      <c r="M337" s="261"/>
      <c r="N337" s="262"/>
      <c r="O337" s="262"/>
      <c r="P337" s="262"/>
      <c r="Q337" s="262"/>
      <c r="R337" s="262"/>
      <c r="S337" s="262"/>
      <c r="T337" s="263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4" t="s">
        <v>215</v>
      </c>
      <c r="AU337" s="264" t="s">
        <v>80</v>
      </c>
      <c r="AV337" s="14" t="s">
        <v>213</v>
      </c>
      <c r="AW337" s="14" t="s">
        <v>30</v>
      </c>
      <c r="AX337" s="14" t="s">
        <v>80</v>
      </c>
      <c r="AY337" s="264" t="s">
        <v>206</v>
      </c>
    </row>
    <row r="338" s="2" customFormat="1" ht="44.25" customHeight="1">
      <c r="A338" s="39"/>
      <c r="B338" s="40"/>
      <c r="C338" s="229" t="s">
        <v>1066</v>
      </c>
      <c r="D338" s="229" t="s">
        <v>208</v>
      </c>
      <c r="E338" s="230" t="s">
        <v>1704</v>
      </c>
      <c r="F338" s="231" t="s">
        <v>1705</v>
      </c>
      <c r="G338" s="232" t="s">
        <v>301</v>
      </c>
      <c r="H338" s="233">
        <v>4</v>
      </c>
      <c r="I338" s="234"/>
      <c r="J338" s="235">
        <f>ROUND(I338*H338,2)</f>
        <v>0</v>
      </c>
      <c r="K338" s="231" t="s">
        <v>489</v>
      </c>
      <c r="L338" s="45"/>
      <c r="M338" s="236" t="s">
        <v>1</v>
      </c>
      <c r="N338" s="237" t="s">
        <v>38</v>
      </c>
      <c r="O338" s="92"/>
      <c r="P338" s="238">
        <f>O338*H338</f>
        <v>0</v>
      </c>
      <c r="Q338" s="238">
        <v>0</v>
      </c>
      <c r="R338" s="238">
        <f>Q338*H338</f>
        <v>0</v>
      </c>
      <c r="S338" s="238">
        <v>0</v>
      </c>
      <c r="T338" s="239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40" t="s">
        <v>499</v>
      </c>
      <c r="AT338" s="240" t="s">
        <v>208</v>
      </c>
      <c r="AU338" s="240" t="s">
        <v>80</v>
      </c>
      <c r="AY338" s="18" t="s">
        <v>206</v>
      </c>
      <c r="BE338" s="241">
        <f>IF(N338="základní",J338,0)</f>
        <v>0</v>
      </c>
      <c r="BF338" s="241">
        <f>IF(N338="snížená",J338,0)</f>
        <v>0</v>
      </c>
      <c r="BG338" s="241">
        <f>IF(N338="zákl. přenesená",J338,0)</f>
        <v>0</v>
      </c>
      <c r="BH338" s="241">
        <f>IF(N338="sníž. přenesená",J338,0)</f>
        <v>0</v>
      </c>
      <c r="BI338" s="241">
        <f>IF(N338="nulová",J338,0)</f>
        <v>0</v>
      </c>
      <c r="BJ338" s="18" t="s">
        <v>80</v>
      </c>
      <c r="BK338" s="241">
        <f>ROUND(I338*H338,2)</f>
        <v>0</v>
      </c>
      <c r="BL338" s="18" t="s">
        <v>499</v>
      </c>
      <c r="BM338" s="240" t="s">
        <v>1706</v>
      </c>
    </row>
    <row r="339" s="13" customFormat="1">
      <c r="A339" s="13"/>
      <c r="B339" s="242"/>
      <c r="C339" s="243"/>
      <c r="D339" s="244" t="s">
        <v>215</v>
      </c>
      <c r="E339" s="245" t="s">
        <v>1</v>
      </c>
      <c r="F339" s="246" t="s">
        <v>1707</v>
      </c>
      <c r="G339" s="243"/>
      <c r="H339" s="247">
        <v>1</v>
      </c>
      <c r="I339" s="248"/>
      <c r="J339" s="243"/>
      <c r="K339" s="243"/>
      <c r="L339" s="249"/>
      <c r="M339" s="250"/>
      <c r="N339" s="251"/>
      <c r="O339" s="251"/>
      <c r="P339" s="251"/>
      <c r="Q339" s="251"/>
      <c r="R339" s="251"/>
      <c r="S339" s="251"/>
      <c r="T339" s="25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3" t="s">
        <v>215</v>
      </c>
      <c r="AU339" s="253" t="s">
        <v>80</v>
      </c>
      <c r="AV339" s="13" t="s">
        <v>82</v>
      </c>
      <c r="AW339" s="13" t="s">
        <v>30</v>
      </c>
      <c r="AX339" s="13" t="s">
        <v>73</v>
      </c>
      <c r="AY339" s="253" t="s">
        <v>206</v>
      </c>
    </row>
    <row r="340" s="13" customFormat="1">
      <c r="A340" s="13"/>
      <c r="B340" s="242"/>
      <c r="C340" s="243"/>
      <c r="D340" s="244" t="s">
        <v>215</v>
      </c>
      <c r="E340" s="245" t="s">
        <v>1</v>
      </c>
      <c r="F340" s="246" t="s">
        <v>1708</v>
      </c>
      <c r="G340" s="243"/>
      <c r="H340" s="247">
        <v>1</v>
      </c>
      <c r="I340" s="248"/>
      <c r="J340" s="243"/>
      <c r="K340" s="243"/>
      <c r="L340" s="249"/>
      <c r="M340" s="250"/>
      <c r="N340" s="251"/>
      <c r="O340" s="251"/>
      <c r="P340" s="251"/>
      <c r="Q340" s="251"/>
      <c r="R340" s="251"/>
      <c r="S340" s="251"/>
      <c r="T340" s="25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3" t="s">
        <v>215</v>
      </c>
      <c r="AU340" s="253" t="s">
        <v>80</v>
      </c>
      <c r="AV340" s="13" t="s">
        <v>82</v>
      </c>
      <c r="AW340" s="13" t="s">
        <v>30</v>
      </c>
      <c r="AX340" s="13" t="s">
        <v>73</v>
      </c>
      <c r="AY340" s="253" t="s">
        <v>206</v>
      </c>
    </row>
    <row r="341" s="13" customFormat="1">
      <c r="A341" s="13"/>
      <c r="B341" s="242"/>
      <c r="C341" s="243"/>
      <c r="D341" s="244" t="s">
        <v>215</v>
      </c>
      <c r="E341" s="245" t="s">
        <v>1</v>
      </c>
      <c r="F341" s="246" t="s">
        <v>1709</v>
      </c>
      <c r="G341" s="243"/>
      <c r="H341" s="247">
        <v>1</v>
      </c>
      <c r="I341" s="248"/>
      <c r="J341" s="243"/>
      <c r="K341" s="243"/>
      <c r="L341" s="249"/>
      <c r="M341" s="250"/>
      <c r="N341" s="251"/>
      <c r="O341" s="251"/>
      <c r="P341" s="251"/>
      <c r="Q341" s="251"/>
      <c r="R341" s="251"/>
      <c r="S341" s="251"/>
      <c r="T341" s="25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3" t="s">
        <v>215</v>
      </c>
      <c r="AU341" s="253" t="s">
        <v>80</v>
      </c>
      <c r="AV341" s="13" t="s">
        <v>82</v>
      </c>
      <c r="AW341" s="13" t="s">
        <v>30</v>
      </c>
      <c r="AX341" s="13" t="s">
        <v>73</v>
      </c>
      <c r="AY341" s="253" t="s">
        <v>206</v>
      </c>
    </row>
    <row r="342" s="13" customFormat="1">
      <c r="A342" s="13"/>
      <c r="B342" s="242"/>
      <c r="C342" s="243"/>
      <c r="D342" s="244" t="s">
        <v>215</v>
      </c>
      <c r="E342" s="245" t="s">
        <v>1</v>
      </c>
      <c r="F342" s="246" t="s">
        <v>1710</v>
      </c>
      <c r="G342" s="243"/>
      <c r="H342" s="247">
        <v>1</v>
      </c>
      <c r="I342" s="248"/>
      <c r="J342" s="243"/>
      <c r="K342" s="243"/>
      <c r="L342" s="249"/>
      <c r="M342" s="250"/>
      <c r="N342" s="251"/>
      <c r="O342" s="251"/>
      <c r="P342" s="251"/>
      <c r="Q342" s="251"/>
      <c r="R342" s="251"/>
      <c r="S342" s="251"/>
      <c r="T342" s="25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3" t="s">
        <v>215</v>
      </c>
      <c r="AU342" s="253" t="s">
        <v>80</v>
      </c>
      <c r="AV342" s="13" t="s">
        <v>82</v>
      </c>
      <c r="AW342" s="13" t="s">
        <v>30</v>
      </c>
      <c r="AX342" s="13" t="s">
        <v>73</v>
      </c>
      <c r="AY342" s="253" t="s">
        <v>206</v>
      </c>
    </row>
    <row r="343" s="14" customFormat="1">
      <c r="A343" s="14"/>
      <c r="B343" s="254"/>
      <c r="C343" s="255"/>
      <c r="D343" s="244" t="s">
        <v>215</v>
      </c>
      <c r="E343" s="256" t="s">
        <v>1</v>
      </c>
      <c r="F343" s="257" t="s">
        <v>218</v>
      </c>
      <c r="G343" s="255"/>
      <c r="H343" s="258">
        <v>4</v>
      </c>
      <c r="I343" s="259"/>
      <c r="J343" s="255"/>
      <c r="K343" s="255"/>
      <c r="L343" s="260"/>
      <c r="M343" s="261"/>
      <c r="N343" s="262"/>
      <c r="O343" s="262"/>
      <c r="P343" s="262"/>
      <c r="Q343" s="262"/>
      <c r="R343" s="262"/>
      <c r="S343" s="262"/>
      <c r="T343" s="263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4" t="s">
        <v>215</v>
      </c>
      <c r="AU343" s="264" t="s">
        <v>80</v>
      </c>
      <c r="AV343" s="14" t="s">
        <v>213</v>
      </c>
      <c r="AW343" s="14" t="s">
        <v>30</v>
      </c>
      <c r="AX343" s="14" t="s">
        <v>80</v>
      </c>
      <c r="AY343" s="264" t="s">
        <v>206</v>
      </c>
    </row>
    <row r="344" s="2" customFormat="1" ht="49.05" customHeight="1">
      <c r="A344" s="39"/>
      <c r="B344" s="40"/>
      <c r="C344" s="229" t="s">
        <v>1068</v>
      </c>
      <c r="D344" s="229" t="s">
        <v>208</v>
      </c>
      <c r="E344" s="230" t="s">
        <v>1711</v>
      </c>
      <c r="F344" s="231" t="s">
        <v>1712</v>
      </c>
      <c r="G344" s="232" t="s">
        <v>301</v>
      </c>
      <c r="H344" s="233">
        <v>20</v>
      </c>
      <c r="I344" s="234"/>
      <c r="J344" s="235">
        <f>ROUND(I344*H344,2)</f>
        <v>0</v>
      </c>
      <c r="K344" s="231" t="s">
        <v>489</v>
      </c>
      <c r="L344" s="45"/>
      <c r="M344" s="236" t="s">
        <v>1</v>
      </c>
      <c r="N344" s="237" t="s">
        <v>38</v>
      </c>
      <c r="O344" s="92"/>
      <c r="P344" s="238">
        <f>O344*H344</f>
        <v>0</v>
      </c>
      <c r="Q344" s="238">
        <v>0</v>
      </c>
      <c r="R344" s="238">
        <f>Q344*H344</f>
        <v>0</v>
      </c>
      <c r="S344" s="238">
        <v>0</v>
      </c>
      <c r="T344" s="239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40" t="s">
        <v>499</v>
      </c>
      <c r="AT344" s="240" t="s">
        <v>208</v>
      </c>
      <c r="AU344" s="240" t="s">
        <v>80</v>
      </c>
      <c r="AY344" s="18" t="s">
        <v>206</v>
      </c>
      <c r="BE344" s="241">
        <f>IF(N344="základní",J344,0)</f>
        <v>0</v>
      </c>
      <c r="BF344" s="241">
        <f>IF(N344="snížená",J344,0)</f>
        <v>0</v>
      </c>
      <c r="BG344" s="241">
        <f>IF(N344="zákl. přenesená",J344,0)</f>
        <v>0</v>
      </c>
      <c r="BH344" s="241">
        <f>IF(N344="sníž. přenesená",J344,0)</f>
        <v>0</v>
      </c>
      <c r="BI344" s="241">
        <f>IF(N344="nulová",J344,0)</f>
        <v>0</v>
      </c>
      <c r="BJ344" s="18" t="s">
        <v>80</v>
      </c>
      <c r="BK344" s="241">
        <f>ROUND(I344*H344,2)</f>
        <v>0</v>
      </c>
      <c r="BL344" s="18" t="s">
        <v>499</v>
      </c>
      <c r="BM344" s="240" t="s">
        <v>1713</v>
      </c>
    </row>
    <row r="345" s="13" customFormat="1">
      <c r="A345" s="13"/>
      <c r="B345" s="242"/>
      <c r="C345" s="243"/>
      <c r="D345" s="244" t="s">
        <v>215</v>
      </c>
      <c r="E345" s="245" t="s">
        <v>1</v>
      </c>
      <c r="F345" s="246" t="s">
        <v>1714</v>
      </c>
      <c r="G345" s="243"/>
      <c r="H345" s="247">
        <v>5</v>
      </c>
      <c r="I345" s="248"/>
      <c r="J345" s="243"/>
      <c r="K345" s="243"/>
      <c r="L345" s="249"/>
      <c r="M345" s="250"/>
      <c r="N345" s="251"/>
      <c r="O345" s="251"/>
      <c r="P345" s="251"/>
      <c r="Q345" s="251"/>
      <c r="R345" s="251"/>
      <c r="S345" s="251"/>
      <c r="T345" s="25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53" t="s">
        <v>215</v>
      </c>
      <c r="AU345" s="253" t="s">
        <v>80</v>
      </c>
      <c r="AV345" s="13" t="s">
        <v>82</v>
      </c>
      <c r="AW345" s="13" t="s">
        <v>30</v>
      </c>
      <c r="AX345" s="13" t="s">
        <v>73</v>
      </c>
      <c r="AY345" s="253" t="s">
        <v>206</v>
      </c>
    </row>
    <row r="346" s="13" customFormat="1">
      <c r="A346" s="13"/>
      <c r="B346" s="242"/>
      <c r="C346" s="243"/>
      <c r="D346" s="244" t="s">
        <v>215</v>
      </c>
      <c r="E346" s="245" t="s">
        <v>1</v>
      </c>
      <c r="F346" s="246" t="s">
        <v>1715</v>
      </c>
      <c r="G346" s="243"/>
      <c r="H346" s="247">
        <v>5</v>
      </c>
      <c r="I346" s="248"/>
      <c r="J346" s="243"/>
      <c r="K346" s="243"/>
      <c r="L346" s="249"/>
      <c r="M346" s="250"/>
      <c r="N346" s="251"/>
      <c r="O346" s="251"/>
      <c r="P346" s="251"/>
      <c r="Q346" s="251"/>
      <c r="R346" s="251"/>
      <c r="S346" s="251"/>
      <c r="T346" s="25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53" t="s">
        <v>215</v>
      </c>
      <c r="AU346" s="253" t="s">
        <v>80</v>
      </c>
      <c r="AV346" s="13" t="s">
        <v>82</v>
      </c>
      <c r="AW346" s="13" t="s">
        <v>30</v>
      </c>
      <c r="AX346" s="13" t="s">
        <v>73</v>
      </c>
      <c r="AY346" s="253" t="s">
        <v>206</v>
      </c>
    </row>
    <row r="347" s="13" customFormat="1">
      <c r="A347" s="13"/>
      <c r="B347" s="242"/>
      <c r="C347" s="243"/>
      <c r="D347" s="244" t="s">
        <v>215</v>
      </c>
      <c r="E347" s="245" t="s">
        <v>1</v>
      </c>
      <c r="F347" s="246" t="s">
        <v>1716</v>
      </c>
      <c r="G347" s="243"/>
      <c r="H347" s="247">
        <v>5</v>
      </c>
      <c r="I347" s="248"/>
      <c r="J347" s="243"/>
      <c r="K347" s="243"/>
      <c r="L347" s="249"/>
      <c r="M347" s="250"/>
      <c r="N347" s="251"/>
      <c r="O347" s="251"/>
      <c r="P347" s="251"/>
      <c r="Q347" s="251"/>
      <c r="R347" s="251"/>
      <c r="S347" s="251"/>
      <c r="T347" s="25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53" t="s">
        <v>215</v>
      </c>
      <c r="AU347" s="253" t="s">
        <v>80</v>
      </c>
      <c r="AV347" s="13" t="s">
        <v>82</v>
      </c>
      <c r="AW347" s="13" t="s">
        <v>30</v>
      </c>
      <c r="AX347" s="13" t="s">
        <v>73</v>
      </c>
      <c r="AY347" s="253" t="s">
        <v>206</v>
      </c>
    </row>
    <row r="348" s="13" customFormat="1">
      <c r="A348" s="13"/>
      <c r="B348" s="242"/>
      <c r="C348" s="243"/>
      <c r="D348" s="244" t="s">
        <v>215</v>
      </c>
      <c r="E348" s="245" t="s">
        <v>1</v>
      </c>
      <c r="F348" s="246" t="s">
        <v>1717</v>
      </c>
      <c r="G348" s="243"/>
      <c r="H348" s="247">
        <v>5</v>
      </c>
      <c r="I348" s="248"/>
      <c r="J348" s="243"/>
      <c r="K348" s="243"/>
      <c r="L348" s="249"/>
      <c r="M348" s="250"/>
      <c r="N348" s="251"/>
      <c r="O348" s="251"/>
      <c r="P348" s="251"/>
      <c r="Q348" s="251"/>
      <c r="R348" s="251"/>
      <c r="S348" s="251"/>
      <c r="T348" s="25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3" t="s">
        <v>215</v>
      </c>
      <c r="AU348" s="253" t="s">
        <v>80</v>
      </c>
      <c r="AV348" s="13" t="s">
        <v>82</v>
      </c>
      <c r="AW348" s="13" t="s">
        <v>30</v>
      </c>
      <c r="AX348" s="13" t="s">
        <v>73</v>
      </c>
      <c r="AY348" s="253" t="s">
        <v>206</v>
      </c>
    </row>
    <row r="349" s="14" customFormat="1">
      <c r="A349" s="14"/>
      <c r="B349" s="254"/>
      <c r="C349" s="255"/>
      <c r="D349" s="244" t="s">
        <v>215</v>
      </c>
      <c r="E349" s="256" t="s">
        <v>1</v>
      </c>
      <c r="F349" s="257" t="s">
        <v>218</v>
      </c>
      <c r="G349" s="255"/>
      <c r="H349" s="258">
        <v>20</v>
      </c>
      <c r="I349" s="259"/>
      <c r="J349" s="255"/>
      <c r="K349" s="255"/>
      <c r="L349" s="260"/>
      <c r="M349" s="261"/>
      <c r="N349" s="262"/>
      <c r="O349" s="262"/>
      <c r="P349" s="262"/>
      <c r="Q349" s="262"/>
      <c r="R349" s="262"/>
      <c r="S349" s="262"/>
      <c r="T349" s="263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4" t="s">
        <v>215</v>
      </c>
      <c r="AU349" s="264" t="s">
        <v>80</v>
      </c>
      <c r="AV349" s="14" t="s">
        <v>213</v>
      </c>
      <c r="AW349" s="14" t="s">
        <v>30</v>
      </c>
      <c r="AX349" s="14" t="s">
        <v>80</v>
      </c>
      <c r="AY349" s="264" t="s">
        <v>206</v>
      </c>
    </row>
    <row r="350" s="2" customFormat="1" ht="37.8" customHeight="1">
      <c r="A350" s="39"/>
      <c r="B350" s="40"/>
      <c r="C350" s="229" t="s">
        <v>1073</v>
      </c>
      <c r="D350" s="229" t="s">
        <v>208</v>
      </c>
      <c r="E350" s="230" t="s">
        <v>667</v>
      </c>
      <c r="F350" s="231" t="s">
        <v>668</v>
      </c>
      <c r="G350" s="232" t="s">
        <v>261</v>
      </c>
      <c r="H350" s="233">
        <v>340.08800000000002</v>
      </c>
      <c r="I350" s="234"/>
      <c r="J350" s="235">
        <f>ROUND(I350*H350,2)</f>
        <v>0</v>
      </c>
      <c r="K350" s="231" t="s">
        <v>489</v>
      </c>
      <c r="L350" s="45"/>
      <c r="M350" s="236" t="s">
        <v>1</v>
      </c>
      <c r="N350" s="237" t="s">
        <v>38</v>
      </c>
      <c r="O350" s="92"/>
      <c r="P350" s="238">
        <f>O350*H350</f>
        <v>0</v>
      </c>
      <c r="Q350" s="238">
        <v>0</v>
      </c>
      <c r="R350" s="238">
        <f>Q350*H350</f>
        <v>0</v>
      </c>
      <c r="S350" s="238">
        <v>0</v>
      </c>
      <c r="T350" s="239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0" t="s">
        <v>499</v>
      </c>
      <c r="AT350" s="240" t="s">
        <v>208</v>
      </c>
      <c r="AU350" s="240" t="s">
        <v>80</v>
      </c>
      <c r="AY350" s="18" t="s">
        <v>206</v>
      </c>
      <c r="BE350" s="241">
        <f>IF(N350="základní",J350,0)</f>
        <v>0</v>
      </c>
      <c r="BF350" s="241">
        <f>IF(N350="snížená",J350,0)</f>
        <v>0</v>
      </c>
      <c r="BG350" s="241">
        <f>IF(N350="zákl. přenesená",J350,0)</f>
        <v>0</v>
      </c>
      <c r="BH350" s="241">
        <f>IF(N350="sníž. přenesená",J350,0)</f>
        <v>0</v>
      </c>
      <c r="BI350" s="241">
        <f>IF(N350="nulová",J350,0)</f>
        <v>0</v>
      </c>
      <c r="BJ350" s="18" t="s">
        <v>80</v>
      </c>
      <c r="BK350" s="241">
        <f>ROUND(I350*H350,2)</f>
        <v>0</v>
      </c>
      <c r="BL350" s="18" t="s">
        <v>499</v>
      </c>
      <c r="BM350" s="240" t="s">
        <v>1718</v>
      </c>
    </row>
    <row r="351" s="13" customFormat="1">
      <c r="A351" s="13"/>
      <c r="B351" s="242"/>
      <c r="C351" s="243"/>
      <c r="D351" s="244" t="s">
        <v>215</v>
      </c>
      <c r="E351" s="245" t="s">
        <v>1</v>
      </c>
      <c r="F351" s="246" t="s">
        <v>1719</v>
      </c>
      <c r="G351" s="243"/>
      <c r="H351" s="247">
        <v>338.108</v>
      </c>
      <c r="I351" s="248"/>
      <c r="J351" s="243"/>
      <c r="K351" s="243"/>
      <c r="L351" s="249"/>
      <c r="M351" s="250"/>
      <c r="N351" s="251"/>
      <c r="O351" s="251"/>
      <c r="P351" s="251"/>
      <c r="Q351" s="251"/>
      <c r="R351" s="251"/>
      <c r="S351" s="251"/>
      <c r="T351" s="25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53" t="s">
        <v>215</v>
      </c>
      <c r="AU351" s="253" t="s">
        <v>80</v>
      </c>
      <c r="AV351" s="13" t="s">
        <v>82</v>
      </c>
      <c r="AW351" s="13" t="s">
        <v>30</v>
      </c>
      <c r="AX351" s="13" t="s">
        <v>73</v>
      </c>
      <c r="AY351" s="253" t="s">
        <v>206</v>
      </c>
    </row>
    <row r="352" s="13" customFormat="1">
      <c r="A352" s="13"/>
      <c r="B352" s="242"/>
      <c r="C352" s="243"/>
      <c r="D352" s="244" t="s">
        <v>215</v>
      </c>
      <c r="E352" s="245" t="s">
        <v>1</v>
      </c>
      <c r="F352" s="246" t="s">
        <v>1720</v>
      </c>
      <c r="G352" s="243"/>
      <c r="H352" s="247">
        <v>1.98</v>
      </c>
      <c r="I352" s="248"/>
      <c r="J352" s="243"/>
      <c r="K352" s="243"/>
      <c r="L352" s="249"/>
      <c r="M352" s="250"/>
      <c r="N352" s="251"/>
      <c r="O352" s="251"/>
      <c r="P352" s="251"/>
      <c r="Q352" s="251"/>
      <c r="R352" s="251"/>
      <c r="S352" s="251"/>
      <c r="T352" s="25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3" t="s">
        <v>215</v>
      </c>
      <c r="AU352" s="253" t="s">
        <v>80</v>
      </c>
      <c r="AV352" s="13" t="s">
        <v>82</v>
      </c>
      <c r="AW352" s="13" t="s">
        <v>30</v>
      </c>
      <c r="AX352" s="13" t="s">
        <v>73</v>
      </c>
      <c r="AY352" s="253" t="s">
        <v>206</v>
      </c>
    </row>
    <row r="353" s="14" customFormat="1">
      <c r="A353" s="14"/>
      <c r="B353" s="254"/>
      <c r="C353" s="255"/>
      <c r="D353" s="244" t="s">
        <v>215</v>
      </c>
      <c r="E353" s="256" t="s">
        <v>1</v>
      </c>
      <c r="F353" s="257" t="s">
        <v>218</v>
      </c>
      <c r="G353" s="255"/>
      <c r="H353" s="258">
        <v>340.08800000000002</v>
      </c>
      <c r="I353" s="259"/>
      <c r="J353" s="255"/>
      <c r="K353" s="255"/>
      <c r="L353" s="260"/>
      <c r="M353" s="261"/>
      <c r="N353" s="262"/>
      <c r="O353" s="262"/>
      <c r="P353" s="262"/>
      <c r="Q353" s="262"/>
      <c r="R353" s="262"/>
      <c r="S353" s="262"/>
      <c r="T353" s="26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4" t="s">
        <v>215</v>
      </c>
      <c r="AU353" s="264" t="s">
        <v>80</v>
      </c>
      <c r="AV353" s="14" t="s">
        <v>213</v>
      </c>
      <c r="AW353" s="14" t="s">
        <v>30</v>
      </c>
      <c r="AX353" s="14" t="s">
        <v>80</v>
      </c>
      <c r="AY353" s="264" t="s">
        <v>206</v>
      </c>
    </row>
    <row r="354" s="2" customFormat="1" ht="21.75" customHeight="1">
      <c r="A354" s="39"/>
      <c r="B354" s="40"/>
      <c r="C354" s="229" t="s">
        <v>1075</v>
      </c>
      <c r="D354" s="229" t="s">
        <v>208</v>
      </c>
      <c r="E354" s="230" t="s">
        <v>1721</v>
      </c>
      <c r="F354" s="231" t="s">
        <v>1722</v>
      </c>
      <c r="G354" s="232" t="s">
        <v>261</v>
      </c>
      <c r="H354" s="233">
        <v>338.108</v>
      </c>
      <c r="I354" s="234"/>
      <c r="J354" s="235">
        <f>ROUND(I354*H354,2)</f>
        <v>0</v>
      </c>
      <c r="K354" s="231" t="s">
        <v>1</v>
      </c>
      <c r="L354" s="45"/>
      <c r="M354" s="236" t="s">
        <v>1</v>
      </c>
      <c r="N354" s="237" t="s">
        <v>38</v>
      </c>
      <c r="O354" s="92"/>
      <c r="P354" s="238">
        <f>O354*H354</f>
        <v>0</v>
      </c>
      <c r="Q354" s="238">
        <v>0</v>
      </c>
      <c r="R354" s="238">
        <f>Q354*H354</f>
        <v>0</v>
      </c>
      <c r="S354" s="238">
        <v>0</v>
      </c>
      <c r="T354" s="239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0" t="s">
        <v>499</v>
      </c>
      <c r="AT354" s="240" t="s">
        <v>208</v>
      </c>
      <c r="AU354" s="240" t="s">
        <v>80</v>
      </c>
      <c r="AY354" s="18" t="s">
        <v>206</v>
      </c>
      <c r="BE354" s="241">
        <f>IF(N354="základní",J354,0)</f>
        <v>0</v>
      </c>
      <c r="BF354" s="241">
        <f>IF(N354="snížená",J354,0)</f>
        <v>0</v>
      </c>
      <c r="BG354" s="241">
        <f>IF(N354="zákl. přenesená",J354,0)</f>
        <v>0</v>
      </c>
      <c r="BH354" s="241">
        <f>IF(N354="sníž. přenesená",J354,0)</f>
        <v>0</v>
      </c>
      <c r="BI354" s="241">
        <f>IF(N354="nulová",J354,0)</f>
        <v>0</v>
      </c>
      <c r="BJ354" s="18" t="s">
        <v>80</v>
      </c>
      <c r="BK354" s="241">
        <f>ROUND(I354*H354,2)</f>
        <v>0</v>
      </c>
      <c r="BL354" s="18" t="s">
        <v>499</v>
      </c>
      <c r="BM354" s="240" t="s">
        <v>1723</v>
      </c>
    </row>
    <row r="355" s="16" customFormat="1">
      <c r="A355" s="16"/>
      <c r="B355" s="276"/>
      <c r="C355" s="277"/>
      <c r="D355" s="244" t="s">
        <v>215</v>
      </c>
      <c r="E355" s="278" t="s">
        <v>1</v>
      </c>
      <c r="F355" s="279" t="s">
        <v>1724</v>
      </c>
      <c r="G355" s="277"/>
      <c r="H355" s="278" t="s">
        <v>1</v>
      </c>
      <c r="I355" s="280"/>
      <c r="J355" s="277"/>
      <c r="K355" s="277"/>
      <c r="L355" s="281"/>
      <c r="M355" s="282"/>
      <c r="N355" s="283"/>
      <c r="O355" s="283"/>
      <c r="P355" s="283"/>
      <c r="Q355" s="283"/>
      <c r="R355" s="283"/>
      <c r="S355" s="283"/>
      <c r="T355" s="284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T355" s="285" t="s">
        <v>215</v>
      </c>
      <c r="AU355" s="285" t="s">
        <v>80</v>
      </c>
      <c r="AV355" s="16" t="s">
        <v>80</v>
      </c>
      <c r="AW355" s="16" t="s">
        <v>30</v>
      </c>
      <c r="AX355" s="16" t="s">
        <v>73</v>
      </c>
      <c r="AY355" s="285" t="s">
        <v>206</v>
      </c>
    </row>
    <row r="356" s="13" customFormat="1">
      <c r="A356" s="13"/>
      <c r="B356" s="242"/>
      <c r="C356" s="243"/>
      <c r="D356" s="244" t="s">
        <v>215</v>
      </c>
      <c r="E356" s="245" t="s">
        <v>1</v>
      </c>
      <c r="F356" s="246" t="s">
        <v>1719</v>
      </c>
      <c r="G356" s="243"/>
      <c r="H356" s="247">
        <v>338.108</v>
      </c>
      <c r="I356" s="248"/>
      <c r="J356" s="243"/>
      <c r="K356" s="243"/>
      <c r="L356" s="249"/>
      <c r="M356" s="250"/>
      <c r="N356" s="251"/>
      <c r="O356" s="251"/>
      <c r="P356" s="251"/>
      <c r="Q356" s="251"/>
      <c r="R356" s="251"/>
      <c r="S356" s="251"/>
      <c r="T356" s="25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3" t="s">
        <v>215</v>
      </c>
      <c r="AU356" s="253" t="s">
        <v>80</v>
      </c>
      <c r="AV356" s="13" t="s">
        <v>82</v>
      </c>
      <c r="AW356" s="13" t="s">
        <v>30</v>
      </c>
      <c r="AX356" s="13" t="s">
        <v>73</v>
      </c>
      <c r="AY356" s="253" t="s">
        <v>206</v>
      </c>
    </row>
    <row r="357" s="14" customFormat="1">
      <c r="A357" s="14"/>
      <c r="B357" s="254"/>
      <c r="C357" s="255"/>
      <c r="D357" s="244" t="s">
        <v>215</v>
      </c>
      <c r="E357" s="256" t="s">
        <v>1</v>
      </c>
      <c r="F357" s="257" t="s">
        <v>218</v>
      </c>
      <c r="G357" s="255"/>
      <c r="H357" s="258">
        <v>338.108</v>
      </c>
      <c r="I357" s="259"/>
      <c r="J357" s="255"/>
      <c r="K357" s="255"/>
      <c r="L357" s="260"/>
      <c r="M357" s="307"/>
      <c r="N357" s="308"/>
      <c r="O357" s="308"/>
      <c r="P357" s="308"/>
      <c r="Q357" s="308"/>
      <c r="R357" s="308"/>
      <c r="S357" s="308"/>
      <c r="T357" s="30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4" t="s">
        <v>215</v>
      </c>
      <c r="AU357" s="264" t="s">
        <v>80</v>
      </c>
      <c r="AV357" s="14" t="s">
        <v>213</v>
      </c>
      <c r="AW357" s="14" t="s">
        <v>30</v>
      </c>
      <c r="AX357" s="14" t="s">
        <v>80</v>
      </c>
      <c r="AY357" s="264" t="s">
        <v>206</v>
      </c>
    </row>
    <row r="358" s="2" customFormat="1" ht="6.96" customHeight="1">
      <c r="A358" s="39"/>
      <c r="B358" s="67"/>
      <c r="C358" s="68"/>
      <c r="D358" s="68"/>
      <c r="E358" s="68"/>
      <c r="F358" s="68"/>
      <c r="G358" s="68"/>
      <c r="H358" s="68"/>
      <c r="I358" s="68"/>
      <c r="J358" s="68"/>
      <c r="K358" s="68"/>
      <c r="L358" s="45"/>
      <c r="M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</row>
  </sheetData>
  <sheetProtection sheet="1" autoFilter="0" formatColumns="0" formatRows="0" objects="1" scenarios="1" spinCount="100000" saltValue="fKu05ccg23gPhIwqWbRHu0Fzn8Fos6uqHckhxdul/05A2AoghuASj61NbzJvfmvWuemFCxYWQYQTy3rM63HiTA==" hashValue="AQSMyVMbsdL1w7N4SszHX3xAwfXszpGzAoq1dFyo1Kr3olok4unlOX/B9ZvFKgHy+A3TYa+yeihE0sZBkKQhAw==" algorithmName="SHA-512" password="CC35"/>
  <autoFilter ref="C129:K35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 s="1" customFormat="1" ht="12" customHeight="1">
      <c r="B8" s="21"/>
      <c r="D8" s="152" t="s">
        <v>168</v>
      </c>
      <c r="L8" s="21"/>
    </row>
    <row r="9" s="2" customFormat="1" ht="16.5" customHeight="1">
      <c r="A9" s="39"/>
      <c r="B9" s="45"/>
      <c r="C9" s="39"/>
      <c r="D9" s="39"/>
      <c r="E9" s="153" t="s">
        <v>1725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170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5" t="s">
        <v>1726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477</v>
      </c>
      <c r="G14" s="39"/>
      <c r="H14" s="39"/>
      <c r="I14" s="152" t="s">
        <v>22</v>
      </c>
      <c r="J14" s="156" t="str">
        <f>'Rekapitulace stavby'!AN8</f>
        <v>7. 7. 2025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478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479</v>
      </c>
      <c r="F17" s="39"/>
      <c r="G17" s="39"/>
      <c r="H17" s="39"/>
      <c r="I17" s="152" t="s">
        <v>26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480</v>
      </c>
      <c r="F23" s="39"/>
      <c r="G23" s="39"/>
      <c r="H23" s="39"/>
      <c r="I23" s="152" t="s">
        <v>26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481</v>
      </c>
      <c r="F26" s="39"/>
      <c r="G26" s="39"/>
      <c r="H26" s="39"/>
      <c r="I26" s="152" t="s">
        <v>26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2" t="s">
        <v>33</v>
      </c>
      <c r="E32" s="39"/>
      <c r="F32" s="39"/>
      <c r="G32" s="39"/>
      <c r="H32" s="39"/>
      <c r="I32" s="39"/>
      <c r="J32" s="163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4" t="s">
        <v>35</v>
      </c>
      <c r="G34" s="39"/>
      <c r="H34" s="39"/>
      <c r="I34" s="164" t="s">
        <v>34</v>
      </c>
      <c r="J34" s="164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4" t="s">
        <v>37</v>
      </c>
      <c r="E35" s="152" t="s">
        <v>38</v>
      </c>
      <c r="F35" s="165">
        <f>ROUND((SUM(BE124:BE253)),  2)</f>
        <v>0</v>
      </c>
      <c r="G35" s="39"/>
      <c r="H35" s="39"/>
      <c r="I35" s="166">
        <v>0.20999999999999999</v>
      </c>
      <c r="J35" s="165">
        <f>ROUND(((SUM(BE124:BE253))*I35),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ROUND((SUM(BF124:BF253)),  2)</f>
        <v>0</v>
      </c>
      <c r="G36" s="39"/>
      <c r="H36" s="39"/>
      <c r="I36" s="166">
        <v>0.12</v>
      </c>
      <c r="J36" s="165">
        <f>ROUND(((SUM(BF124:BF253))*I36),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ROUND((SUM(BG124:BG253)),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ROUND((SUM(BH124:BH253)),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ROUND((SUM(BI124:BI253)),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1725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170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580-11-01 - TK (ÚOŽI)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Lázně Bělohrad - Nová Paka</v>
      </c>
      <c r="G91" s="41"/>
      <c r="H91" s="41"/>
      <c r="I91" s="33" t="s">
        <v>22</v>
      </c>
      <c r="J91" s="80" t="str">
        <f>IF(J14="","",J14)</f>
        <v>7. 7. 2025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>Správa Železnic, s.o.</v>
      </c>
      <c r="G93" s="41"/>
      <c r="H93" s="41"/>
      <c r="I93" s="33" t="s">
        <v>29</v>
      </c>
      <c r="J93" s="37" t="str">
        <f>E23</f>
        <v>Pavel Plašil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>Michal Kadlec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7" t="s">
        <v>177</v>
      </c>
      <c r="D96" s="188"/>
      <c r="E96" s="188"/>
      <c r="F96" s="188"/>
      <c r="G96" s="188"/>
      <c r="H96" s="188"/>
      <c r="I96" s="188"/>
      <c r="J96" s="189" t="s">
        <v>178</v>
      </c>
      <c r="K96" s="188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0" t="s">
        <v>179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180</v>
      </c>
    </row>
    <row r="99" s="9" customFormat="1" ht="24.96" customHeight="1">
      <c r="A99" s="9"/>
      <c r="B99" s="191"/>
      <c r="C99" s="192"/>
      <c r="D99" s="193" t="s">
        <v>482</v>
      </c>
      <c r="E99" s="194"/>
      <c r="F99" s="194"/>
      <c r="G99" s="194"/>
      <c r="H99" s="194"/>
      <c r="I99" s="194"/>
      <c r="J99" s="195">
        <f>J125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7"/>
      <c r="C100" s="133"/>
      <c r="D100" s="198" t="s">
        <v>182</v>
      </c>
      <c r="E100" s="199"/>
      <c r="F100" s="199"/>
      <c r="G100" s="199"/>
      <c r="H100" s="199"/>
      <c r="I100" s="199"/>
      <c r="J100" s="200">
        <f>J126</f>
        <v>0</v>
      </c>
      <c r="K100" s="133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1"/>
      <c r="C101" s="192"/>
      <c r="D101" s="193" t="s">
        <v>1473</v>
      </c>
      <c r="E101" s="194"/>
      <c r="F101" s="194"/>
      <c r="G101" s="194"/>
      <c r="H101" s="194"/>
      <c r="I101" s="194"/>
      <c r="J101" s="195">
        <f>J133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1"/>
      <c r="C102" s="192"/>
      <c r="D102" s="193" t="s">
        <v>1474</v>
      </c>
      <c r="E102" s="194"/>
      <c r="F102" s="194"/>
      <c r="G102" s="194"/>
      <c r="H102" s="194"/>
      <c r="I102" s="194"/>
      <c r="J102" s="195">
        <f>J179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191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Prostá rekonstrukce trati v úseku Lázně Bělohrad - Nová Paka_Z2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168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1725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170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PS 580-11-01 - TK (ÚOŽI)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F14</f>
        <v>Lázně Bělohrad - Nová Paka</v>
      </c>
      <c r="G118" s="41"/>
      <c r="H118" s="41"/>
      <c r="I118" s="33" t="s">
        <v>22</v>
      </c>
      <c r="J118" s="80" t="str">
        <f>IF(J14="","",J14)</f>
        <v>7. 7. 2025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24</v>
      </c>
      <c r="D120" s="41"/>
      <c r="E120" s="41"/>
      <c r="F120" s="28" t="str">
        <f>E17</f>
        <v>Správa Železnic, s.o.</v>
      </c>
      <c r="G120" s="41"/>
      <c r="H120" s="41"/>
      <c r="I120" s="33" t="s">
        <v>29</v>
      </c>
      <c r="J120" s="37" t="str">
        <f>E23</f>
        <v>Pavel Plašil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IF(E20="","",E20)</f>
        <v>Vyplň údaj</v>
      </c>
      <c r="G121" s="41"/>
      <c r="H121" s="41"/>
      <c r="I121" s="33" t="s">
        <v>31</v>
      </c>
      <c r="J121" s="37" t="str">
        <f>E26</f>
        <v>Michal Kadlec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2"/>
      <c r="B123" s="203"/>
      <c r="C123" s="204" t="s">
        <v>192</v>
      </c>
      <c r="D123" s="205" t="s">
        <v>58</v>
      </c>
      <c r="E123" s="205" t="s">
        <v>54</v>
      </c>
      <c r="F123" s="205" t="s">
        <v>55</v>
      </c>
      <c r="G123" s="205" t="s">
        <v>193</v>
      </c>
      <c r="H123" s="205" t="s">
        <v>194</v>
      </c>
      <c r="I123" s="205" t="s">
        <v>195</v>
      </c>
      <c r="J123" s="205" t="s">
        <v>178</v>
      </c>
      <c r="K123" s="206" t="s">
        <v>196</v>
      </c>
      <c r="L123" s="207"/>
      <c r="M123" s="101" t="s">
        <v>1</v>
      </c>
      <c r="N123" s="102" t="s">
        <v>37</v>
      </c>
      <c r="O123" s="102" t="s">
        <v>197</v>
      </c>
      <c r="P123" s="102" t="s">
        <v>198</v>
      </c>
      <c r="Q123" s="102" t="s">
        <v>199</v>
      </c>
      <c r="R123" s="102" t="s">
        <v>200</v>
      </c>
      <c r="S123" s="102" t="s">
        <v>201</v>
      </c>
      <c r="T123" s="103" t="s">
        <v>202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="2" customFormat="1" ht="22.8" customHeight="1">
      <c r="A124" s="39"/>
      <c r="B124" s="40"/>
      <c r="C124" s="108" t="s">
        <v>203</v>
      </c>
      <c r="D124" s="41"/>
      <c r="E124" s="41"/>
      <c r="F124" s="41"/>
      <c r="G124" s="41"/>
      <c r="H124" s="41"/>
      <c r="I124" s="41"/>
      <c r="J124" s="208">
        <f>BK124</f>
        <v>0</v>
      </c>
      <c r="K124" s="41"/>
      <c r="L124" s="45"/>
      <c r="M124" s="104"/>
      <c r="N124" s="209"/>
      <c r="O124" s="105"/>
      <c r="P124" s="210">
        <f>P125+P133+P179</f>
        <v>0</v>
      </c>
      <c r="Q124" s="105"/>
      <c r="R124" s="210">
        <f>R125+R133+R179</f>
        <v>0</v>
      </c>
      <c r="S124" s="105"/>
      <c r="T124" s="211">
        <f>T125+T133+T179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72</v>
      </c>
      <c r="AU124" s="18" t="s">
        <v>180</v>
      </c>
      <c r="BK124" s="212">
        <f>BK125+BK133+BK179</f>
        <v>0</v>
      </c>
    </row>
    <row r="125" s="12" customFormat="1" ht="25.92" customHeight="1">
      <c r="A125" s="12"/>
      <c r="B125" s="213"/>
      <c r="C125" s="214"/>
      <c r="D125" s="215" t="s">
        <v>72</v>
      </c>
      <c r="E125" s="216" t="s">
        <v>204</v>
      </c>
      <c r="F125" s="216" t="s">
        <v>204</v>
      </c>
      <c r="G125" s="214"/>
      <c r="H125" s="214"/>
      <c r="I125" s="217"/>
      <c r="J125" s="218">
        <f>BK125</f>
        <v>0</v>
      </c>
      <c r="K125" s="214"/>
      <c r="L125" s="219"/>
      <c r="M125" s="220"/>
      <c r="N125" s="221"/>
      <c r="O125" s="221"/>
      <c r="P125" s="222">
        <f>P126</f>
        <v>0</v>
      </c>
      <c r="Q125" s="221"/>
      <c r="R125" s="222">
        <f>R126</f>
        <v>0</v>
      </c>
      <c r="S125" s="221"/>
      <c r="T125" s="223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4" t="s">
        <v>80</v>
      </c>
      <c r="AT125" s="225" t="s">
        <v>72</v>
      </c>
      <c r="AU125" s="225" t="s">
        <v>73</v>
      </c>
      <c r="AY125" s="224" t="s">
        <v>206</v>
      </c>
      <c r="BK125" s="226">
        <f>BK126</f>
        <v>0</v>
      </c>
    </row>
    <row r="126" s="12" customFormat="1" ht="22.8" customHeight="1">
      <c r="A126" s="12"/>
      <c r="B126" s="213"/>
      <c r="C126" s="214"/>
      <c r="D126" s="215" t="s">
        <v>72</v>
      </c>
      <c r="E126" s="227" t="s">
        <v>80</v>
      </c>
      <c r="F126" s="227" t="s">
        <v>207</v>
      </c>
      <c r="G126" s="214"/>
      <c r="H126" s="214"/>
      <c r="I126" s="217"/>
      <c r="J126" s="228">
        <f>BK126</f>
        <v>0</v>
      </c>
      <c r="K126" s="214"/>
      <c r="L126" s="219"/>
      <c r="M126" s="220"/>
      <c r="N126" s="221"/>
      <c r="O126" s="221"/>
      <c r="P126" s="222">
        <f>SUM(P127:P132)</f>
        <v>0</v>
      </c>
      <c r="Q126" s="221"/>
      <c r="R126" s="222">
        <f>SUM(R127:R132)</f>
        <v>0</v>
      </c>
      <c r="S126" s="221"/>
      <c r="T126" s="223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80</v>
      </c>
      <c r="AT126" s="225" t="s">
        <v>72</v>
      </c>
      <c r="AU126" s="225" t="s">
        <v>80</v>
      </c>
      <c r="AY126" s="224" t="s">
        <v>206</v>
      </c>
      <c r="BK126" s="226">
        <f>SUM(BK127:BK132)</f>
        <v>0</v>
      </c>
    </row>
    <row r="127" s="2" customFormat="1" ht="24.15" customHeight="1">
      <c r="A127" s="39"/>
      <c r="B127" s="40"/>
      <c r="C127" s="229" t="s">
        <v>80</v>
      </c>
      <c r="D127" s="229" t="s">
        <v>208</v>
      </c>
      <c r="E127" s="230" t="s">
        <v>1727</v>
      </c>
      <c r="F127" s="231" t="s">
        <v>1728</v>
      </c>
      <c r="G127" s="232" t="s">
        <v>211</v>
      </c>
      <c r="H127" s="233">
        <v>1000</v>
      </c>
      <c r="I127" s="234"/>
      <c r="J127" s="235">
        <f>ROUND(I127*H127,2)</f>
        <v>0</v>
      </c>
      <c r="K127" s="231" t="s">
        <v>489</v>
      </c>
      <c r="L127" s="45"/>
      <c r="M127" s="236" t="s">
        <v>1</v>
      </c>
      <c r="N127" s="237" t="s">
        <v>38</v>
      </c>
      <c r="O127" s="92"/>
      <c r="P127" s="238">
        <f>O127*H127</f>
        <v>0</v>
      </c>
      <c r="Q127" s="238">
        <v>0</v>
      </c>
      <c r="R127" s="238">
        <f>Q127*H127</f>
        <v>0</v>
      </c>
      <c r="S127" s="238">
        <v>0</v>
      </c>
      <c r="T127" s="23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0" t="s">
        <v>80</v>
      </c>
      <c r="AT127" s="240" t="s">
        <v>208</v>
      </c>
      <c r="AU127" s="240" t="s">
        <v>82</v>
      </c>
      <c r="AY127" s="18" t="s">
        <v>206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80</v>
      </c>
      <c r="BK127" s="241">
        <f>ROUND(I127*H127,2)</f>
        <v>0</v>
      </c>
      <c r="BL127" s="18" t="s">
        <v>80</v>
      </c>
      <c r="BM127" s="240" t="s">
        <v>1729</v>
      </c>
    </row>
    <row r="128" s="2" customFormat="1" ht="24.15" customHeight="1">
      <c r="A128" s="39"/>
      <c r="B128" s="40"/>
      <c r="C128" s="229" t="s">
        <v>82</v>
      </c>
      <c r="D128" s="229" t="s">
        <v>208</v>
      </c>
      <c r="E128" s="230" t="s">
        <v>487</v>
      </c>
      <c r="F128" s="231" t="s">
        <v>488</v>
      </c>
      <c r="G128" s="232" t="s">
        <v>221</v>
      </c>
      <c r="H128" s="233">
        <v>962.79999999999995</v>
      </c>
      <c r="I128" s="234"/>
      <c r="J128" s="235">
        <f>ROUND(I128*H128,2)</f>
        <v>0</v>
      </c>
      <c r="K128" s="231" t="s">
        <v>489</v>
      </c>
      <c r="L128" s="45"/>
      <c r="M128" s="236" t="s">
        <v>1</v>
      </c>
      <c r="N128" s="237" t="s">
        <v>38</v>
      </c>
      <c r="O128" s="92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0" t="s">
        <v>213</v>
      </c>
      <c r="AT128" s="240" t="s">
        <v>208</v>
      </c>
      <c r="AU128" s="240" t="s">
        <v>82</v>
      </c>
      <c r="AY128" s="18" t="s">
        <v>206</v>
      </c>
      <c r="BE128" s="241">
        <f>IF(N128="základní",J128,0)</f>
        <v>0</v>
      </c>
      <c r="BF128" s="241">
        <f>IF(N128="snížená",J128,0)</f>
        <v>0</v>
      </c>
      <c r="BG128" s="241">
        <f>IF(N128="zákl. přenesená",J128,0)</f>
        <v>0</v>
      </c>
      <c r="BH128" s="241">
        <f>IF(N128="sníž. přenesená",J128,0)</f>
        <v>0</v>
      </c>
      <c r="BI128" s="241">
        <f>IF(N128="nulová",J128,0)</f>
        <v>0</v>
      </c>
      <c r="BJ128" s="18" t="s">
        <v>80</v>
      </c>
      <c r="BK128" s="241">
        <f>ROUND(I128*H128,2)</f>
        <v>0</v>
      </c>
      <c r="BL128" s="18" t="s">
        <v>213</v>
      </c>
      <c r="BM128" s="240" t="s">
        <v>1730</v>
      </c>
    </row>
    <row r="129" s="13" customFormat="1">
      <c r="A129" s="13"/>
      <c r="B129" s="242"/>
      <c r="C129" s="243"/>
      <c r="D129" s="244" t="s">
        <v>215</v>
      </c>
      <c r="E129" s="245" t="s">
        <v>1</v>
      </c>
      <c r="F129" s="246" t="s">
        <v>1731</v>
      </c>
      <c r="G129" s="243"/>
      <c r="H129" s="247">
        <v>962.79999999999995</v>
      </c>
      <c r="I129" s="248"/>
      <c r="J129" s="243"/>
      <c r="K129" s="243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215</v>
      </c>
      <c r="AU129" s="253" t="s">
        <v>82</v>
      </c>
      <c r="AV129" s="13" t="s">
        <v>82</v>
      </c>
      <c r="AW129" s="13" t="s">
        <v>30</v>
      </c>
      <c r="AX129" s="13" t="s">
        <v>73</v>
      </c>
      <c r="AY129" s="253" t="s">
        <v>206</v>
      </c>
    </row>
    <row r="130" s="14" customFormat="1">
      <c r="A130" s="14"/>
      <c r="B130" s="254"/>
      <c r="C130" s="255"/>
      <c r="D130" s="244" t="s">
        <v>215</v>
      </c>
      <c r="E130" s="256" t="s">
        <v>1</v>
      </c>
      <c r="F130" s="257" t="s">
        <v>218</v>
      </c>
      <c r="G130" s="255"/>
      <c r="H130" s="258">
        <v>962.79999999999995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4" t="s">
        <v>215</v>
      </c>
      <c r="AU130" s="264" t="s">
        <v>82</v>
      </c>
      <c r="AV130" s="14" t="s">
        <v>213</v>
      </c>
      <c r="AW130" s="14" t="s">
        <v>30</v>
      </c>
      <c r="AX130" s="14" t="s">
        <v>80</v>
      </c>
      <c r="AY130" s="264" t="s">
        <v>206</v>
      </c>
    </row>
    <row r="131" s="2" customFormat="1" ht="24.15" customHeight="1">
      <c r="A131" s="39"/>
      <c r="B131" s="40"/>
      <c r="C131" s="229" t="s">
        <v>90</v>
      </c>
      <c r="D131" s="229" t="s">
        <v>208</v>
      </c>
      <c r="E131" s="230" t="s">
        <v>682</v>
      </c>
      <c r="F131" s="231" t="s">
        <v>683</v>
      </c>
      <c r="G131" s="232" t="s">
        <v>221</v>
      </c>
      <c r="H131" s="233">
        <v>962.79999999999995</v>
      </c>
      <c r="I131" s="234"/>
      <c r="J131" s="235">
        <f>ROUND(I131*H131,2)</f>
        <v>0</v>
      </c>
      <c r="K131" s="231" t="s">
        <v>489</v>
      </c>
      <c r="L131" s="45"/>
      <c r="M131" s="236" t="s">
        <v>1</v>
      </c>
      <c r="N131" s="237" t="s">
        <v>38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213</v>
      </c>
      <c r="AT131" s="240" t="s">
        <v>208</v>
      </c>
      <c r="AU131" s="240" t="s">
        <v>82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1732</v>
      </c>
    </row>
    <row r="132" s="13" customFormat="1">
      <c r="A132" s="13"/>
      <c r="B132" s="242"/>
      <c r="C132" s="243"/>
      <c r="D132" s="244" t="s">
        <v>215</v>
      </c>
      <c r="E132" s="245" t="s">
        <v>1</v>
      </c>
      <c r="F132" s="246" t="s">
        <v>1733</v>
      </c>
      <c r="G132" s="243"/>
      <c r="H132" s="247">
        <v>962.79999999999995</v>
      </c>
      <c r="I132" s="248"/>
      <c r="J132" s="243"/>
      <c r="K132" s="243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215</v>
      </c>
      <c r="AU132" s="253" t="s">
        <v>82</v>
      </c>
      <c r="AV132" s="13" t="s">
        <v>82</v>
      </c>
      <c r="AW132" s="13" t="s">
        <v>30</v>
      </c>
      <c r="AX132" s="13" t="s">
        <v>80</v>
      </c>
      <c r="AY132" s="253" t="s">
        <v>206</v>
      </c>
    </row>
    <row r="133" s="12" customFormat="1" ht="25.92" customHeight="1">
      <c r="A133" s="12"/>
      <c r="B133" s="213"/>
      <c r="C133" s="214"/>
      <c r="D133" s="215" t="s">
        <v>72</v>
      </c>
      <c r="E133" s="216" t="s">
        <v>549</v>
      </c>
      <c r="F133" s="216" t="s">
        <v>550</v>
      </c>
      <c r="G133" s="214"/>
      <c r="H133" s="214"/>
      <c r="I133" s="217"/>
      <c r="J133" s="218">
        <f>BK133</f>
        <v>0</v>
      </c>
      <c r="K133" s="214"/>
      <c r="L133" s="219"/>
      <c r="M133" s="220"/>
      <c r="N133" s="221"/>
      <c r="O133" s="221"/>
      <c r="P133" s="222">
        <f>SUM(P134:P178)</f>
        <v>0</v>
      </c>
      <c r="Q133" s="221"/>
      <c r="R133" s="222">
        <f>SUM(R134:R178)</f>
        <v>0</v>
      </c>
      <c r="S133" s="221"/>
      <c r="T133" s="223">
        <f>SUM(T134:T178)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4" t="s">
        <v>80</v>
      </c>
      <c r="AT133" s="225" t="s">
        <v>72</v>
      </c>
      <c r="AU133" s="225" t="s">
        <v>73</v>
      </c>
      <c r="AY133" s="224" t="s">
        <v>206</v>
      </c>
      <c r="BK133" s="226">
        <f>SUM(BK134:BK178)</f>
        <v>0</v>
      </c>
    </row>
    <row r="134" s="2" customFormat="1" ht="16.5" customHeight="1">
      <c r="A134" s="39"/>
      <c r="B134" s="40"/>
      <c r="C134" s="229" t="s">
        <v>213</v>
      </c>
      <c r="D134" s="229" t="s">
        <v>208</v>
      </c>
      <c r="E134" s="230" t="s">
        <v>1734</v>
      </c>
      <c r="F134" s="231" t="s">
        <v>1735</v>
      </c>
      <c r="G134" s="232" t="s">
        <v>301</v>
      </c>
      <c r="H134" s="233">
        <v>10</v>
      </c>
      <c r="I134" s="234"/>
      <c r="J134" s="235">
        <f>ROUND(I134*H134,2)</f>
        <v>0</v>
      </c>
      <c r="K134" s="231" t="s">
        <v>489</v>
      </c>
      <c r="L134" s="45"/>
      <c r="M134" s="236" t="s">
        <v>1</v>
      </c>
      <c r="N134" s="237" t="s">
        <v>38</v>
      </c>
      <c r="O134" s="92"/>
      <c r="P134" s="238">
        <f>O134*H134</f>
        <v>0</v>
      </c>
      <c r="Q134" s="238">
        <v>0</v>
      </c>
      <c r="R134" s="238">
        <f>Q134*H134</f>
        <v>0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298</v>
      </c>
      <c r="AT134" s="240" t="s">
        <v>208</v>
      </c>
      <c r="AU134" s="240" t="s">
        <v>80</v>
      </c>
      <c r="AY134" s="18" t="s">
        <v>206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80</v>
      </c>
      <c r="BK134" s="241">
        <f>ROUND(I134*H134,2)</f>
        <v>0</v>
      </c>
      <c r="BL134" s="18" t="s">
        <v>298</v>
      </c>
      <c r="BM134" s="240" t="s">
        <v>1736</v>
      </c>
    </row>
    <row r="135" s="2" customFormat="1" ht="16.5" customHeight="1">
      <c r="A135" s="39"/>
      <c r="B135" s="40"/>
      <c r="C135" s="229" t="s">
        <v>233</v>
      </c>
      <c r="D135" s="229" t="s">
        <v>208</v>
      </c>
      <c r="E135" s="230" t="s">
        <v>711</v>
      </c>
      <c r="F135" s="231" t="s">
        <v>712</v>
      </c>
      <c r="G135" s="232" t="s">
        <v>309</v>
      </c>
      <c r="H135" s="233">
        <v>2407</v>
      </c>
      <c r="I135" s="234"/>
      <c r="J135" s="235">
        <f>ROUND(I135*H135,2)</f>
        <v>0</v>
      </c>
      <c r="K135" s="231" t="s">
        <v>489</v>
      </c>
      <c r="L135" s="45"/>
      <c r="M135" s="236" t="s">
        <v>1</v>
      </c>
      <c r="N135" s="237" t="s">
        <v>38</v>
      </c>
      <c r="O135" s="92"/>
      <c r="P135" s="238">
        <f>O135*H135</f>
        <v>0</v>
      </c>
      <c r="Q135" s="238">
        <v>0</v>
      </c>
      <c r="R135" s="238">
        <f>Q135*H135</f>
        <v>0</v>
      </c>
      <c r="S135" s="238">
        <v>0</v>
      </c>
      <c r="T135" s="23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0" t="s">
        <v>80</v>
      </c>
      <c r="AT135" s="240" t="s">
        <v>208</v>
      </c>
      <c r="AU135" s="240" t="s">
        <v>80</v>
      </c>
      <c r="AY135" s="18" t="s">
        <v>206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80</v>
      </c>
      <c r="BK135" s="241">
        <f>ROUND(I135*H135,2)</f>
        <v>0</v>
      </c>
      <c r="BL135" s="18" t="s">
        <v>80</v>
      </c>
      <c r="BM135" s="240" t="s">
        <v>1737</v>
      </c>
    </row>
    <row r="136" s="13" customFormat="1">
      <c r="A136" s="13"/>
      <c r="B136" s="242"/>
      <c r="C136" s="243"/>
      <c r="D136" s="244" t="s">
        <v>215</v>
      </c>
      <c r="E136" s="245" t="s">
        <v>1</v>
      </c>
      <c r="F136" s="246" t="s">
        <v>1738</v>
      </c>
      <c r="G136" s="243"/>
      <c r="H136" s="247">
        <v>2407</v>
      </c>
      <c r="I136" s="248"/>
      <c r="J136" s="243"/>
      <c r="K136" s="243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215</v>
      </c>
      <c r="AU136" s="253" t="s">
        <v>80</v>
      </c>
      <c r="AV136" s="13" t="s">
        <v>82</v>
      </c>
      <c r="AW136" s="13" t="s">
        <v>30</v>
      </c>
      <c r="AX136" s="13" t="s">
        <v>80</v>
      </c>
      <c r="AY136" s="253" t="s">
        <v>206</v>
      </c>
    </row>
    <row r="137" s="2" customFormat="1" ht="24.15" customHeight="1">
      <c r="A137" s="39"/>
      <c r="B137" s="40"/>
      <c r="C137" s="229" t="s">
        <v>244</v>
      </c>
      <c r="D137" s="229" t="s">
        <v>208</v>
      </c>
      <c r="E137" s="230" t="s">
        <v>1739</v>
      </c>
      <c r="F137" s="231" t="s">
        <v>1740</v>
      </c>
      <c r="G137" s="232" t="s">
        <v>301</v>
      </c>
      <c r="H137" s="233">
        <v>3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499</v>
      </c>
      <c r="AT137" s="240" t="s">
        <v>208</v>
      </c>
      <c r="AU137" s="240" t="s">
        <v>80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499</v>
      </c>
      <c r="BM137" s="240" t="s">
        <v>1741</v>
      </c>
    </row>
    <row r="138" s="2" customFormat="1" ht="24.15" customHeight="1">
      <c r="A138" s="39"/>
      <c r="B138" s="40"/>
      <c r="C138" s="229" t="s">
        <v>248</v>
      </c>
      <c r="D138" s="229" t="s">
        <v>208</v>
      </c>
      <c r="E138" s="230" t="s">
        <v>1742</v>
      </c>
      <c r="F138" s="231" t="s">
        <v>1743</v>
      </c>
      <c r="G138" s="232" t="s">
        <v>301</v>
      </c>
      <c r="H138" s="233">
        <v>4650</v>
      </c>
      <c r="I138" s="234"/>
      <c r="J138" s="235">
        <f>ROUND(I138*H138,2)</f>
        <v>0</v>
      </c>
      <c r="K138" s="231" t="s">
        <v>489</v>
      </c>
      <c r="L138" s="45"/>
      <c r="M138" s="236" t="s">
        <v>1</v>
      </c>
      <c r="N138" s="237" t="s">
        <v>38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213</v>
      </c>
      <c r="AT138" s="240" t="s">
        <v>208</v>
      </c>
      <c r="AU138" s="240" t="s">
        <v>80</v>
      </c>
      <c r="AY138" s="18" t="s">
        <v>206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80</v>
      </c>
      <c r="BK138" s="241">
        <f>ROUND(I138*H138,2)</f>
        <v>0</v>
      </c>
      <c r="BL138" s="18" t="s">
        <v>213</v>
      </c>
      <c r="BM138" s="240" t="s">
        <v>1744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1745</v>
      </c>
      <c r="G139" s="243"/>
      <c r="H139" s="247">
        <v>4650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80</v>
      </c>
      <c r="AV139" s="13" t="s">
        <v>82</v>
      </c>
      <c r="AW139" s="13" t="s">
        <v>30</v>
      </c>
      <c r="AX139" s="13" t="s">
        <v>80</v>
      </c>
      <c r="AY139" s="253" t="s">
        <v>206</v>
      </c>
    </row>
    <row r="140" s="2" customFormat="1" ht="24.15" customHeight="1">
      <c r="A140" s="39"/>
      <c r="B140" s="40"/>
      <c r="C140" s="229" t="s">
        <v>253</v>
      </c>
      <c r="D140" s="229" t="s">
        <v>208</v>
      </c>
      <c r="E140" s="230" t="s">
        <v>1746</v>
      </c>
      <c r="F140" s="231" t="s">
        <v>1747</v>
      </c>
      <c r="G140" s="232" t="s">
        <v>301</v>
      </c>
      <c r="H140" s="233">
        <v>32</v>
      </c>
      <c r="I140" s="234"/>
      <c r="J140" s="235">
        <f>ROUND(I140*H140,2)</f>
        <v>0</v>
      </c>
      <c r="K140" s="231" t="s">
        <v>489</v>
      </c>
      <c r="L140" s="45"/>
      <c r="M140" s="236" t="s">
        <v>1</v>
      </c>
      <c r="N140" s="237" t="s">
        <v>38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499</v>
      </c>
      <c r="AT140" s="240" t="s">
        <v>208</v>
      </c>
      <c r="AU140" s="240" t="s">
        <v>80</v>
      </c>
      <c r="AY140" s="18" t="s">
        <v>206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80</v>
      </c>
      <c r="BK140" s="241">
        <f>ROUND(I140*H140,2)</f>
        <v>0</v>
      </c>
      <c r="BL140" s="18" t="s">
        <v>499</v>
      </c>
      <c r="BM140" s="240" t="s">
        <v>1748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1749</v>
      </c>
      <c r="G141" s="243"/>
      <c r="H141" s="247">
        <v>32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80</v>
      </c>
      <c r="AV141" s="13" t="s">
        <v>82</v>
      </c>
      <c r="AW141" s="13" t="s">
        <v>30</v>
      </c>
      <c r="AX141" s="13" t="s">
        <v>80</v>
      </c>
      <c r="AY141" s="253" t="s">
        <v>206</v>
      </c>
    </row>
    <row r="142" s="2" customFormat="1" ht="24.15" customHeight="1">
      <c r="A142" s="39"/>
      <c r="B142" s="40"/>
      <c r="C142" s="229" t="s">
        <v>258</v>
      </c>
      <c r="D142" s="229" t="s">
        <v>208</v>
      </c>
      <c r="E142" s="230" t="s">
        <v>1750</v>
      </c>
      <c r="F142" s="231" t="s">
        <v>1751</v>
      </c>
      <c r="G142" s="232" t="s">
        <v>301</v>
      </c>
      <c r="H142" s="233">
        <v>4</v>
      </c>
      <c r="I142" s="234"/>
      <c r="J142" s="235">
        <f>ROUND(I142*H142,2)</f>
        <v>0</v>
      </c>
      <c r="K142" s="231" t="s">
        <v>489</v>
      </c>
      <c r="L142" s="45"/>
      <c r="M142" s="236" t="s">
        <v>1</v>
      </c>
      <c r="N142" s="237" t="s">
        <v>38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499</v>
      </c>
      <c r="AT142" s="240" t="s">
        <v>208</v>
      </c>
      <c r="AU142" s="240" t="s">
        <v>80</v>
      </c>
      <c r="AY142" s="18" t="s">
        <v>206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80</v>
      </c>
      <c r="BK142" s="241">
        <f>ROUND(I142*H142,2)</f>
        <v>0</v>
      </c>
      <c r="BL142" s="18" t="s">
        <v>499</v>
      </c>
      <c r="BM142" s="240" t="s">
        <v>1752</v>
      </c>
    </row>
    <row r="143" s="2" customFormat="1" ht="16.5" customHeight="1">
      <c r="A143" s="39"/>
      <c r="B143" s="40"/>
      <c r="C143" s="229" t="s">
        <v>265</v>
      </c>
      <c r="D143" s="229" t="s">
        <v>208</v>
      </c>
      <c r="E143" s="230" t="s">
        <v>600</v>
      </c>
      <c r="F143" s="231" t="s">
        <v>601</v>
      </c>
      <c r="G143" s="232" t="s">
        <v>301</v>
      </c>
      <c r="H143" s="233">
        <v>150</v>
      </c>
      <c r="I143" s="234"/>
      <c r="J143" s="235">
        <f>ROUND(I143*H143,2)</f>
        <v>0</v>
      </c>
      <c r="K143" s="231" t="s">
        <v>489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298</v>
      </c>
      <c r="AT143" s="240" t="s">
        <v>208</v>
      </c>
      <c r="AU143" s="240" t="s">
        <v>80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298</v>
      </c>
      <c r="BM143" s="240" t="s">
        <v>1753</v>
      </c>
    </row>
    <row r="144" s="2" customFormat="1" ht="24.15" customHeight="1">
      <c r="A144" s="39"/>
      <c r="B144" s="40"/>
      <c r="C144" s="229" t="s">
        <v>269</v>
      </c>
      <c r="D144" s="229" t="s">
        <v>208</v>
      </c>
      <c r="E144" s="230" t="s">
        <v>1754</v>
      </c>
      <c r="F144" s="231" t="s">
        <v>1755</v>
      </c>
      <c r="G144" s="232" t="s">
        <v>301</v>
      </c>
      <c r="H144" s="233">
        <v>12</v>
      </c>
      <c r="I144" s="234"/>
      <c r="J144" s="235">
        <f>ROUND(I144*H144,2)</f>
        <v>0</v>
      </c>
      <c r="K144" s="231" t="s">
        <v>489</v>
      </c>
      <c r="L144" s="45"/>
      <c r="M144" s="236" t="s">
        <v>1</v>
      </c>
      <c r="N144" s="237" t="s">
        <v>38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499</v>
      </c>
      <c r="AT144" s="240" t="s">
        <v>208</v>
      </c>
      <c r="AU144" s="240" t="s">
        <v>80</v>
      </c>
      <c r="AY144" s="18" t="s">
        <v>206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80</v>
      </c>
      <c r="BK144" s="241">
        <f>ROUND(I144*H144,2)</f>
        <v>0</v>
      </c>
      <c r="BL144" s="18" t="s">
        <v>499</v>
      </c>
      <c r="BM144" s="240" t="s">
        <v>1756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1757</v>
      </c>
      <c r="G145" s="243"/>
      <c r="H145" s="247">
        <v>1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80</v>
      </c>
      <c r="AV145" s="13" t="s">
        <v>82</v>
      </c>
      <c r="AW145" s="13" t="s">
        <v>30</v>
      </c>
      <c r="AX145" s="13" t="s">
        <v>73</v>
      </c>
      <c r="AY145" s="253" t="s">
        <v>206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1758</v>
      </c>
      <c r="G146" s="243"/>
      <c r="H146" s="247">
        <v>1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80</v>
      </c>
      <c r="AV146" s="13" t="s">
        <v>82</v>
      </c>
      <c r="AW146" s="13" t="s">
        <v>30</v>
      </c>
      <c r="AX146" s="13" t="s">
        <v>73</v>
      </c>
      <c r="AY146" s="253" t="s">
        <v>206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1759</v>
      </c>
      <c r="G147" s="243"/>
      <c r="H147" s="247">
        <v>1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80</v>
      </c>
      <c r="AV147" s="13" t="s">
        <v>82</v>
      </c>
      <c r="AW147" s="13" t="s">
        <v>30</v>
      </c>
      <c r="AX147" s="13" t="s">
        <v>73</v>
      </c>
      <c r="AY147" s="253" t="s">
        <v>206</v>
      </c>
    </row>
    <row r="148" s="13" customFormat="1">
      <c r="A148" s="13"/>
      <c r="B148" s="242"/>
      <c r="C148" s="243"/>
      <c r="D148" s="244" t="s">
        <v>215</v>
      </c>
      <c r="E148" s="245" t="s">
        <v>1</v>
      </c>
      <c r="F148" s="246" t="s">
        <v>1760</v>
      </c>
      <c r="G148" s="243"/>
      <c r="H148" s="247">
        <v>1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215</v>
      </c>
      <c r="AU148" s="253" t="s">
        <v>80</v>
      </c>
      <c r="AV148" s="13" t="s">
        <v>82</v>
      </c>
      <c r="AW148" s="13" t="s">
        <v>30</v>
      </c>
      <c r="AX148" s="13" t="s">
        <v>73</v>
      </c>
      <c r="AY148" s="253" t="s">
        <v>206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1761</v>
      </c>
      <c r="G149" s="243"/>
      <c r="H149" s="247">
        <v>1</v>
      </c>
      <c r="I149" s="248"/>
      <c r="J149" s="243"/>
      <c r="K149" s="243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80</v>
      </c>
      <c r="AV149" s="13" t="s">
        <v>82</v>
      </c>
      <c r="AW149" s="13" t="s">
        <v>30</v>
      </c>
      <c r="AX149" s="13" t="s">
        <v>73</v>
      </c>
      <c r="AY149" s="253" t="s">
        <v>206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1762</v>
      </c>
      <c r="G150" s="243"/>
      <c r="H150" s="247">
        <v>1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80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3" customFormat="1">
      <c r="A151" s="13"/>
      <c r="B151" s="242"/>
      <c r="C151" s="243"/>
      <c r="D151" s="244" t="s">
        <v>215</v>
      </c>
      <c r="E151" s="245" t="s">
        <v>1</v>
      </c>
      <c r="F151" s="246" t="s">
        <v>1763</v>
      </c>
      <c r="G151" s="243"/>
      <c r="H151" s="247">
        <v>1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215</v>
      </c>
      <c r="AU151" s="253" t="s">
        <v>80</v>
      </c>
      <c r="AV151" s="13" t="s">
        <v>82</v>
      </c>
      <c r="AW151" s="13" t="s">
        <v>30</v>
      </c>
      <c r="AX151" s="13" t="s">
        <v>73</v>
      </c>
      <c r="AY151" s="253" t="s">
        <v>206</v>
      </c>
    </row>
    <row r="152" s="13" customFormat="1">
      <c r="A152" s="13"/>
      <c r="B152" s="242"/>
      <c r="C152" s="243"/>
      <c r="D152" s="244" t="s">
        <v>215</v>
      </c>
      <c r="E152" s="245" t="s">
        <v>1</v>
      </c>
      <c r="F152" s="246" t="s">
        <v>1764</v>
      </c>
      <c r="G152" s="243"/>
      <c r="H152" s="247">
        <v>1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215</v>
      </c>
      <c r="AU152" s="253" t="s">
        <v>80</v>
      </c>
      <c r="AV152" s="13" t="s">
        <v>82</v>
      </c>
      <c r="AW152" s="13" t="s">
        <v>30</v>
      </c>
      <c r="AX152" s="13" t="s">
        <v>73</v>
      </c>
      <c r="AY152" s="253" t="s">
        <v>206</v>
      </c>
    </row>
    <row r="153" s="13" customFormat="1">
      <c r="A153" s="13"/>
      <c r="B153" s="242"/>
      <c r="C153" s="243"/>
      <c r="D153" s="244" t="s">
        <v>215</v>
      </c>
      <c r="E153" s="245" t="s">
        <v>1</v>
      </c>
      <c r="F153" s="246" t="s">
        <v>1765</v>
      </c>
      <c r="G153" s="243"/>
      <c r="H153" s="247">
        <v>1</v>
      </c>
      <c r="I153" s="248"/>
      <c r="J153" s="243"/>
      <c r="K153" s="243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215</v>
      </c>
      <c r="AU153" s="253" t="s">
        <v>80</v>
      </c>
      <c r="AV153" s="13" t="s">
        <v>82</v>
      </c>
      <c r="AW153" s="13" t="s">
        <v>30</v>
      </c>
      <c r="AX153" s="13" t="s">
        <v>73</v>
      </c>
      <c r="AY153" s="253" t="s">
        <v>206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1766</v>
      </c>
      <c r="G154" s="243"/>
      <c r="H154" s="247">
        <v>1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80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3" customFormat="1">
      <c r="A155" s="13"/>
      <c r="B155" s="242"/>
      <c r="C155" s="243"/>
      <c r="D155" s="244" t="s">
        <v>215</v>
      </c>
      <c r="E155" s="245" t="s">
        <v>1</v>
      </c>
      <c r="F155" s="246" t="s">
        <v>1767</v>
      </c>
      <c r="G155" s="243"/>
      <c r="H155" s="247">
        <v>1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215</v>
      </c>
      <c r="AU155" s="253" t="s">
        <v>80</v>
      </c>
      <c r="AV155" s="13" t="s">
        <v>82</v>
      </c>
      <c r="AW155" s="13" t="s">
        <v>30</v>
      </c>
      <c r="AX155" s="13" t="s">
        <v>73</v>
      </c>
      <c r="AY155" s="253" t="s">
        <v>206</v>
      </c>
    </row>
    <row r="156" s="13" customFormat="1">
      <c r="A156" s="13"/>
      <c r="B156" s="242"/>
      <c r="C156" s="243"/>
      <c r="D156" s="244" t="s">
        <v>215</v>
      </c>
      <c r="E156" s="245" t="s">
        <v>1</v>
      </c>
      <c r="F156" s="246" t="s">
        <v>1768</v>
      </c>
      <c r="G156" s="243"/>
      <c r="H156" s="247">
        <v>1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215</v>
      </c>
      <c r="AU156" s="253" t="s">
        <v>80</v>
      </c>
      <c r="AV156" s="13" t="s">
        <v>82</v>
      </c>
      <c r="AW156" s="13" t="s">
        <v>30</v>
      </c>
      <c r="AX156" s="13" t="s">
        <v>73</v>
      </c>
      <c r="AY156" s="253" t="s">
        <v>206</v>
      </c>
    </row>
    <row r="157" s="14" customFormat="1">
      <c r="A157" s="14"/>
      <c r="B157" s="254"/>
      <c r="C157" s="255"/>
      <c r="D157" s="244" t="s">
        <v>215</v>
      </c>
      <c r="E157" s="256" t="s">
        <v>1</v>
      </c>
      <c r="F157" s="257" t="s">
        <v>218</v>
      </c>
      <c r="G157" s="255"/>
      <c r="H157" s="258">
        <v>12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4" t="s">
        <v>215</v>
      </c>
      <c r="AU157" s="264" t="s">
        <v>80</v>
      </c>
      <c r="AV157" s="14" t="s">
        <v>213</v>
      </c>
      <c r="AW157" s="14" t="s">
        <v>30</v>
      </c>
      <c r="AX157" s="14" t="s">
        <v>80</v>
      </c>
      <c r="AY157" s="264" t="s">
        <v>206</v>
      </c>
    </row>
    <row r="158" s="2" customFormat="1" ht="24.15" customHeight="1">
      <c r="A158" s="39"/>
      <c r="B158" s="40"/>
      <c r="C158" s="229" t="s">
        <v>8</v>
      </c>
      <c r="D158" s="229" t="s">
        <v>208</v>
      </c>
      <c r="E158" s="230" t="s">
        <v>1769</v>
      </c>
      <c r="F158" s="231" t="s">
        <v>1770</v>
      </c>
      <c r="G158" s="232" t="s">
        <v>309</v>
      </c>
      <c r="H158" s="233">
        <v>8187</v>
      </c>
      <c r="I158" s="234"/>
      <c r="J158" s="235">
        <f>ROUND(I158*H158,2)</f>
        <v>0</v>
      </c>
      <c r="K158" s="231" t="s">
        <v>489</v>
      </c>
      <c r="L158" s="45"/>
      <c r="M158" s="236" t="s">
        <v>1</v>
      </c>
      <c r="N158" s="237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499</v>
      </c>
      <c r="AT158" s="240" t="s">
        <v>208</v>
      </c>
      <c r="AU158" s="240" t="s">
        <v>80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499</v>
      </c>
      <c r="BM158" s="240" t="s">
        <v>1771</v>
      </c>
    </row>
    <row r="159" s="13" customFormat="1">
      <c r="A159" s="13"/>
      <c r="B159" s="242"/>
      <c r="C159" s="243"/>
      <c r="D159" s="244" t="s">
        <v>215</v>
      </c>
      <c r="E159" s="245" t="s">
        <v>1</v>
      </c>
      <c r="F159" s="246" t="s">
        <v>1772</v>
      </c>
      <c r="G159" s="243"/>
      <c r="H159" s="247">
        <v>15</v>
      </c>
      <c r="I159" s="248"/>
      <c r="J159" s="243"/>
      <c r="K159" s="243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215</v>
      </c>
      <c r="AU159" s="253" t="s">
        <v>80</v>
      </c>
      <c r="AV159" s="13" t="s">
        <v>82</v>
      </c>
      <c r="AW159" s="13" t="s">
        <v>30</v>
      </c>
      <c r="AX159" s="13" t="s">
        <v>73</v>
      </c>
      <c r="AY159" s="253" t="s">
        <v>206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1773</v>
      </c>
      <c r="G160" s="243"/>
      <c r="H160" s="247">
        <v>80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80</v>
      </c>
      <c r="AV160" s="13" t="s">
        <v>82</v>
      </c>
      <c r="AW160" s="13" t="s">
        <v>30</v>
      </c>
      <c r="AX160" s="13" t="s">
        <v>73</v>
      </c>
      <c r="AY160" s="253" t="s">
        <v>206</v>
      </c>
    </row>
    <row r="161" s="13" customFormat="1">
      <c r="A161" s="13"/>
      <c r="B161" s="242"/>
      <c r="C161" s="243"/>
      <c r="D161" s="244" t="s">
        <v>215</v>
      </c>
      <c r="E161" s="245" t="s">
        <v>1</v>
      </c>
      <c r="F161" s="246" t="s">
        <v>1774</v>
      </c>
      <c r="G161" s="243"/>
      <c r="H161" s="247">
        <v>2360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215</v>
      </c>
      <c r="AU161" s="253" t="s">
        <v>80</v>
      </c>
      <c r="AV161" s="13" t="s">
        <v>82</v>
      </c>
      <c r="AW161" s="13" t="s">
        <v>30</v>
      </c>
      <c r="AX161" s="13" t="s">
        <v>73</v>
      </c>
      <c r="AY161" s="253" t="s">
        <v>206</v>
      </c>
    </row>
    <row r="162" s="13" customFormat="1">
      <c r="A162" s="13"/>
      <c r="B162" s="242"/>
      <c r="C162" s="243"/>
      <c r="D162" s="244" t="s">
        <v>215</v>
      </c>
      <c r="E162" s="245" t="s">
        <v>1</v>
      </c>
      <c r="F162" s="246" t="s">
        <v>1775</v>
      </c>
      <c r="G162" s="243"/>
      <c r="H162" s="247">
        <v>10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215</v>
      </c>
      <c r="AU162" s="253" t="s">
        <v>80</v>
      </c>
      <c r="AV162" s="13" t="s">
        <v>82</v>
      </c>
      <c r="AW162" s="13" t="s">
        <v>30</v>
      </c>
      <c r="AX162" s="13" t="s">
        <v>73</v>
      </c>
      <c r="AY162" s="253" t="s">
        <v>206</v>
      </c>
    </row>
    <row r="163" s="13" customFormat="1">
      <c r="A163" s="13"/>
      <c r="B163" s="242"/>
      <c r="C163" s="243"/>
      <c r="D163" s="244" t="s">
        <v>215</v>
      </c>
      <c r="E163" s="245" t="s">
        <v>1</v>
      </c>
      <c r="F163" s="246" t="s">
        <v>1776</v>
      </c>
      <c r="G163" s="243"/>
      <c r="H163" s="247">
        <v>380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215</v>
      </c>
      <c r="AU163" s="253" t="s">
        <v>80</v>
      </c>
      <c r="AV163" s="13" t="s">
        <v>82</v>
      </c>
      <c r="AW163" s="13" t="s">
        <v>30</v>
      </c>
      <c r="AX163" s="13" t="s">
        <v>73</v>
      </c>
      <c r="AY163" s="253" t="s">
        <v>206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1777</v>
      </c>
      <c r="G164" s="243"/>
      <c r="H164" s="247">
        <v>10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80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3" customFormat="1">
      <c r="A165" s="13"/>
      <c r="B165" s="242"/>
      <c r="C165" s="243"/>
      <c r="D165" s="244" t="s">
        <v>215</v>
      </c>
      <c r="E165" s="245" t="s">
        <v>1</v>
      </c>
      <c r="F165" s="246" t="s">
        <v>1778</v>
      </c>
      <c r="G165" s="243"/>
      <c r="H165" s="247">
        <v>260</v>
      </c>
      <c r="I165" s="248"/>
      <c r="J165" s="243"/>
      <c r="K165" s="243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215</v>
      </c>
      <c r="AU165" s="253" t="s">
        <v>80</v>
      </c>
      <c r="AV165" s="13" t="s">
        <v>82</v>
      </c>
      <c r="AW165" s="13" t="s">
        <v>30</v>
      </c>
      <c r="AX165" s="13" t="s">
        <v>73</v>
      </c>
      <c r="AY165" s="253" t="s">
        <v>206</v>
      </c>
    </row>
    <row r="166" s="13" customFormat="1">
      <c r="A166" s="13"/>
      <c r="B166" s="242"/>
      <c r="C166" s="243"/>
      <c r="D166" s="244" t="s">
        <v>215</v>
      </c>
      <c r="E166" s="245" t="s">
        <v>1</v>
      </c>
      <c r="F166" s="246" t="s">
        <v>1779</v>
      </c>
      <c r="G166" s="243"/>
      <c r="H166" s="247">
        <v>10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215</v>
      </c>
      <c r="AU166" s="253" t="s">
        <v>80</v>
      </c>
      <c r="AV166" s="13" t="s">
        <v>82</v>
      </c>
      <c r="AW166" s="13" t="s">
        <v>30</v>
      </c>
      <c r="AX166" s="13" t="s">
        <v>73</v>
      </c>
      <c r="AY166" s="253" t="s">
        <v>206</v>
      </c>
    </row>
    <row r="167" s="13" customFormat="1">
      <c r="A167" s="13"/>
      <c r="B167" s="242"/>
      <c r="C167" s="243"/>
      <c r="D167" s="244" t="s">
        <v>215</v>
      </c>
      <c r="E167" s="245" t="s">
        <v>1</v>
      </c>
      <c r="F167" s="246" t="s">
        <v>1780</v>
      </c>
      <c r="G167" s="243"/>
      <c r="H167" s="247">
        <v>840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215</v>
      </c>
      <c r="AU167" s="253" t="s">
        <v>80</v>
      </c>
      <c r="AV167" s="13" t="s">
        <v>82</v>
      </c>
      <c r="AW167" s="13" t="s">
        <v>30</v>
      </c>
      <c r="AX167" s="13" t="s">
        <v>73</v>
      </c>
      <c r="AY167" s="253" t="s">
        <v>206</v>
      </c>
    </row>
    <row r="168" s="13" customFormat="1">
      <c r="A168" s="13"/>
      <c r="B168" s="242"/>
      <c r="C168" s="243"/>
      <c r="D168" s="244" t="s">
        <v>215</v>
      </c>
      <c r="E168" s="245" t="s">
        <v>1</v>
      </c>
      <c r="F168" s="246" t="s">
        <v>1781</v>
      </c>
      <c r="G168" s="243"/>
      <c r="H168" s="247">
        <v>15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215</v>
      </c>
      <c r="AU168" s="253" t="s">
        <v>80</v>
      </c>
      <c r="AV168" s="13" t="s">
        <v>82</v>
      </c>
      <c r="AW168" s="13" t="s">
        <v>30</v>
      </c>
      <c r="AX168" s="13" t="s">
        <v>73</v>
      </c>
      <c r="AY168" s="253" t="s">
        <v>206</v>
      </c>
    </row>
    <row r="169" s="13" customFormat="1">
      <c r="A169" s="13"/>
      <c r="B169" s="242"/>
      <c r="C169" s="243"/>
      <c r="D169" s="244" t="s">
        <v>215</v>
      </c>
      <c r="E169" s="245" t="s">
        <v>1</v>
      </c>
      <c r="F169" s="246" t="s">
        <v>1782</v>
      </c>
      <c r="G169" s="243"/>
      <c r="H169" s="247">
        <v>1310</v>
      </c>
      <c r="I169" s="248"/>
      <c r="J169" s="243"/>
      <c r="K169" s="243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215</v>
      </c>
      <c r="AU169" s="253" t="s">
        <v>80</v>
      </c>
      <c r="AV169" s="13" t="s">
        <v>82</v>
      </c>
      <c r="AW169" s="13" t="s">
        <v>30</v>
      </c>
      <c r="AX169" s="13" t="s">
        <v>73</v>
      </c>
      <c r="AY169" s="253" t="s">
        <v>206</v>
      </c>
    </row>
    <row r="170" s="13" customFormat="1">
      <c r="A170" s="13"/>
      <c r="B170" s="242"/>
      <c r="C170" s="243"/>
      <c r="D170" s="244" t="s">
        <v>215</v>
      </c>
      <c r="E170" s="245" t="s">
        <v>1</v>
      </c>
      <c r="F170" s="246" t="s">
        <v>1783</v>
      </c>
      <c r="G170" s="243"/>
      <c r="H170" s="247">
        <v>15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215</v>
      </c>
      <c r="AU170" s="253" t="s">
        <v>80</v>
      </c>
      <c r="AV170" s="13" t="s">
        <v>82</v>
      </c>
      <c r="AW170" s="13" t="s">
        <v>30</v>
      </c>
      <c r="AX170" s="13" t="s">
        <v>73</v>
      </c>
      <c r="AY170" s="253" t="s">
        <v>206</v>
      </c>
    </row>
    <row r="171" s="13" customFormat="1">
      <c r="A171" s="13"/>
      <c r="B171" s="242"/>
      <c r="C171" s="243"/>
      <c r="D171" s="244" t="s">
        <v>215</v>
      </c>
      <c r="E171" s="245" t="s">
        <v>1</v>
      </c>
      <c r="F171" s="246" t="s">
        <v>1784</v>
      </c>
      <c r="G171" s="243"/>
      <c r="H171" s="247">
        <v>990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215</v>
      </c>
      <c r="AU171" s="253" t="s">
        <v>80</v>
      </c>
      <c r="AV171" s="13" t="s">
        <v>82</v>
      </c>
      <c r="AW171" s="13" t="s">
        <v>30</v>
      </c>
      <c r="AX171" s="13" t="s">
        <v>73</v>
      </c>
      <c r="AY171" s="253" t="s">
        <v>206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1785</v>
      </c>
      <c r="G172" s="243"/>
      <c r="H172" s="247">
        <v>15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80</v>
      </c>
      <c r="AV172" s="13" t="s">
        <v>82</v>
      </c>
      <c r="AW172" s="13" t="s">
        <v>30</v>
      </c>
      <c r="AX172" s="13" t="s">
        <v>73</v>
      </c>
      <c r="AY172" s="253" t="s">
        <v>206</v>
      </c>
    </row>
    <row r="173" s="13" customFormat="1">
      <c r="A173" s="13"/>
      <c r="B173" s="242"/>
      <c r="C173" s="243"/>
      <c r="D173" s="244" t="s">
        <v>215</v>
      </c>
      <c r="E173" s="245" t="s">
        <v>1</v>
      </c>
      <c r="F173" s="246" t="s">
        <v>1786</v>
      </c>
      <c r="G173" s="243"/>
      <c r="H173" s="247">
        <v>965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215</v>
      </c>
      <c r="AU173" s="253" t="s">
        <v>80</v>
      </c>
      <c r="AV173" s="13" t="s">
        <v>82</v>
      </c>
      <c r="AW173" s="13" t="s">
        <v>30</v>
      </c>
      <c r="AX173" s="13" t="s">
        <v>73</v>
      </c>
      <c r="AY173" s="253" t="s">
        <v>206</v>
      </c>
    </row>
    <row r="174" s="13" customFormat="1">
      <c r="A174" s="13"/>
      <c r="B174" s="242"/>
      <c r="C174" s="243"/>
      <c r="D174" s="244" t="s">
        <v>215</v>
      </c>
      <c r="E174" s="245" t="s">
        <v>1</v>
      </c>
      <c r="F174" s="246" t="s">
        <v>1787</v>
      </c>
      <c r="G174" s="243"/>
      <c r="H174" s="247">
        <v>912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215</v>
      </c>
      <c r="AU174" s="253" t="s">
        <v>80</v>
      </c>
      <c r="AV174" s="13" t="s">
        <v>82</v>
      </c>
      <c r="AW174" s="13" t="s">
        <v>30</v>
      </c>
      <c r="AX174" s="13" t="s">
        <v>73</v>
      </c>
      <c r="AY174" s="253" t="s">
        <v>206</v>
      </c>
    </row>
    <row r="175" s="14" customFormat="1">
      <c r="A175" s="14"/>
      <c r="B175" s="254"/>
      <c r="C175" s="255"/>
      <c r="D175" s="244" t="s">
        <v>215</v>
      </c>
      <c r="E175" s="256" t="s">
        <v>1</v>
      </c>
      <c r="F175" s="257" t="s">
        <v>218</v>
      </c>
      <c r="G175" s="255"/>
      <c r="H175" s="258">
        <v>8187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4" t="s">
        <v>215</v>
      </c>
      <c r="AU175" s="264" t="s">
        <v>80</v>
      </c>
      <c r="AV175" s="14" t="s">
        <v>213</v>
      </c>
      <c r="AW175" s="14" t="s">
        <v>30</v>
      </c>
      <c r="AX175" s="14" t="s">
        <v>80</v>
      </c>
      <c r="AY175" s="264" t="s">
        <v>206</v>
      </c>
    </row>
    <row r="176" s="2" customFormat="1" ht="24.15" customHeight="1">
      <c r="A176" s="39"/>
      <c r="B176" s="40"/>
      <c r="C176" s="229" t="s">
        <v>281</v>
      </c>
      <c r="D176" s="229" t="s">
        <v>208</v>
      </c>
      <c r="E176" s="230" t="s">
        <v>1788</v>
      </c>
      <c r="F176" s="231" t="s">
        <v>1789</v>
      </c>
      <c r="G176" s="232" t="s">
        <v>301</v>
      </c>
      <c r="H176" s="233">
        <v>14</v>
      </c>
      <c r="I176" s="234"/>
      <c r="J176" s="235">
        <f>ROUND(I176*H176,2)</f>
        <v>0</v>
      </c>
      <c r="K176" s="231" t="s">
        <v>489</v>
      </c>
      <c r="L176" s="45"/>
      <c r="M176" s="236" t="s">
        <v>1</v>
      </c>
      <c r="N176" s="237" t="s">
        <v>38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213</v>
      </c>
      <c r="AT176" s="240" t="s">
        <v>208</v>
      </c>
      <c r="AU176" s="240" t="s">
        <v>80</v>
      </c>
      <c r="AY176" s="18" t="s">
        <v>206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80</v>
      </c>
      <c r="BK176" s="241">
        <f>ROUND(I176*H176,2)</f>
        <v>0</v>
      </c>
      <c r="BL176" s="18" t="s">
        <v>213</v>
      </c>
      <c r="BM176" s="240" t="s">
        <v>1790</v>
      </c>
    </row>
    <row r="177" s="2" customFormat="1" ht="16.5" customHeight="1">
      <c r="A177" s="39"/>
      <c r="B177" s="40"/>
      <c r="C177" s="229" t="s">
        <v>287</v>
      </c>
      <c r="D177" s="229" t="s">
        <v>208</v>
      </c>
      <c r="E177" s="230" t="s">
        <v>1791</v>
      </c>
      <c r="F177" s="231" t="s">
        <v>1792</v>
      </c>
      <c r="G177" s="232" t="s">
        <v>1793</v>
      </c>
      <c r="H177" s="233">
        <v>19.942</v>
      </c>
      <c r="I177" s="234"/>
      <c r="J177" s="235">
        <f>ROUND(I177*H177,2)</f>
        <v>0</v>
      </c>
      <c r="K177" s="231" t="s">
        <v>489</v>
      </c>
      <c r="L177" s="45"/>
      <c r="M177" s="236" t="s">
        <v>1</v>
      </c>
      <c r="N177" s="237" t="s">
        <v>38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499</v>
      </c>
      <c r="AT177" s="240" t="s">
        <v>208</v>
      </c>
      <c r="AU177" s="240" t="s">
        <v>80</v>
      </c>
      <c r="AY177" s="18" t="s">
        <v>206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80</v>
      </c>
      <c r="BK177" s="241">
        <f>ROUND(I177*H177,2)</f>
        <v>0</v>
      </c>
      <c r="BL177" s="18" t="s">
        <v>499</v>
      </c>
      <c r="BM177" s="240" t="s">
        <v>1794</v>
      </c>
    </row>
    <row r="178" s="13" customFormat="1">
      <c r="A178" s="13"/>
      <c r="B178" s="242"/>
      <c r="C178" s="243"/>
      <c r="D178" s="244" t="s">
        <v>215</v>
      </c>
      <c r="E178" s="245" t="s">
        <v>1</v>
      </c>
      <c r="F178" s="246" t="s">
        <v>1795</v>
      </c>
      <c r="G178" s="243"/>
      <c r="H178" s="247">
        <v>19.942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215</v>
      </c>
      <c r="AU178" s="253" t="s">
        <v>80</v>
      </c>
      <c r="AV178" s="13" t="s">
        <v>82</v>
      </c>
      <c r="AW178" s="13" t="s">
        <v>30</v>
      </c>
      <c r="AX178" s="13" t="s">
        <v>80</v>
      </c>
      <c r="AY178" s="253" t="s">
        <v>206</v>
      </c>
    </row>
    <row r="179" s="12" customFormat="1" ht="25.92" customHeight="1">
      <c r="A179" s="12"/>
      <c r="B179" s="213"/>
      <c r="C179" s="214"/>
      <c r="D179" s="215" t="s">
        <v>72</v>
      </c>
      <c r="E179" s="216" t="s">
        <v>501</v>
      </c>
      <c r="F179" s="216" t="s">
        <v>502</v>
      </c>
      <c r="G179" s="214"/>
      <c r="H179" s="214"/>
      <c r="I179" s="217"/>
      <c r="J179" s="218">
        <f>BK179</f>
        <v>0</v>
      </c>
      <c r="K179" s="214"/>
      <c r="L179" s="219"/>
      <c r="M179" s="220"/>
      <c r="N179" s="221"/>
      <c r="O179" s="221"/>
      <c r="P179" s="222">
        <f>SUM(P180:P253)</f>
        <v>0</v>
      </c>
      <c r="Q179" s="221"/>
      <c r="R179" s="222">
        <f>SUM(R180:R253)</f>
        <v>0</v>
      </c>
      <c r="S179" s="221"/>
      <c r="T179" s="223">
        <f>SUM(T180:T253)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4" t="s">
        <v>80</v>
      </c>
      <c r="AT179" s="225" t="s">
        <v>72</v>
      </c>
      <c r="AU179" s="225" t="s">
        <v>73</v>
      </c>
      <c r="AY179" s="224" t="s">
        <v>206</v>
      </c>
      <c r="BK179" s="226">
        <f>SUM(BK180:BK253)</f>
        <v>0</v>
      </c>
    </row>
    <row r="180" s="2" customFormat="1" ht="24.15" customHeight="1">
      <c r="A180" s="39"/>
      <c r="B180" s="40"/>
      <c r="C180" s="286" t="s">
        <v>293</v>
      </c>
      <c r="D180" s="286" t="s">
        <v>288</v>
      </c>
      <c r="E180" s="287" t="s">
        <v>1796</v>
      </c>
      <c r="F180" s="288" t="s">
        <v>1797</v>
      </c>
      <c r="G180" s="289" t="s">
        <v>309</v>
      </c>
      <c r="H180" s="290">
        <v>19942.650000000001</v>
      </c>
      <c r="I180" s="291"/>
      <c r="J180" s="292">
        <f>ROUND(I180*H180,2)</f>
        <v>0</v>
      </c>
      <c r="K180" s="288" t="s">
        <v>489</v>
      </c>
      <c r="L180" s="293"/>
      <c r="M180" s="294" t="s">
        <v>1</v>
      </c>
      <c r="N180" s="295" t="s">
        <v>38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505</v>
      </c>
      <c r="AT180" s="240" t="s">
        <v>288</v>
      </c>
      <c r="AU180" s="240" t="s">
        <v>80</v>
      </c>
      <c r="AY180" s="18" t="s">
        <v>206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80</v>
      </c>
      <c r="BK180" s="241">
        <f>ROUND(I180*H180,2)</f>
        <v>0</v>
      </c>
      <c r="BL180" s="18" t="s">
        <v>383</v>
      </c>
      <c r="BM180" s="240" t="s">
        <v>1798</v>
      </c>
    </row>
    <row r="181" s="13" customFormat="1">
      <c r="A181" s="13"/>
      <c r="B181" s="242"/>
      <c r="C181" s="243"/>
      <c r="D181" s="244" t="s">
        <v>215</v>
      </c>
      <c r="E181" s="245" t="s">
        <v>1</v>
      </c>
      <c r="F181" s="246" t="s">
        <v>1799</v>
      </c>
      <c r="G181" s="243"/>
      <c r="H181" s="247">
        <v>15.75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215</v>
      </c>
      <c r="AU181" s="253" t="s">
        <v>80</v>
      </c>
      <c r="AV181" s="13" t="s">
        <v>82</v>
      </c>
      <c r="AW181" s="13" t="s">
        <v>30</v>
      </c>
      <c r="AX181" s="13" t="s">
        <v>73</v>
      </c>
      <c r="AY181" s="253" t="s">
        <v>206</v>
      </c>
    </row>
    <row r="182" s="13" customFormat="1">
      <c r="A182" s="13"/>
      <c r="B182" s="242"/>
      <c r="C182" s="243"/>
      <c r="D182" s="244" t="s">
        <v>215</v>
      </c>
      <c r="E182" s="245" t="s">
        <v>1</v>
      </c>
      <c r="F182" s="246" t="s">
        <v>1800</v>
      </c>
      <c r="G182" s="243"/>
      <c r="H182" s="247">
        <v>252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215</v>
      </c>
      <c r="AU182" s="253" t="s">
        <v>80</v>
      </c>
      <c r="AV182" s="13" t="s">
        <v>82</v>
      </c>
      <c r="AW182" s="13" t="s">
        <v>30</v>
      </c>
      <c r="AX182" s="13" t="s">
        <v>73</v>
      </c>
      <c r="AY182" s="253" t="s">
        <v>206</v>
      </c>
    </row>
    <row r="183" s="13" customFormat="1">
      <c r="A183" s="13"/>
      <c r="B183" s="242"/>
      <c r="C183" s="243"/>
      <c r="D183" s="244" t="s">
        <v>215</v>
      </c>
      <c r="E183" s="245" t="s">
        <v>1</v>
      </c>
      <c r="F183" s="246" t="s">
        <v>1801</v>
      </c>
      <c r="G183" s="243"/>
      <c r="H183" s="247">
        <v>2753.0999999999999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215</v>
      </c>
      <c r="AU183" s="253" t="s">
        <v>80</v>
      </c>
      <c r="AV183" s="13" t="s">
        <v>82</v>
      </c>
      <c r="AW183" s="13" t="s">
        <v>30</v>
      </c>
      <c r="AX183" s="13" t="s">
        <v>73</v>
      </c>
      <c r="AY183" s="253" t="s">
        <v>206</v>
      </c>
    </row>
    <row r="184" s="13" customFormat="1">
      <c r="A184" s="13"/>
      <c r="B184" s="242"/>
      <c r="C184" s="243"/>
      <c r="D184" s="244" t="s">
        <v>215</v>
      </c>
      <c r="E184" s="245" t="s">
        <v>1</v>
      </c>
      <c r="F184" s="246" t="s">
        <v>1802</v>
      </c>
      <c r="G184" s="243"/>
      <c r="H184" s="247">
        <v>2299.5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215</v>
      </c>
      <c r="AU184" s="253" t="s">
        <v>80</v>
      </c>
      <c r="AV184" s="13" t="s">
        <v>82</v>
      </c>
      <c r="AW184" s="13" t="s">
        <v>30</v>
      </c>
      <c r="AX184" s="13" t="s">
        <v>73</v>
      </c>
      <c r="AY184" s="253" t="s">
        <v>206</v>
      </c>
    </row>
    <row r="185" s="13" customFormat="1">
      <c r="A185" s="13"/>
      <c r="B185" s="242"/>
      <c r="C185" s="243"/>
      <c r="D185" s="244" t="s">
        <v>215</v>
      </c>
      <c r="E185" s="245" t="s">
        <v>1</v>
      </c>
      <c r="F185" s="246" t="s">
        <v>1803</v>
      </c>
      <c r="G185" s="243"/>
      <c r="H185" s="247">
        <v>26.25</v>
      </c>
      <c r="I185" s="248"/>
      <c r="J185" s="243"/>
      <c r="K185" s="243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215</v>
      </c>
      <c r="AU185" s="253" t="s">
        <v>80</v>
      </c>
      <c r="AV185" s="13" t="s">
        <v>82</v>
      </c>
      <c r="AW185" s="13" t="s">
        <v>30</v>
      </c>
      <c r="AX185" s="13" t="s">
        <v>73</v>
      </c>
      <c r="AY185" s="253" t="s">
        <v>206</v>
      </c>
    </row>
    <row r="186" s="13" customFormat="1">
      <c r="A186" s="13"/>
      <c r="B186" s="242"/>
      <c r="C186" s="243"/>
      <c r="D186" s="244" t="s">
        <v>215</v>
      </c>
      <c r="E186" s="245" t="s">
        <v>1</v>
      </c>
      <c r="F186" s="246" t="s">
        <v>1804</v>
      </c>
      <c r="G186" s="243"/>
      <c r="H186" s="247">
        <v>1874.25</v>
      </c>
      <c r="I186" s="248"/>
      <c r="J186" s="243"/>
      <c r="K186" s="243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215</v>
      </c>
      <c r="AU186" s="253" t="s">
        <v>80</v>
      </c>
      <c r="AV186" s="13" t="s">
        <v>82</v>
      </c>
      <c r="AW186" s="13" t="s">
        <v>30</v>
      </c>
      <c r="AX186" s="13" t="s">
        <v>73</v>
      </c>
      <c r="AY186" s="253" t="s">
        <v>206</v>
      </c>
    </row>
    <row r="187" s="13" customFormat="1">
      <c r="A187" s="13"/>
      <c r="B187" s="242"/>
      <c r="C187" s="243"/>
      <c r="D187" s="244" t="s">
        <v>215</v>
      </c>
      <c r="E187" s="245" t="s">
        <v>1</v>
      </c>
      <c r="F187" s="246" t="s">
        <v>1805</v>
      </c>
      <c r="G187" s="243"/>
      <c r="H187" s="247">
        <v>1212.75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215</v>
      </c>
      <c r="AU187" s="253" t="s">
        <v>80</v>
      </c>
      <c r="AV187" s="13" t="s">
        <v>82</v>
      </c>
      <c r="AW187" s="13" t="s">
        <v>30</v>
      </c>
      <c r="AX187" s="13" t="s">
        <v>73</v>
      </c>
      <c r="AY187" s="253" t="s">
        <v>206</v>
      </c>
    </row>
    <row r="188" s="13" customFormat="1">
      <c r="A188" s="13"/>
      <c r="B188" s="242"/>
      <c r="C188" s="243"/>
      <c r="D188" s="244" t="s">
        <v>215</v>
      </c>
      <c r="E188" s="245" t="s">
        <v>1</v>
      </c>
      <c r="F188" s="246" t="s">
        <v>1806</v>
      </c>
      <c r="G188" s="243"/>
      <c r="H188" s="247">
        <v>26.25</v>
      </c>
      <c r="I188" s="248"/>
      <c r="J188" s="243"/>
      <c r="K188" s="243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215</v>
      </c>
      <c r="AU188" s="253" t="s">
        <v>80</v>
      </c>
      <c r="AV188" s="13" t="s">
        <v>82</v>
      </c>
      <c r="AW188" s="13" t="s">
        <v>30</v>
      </c>
      <c r="AX188" s="13" t="s">
        <v>73</v>
      </c>
      <c r="AY188" s="253" t="s">
        <v>206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1807</v>
      </c>
      <c r="G189" s="243"/>
      <c r="H189" s="247">
        <v>796.95000000000005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80</v>
      </c>
      <c r="AV189" s="13" t="s">
        <v>82</v>
      </c>
      <c r="AW189" s="13" t="s">
        <v>30</v>
      </c>
      <c r="AX189" s="13" t="s">
        <v>73</v>
      </c>
      <c r="AY189" s="253" t="s">
        <v>206</v>
      </c>
    </row>
    <row r="190" s="13" customFormat="1">
      <c r="A190" s="13"/>
      <c r="B190" s="242"/>
      <c r="C190" s="243"/>
      <c r="D190" s="244" t="s">
        <v>215</v>
      </c>
      <c r="E190" s="245" t="s">
        <v>1</v>
      </c>
      <c r="F190" s="246" t="s">
        <v>1808</v>
      </c>
      <c r="G190" s="243"/>
      <c r="H190" s="247">
        <v>683.54999999999995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215</v>
      </c>
      <c r="AU190" s="253" t="s">
        <v>80</v>
      </c>
      <c r="AV190" s="13" t="s">
        <v>82</v>
      </c>
      <c r="AW190" s="13" t="s">
        <v>30</v>
      </c>
      <c r="AX190" s="13" t="s">
        <v>73</v>
      </c>
      <c r="AY190" s="253" t="s">
        <v>206</v>
      </c>
    </row>
    <row r="191" s="13" customFormat="1">
      <c r="A191" s="13"/>
      <c r="B191" s="242"/>
      <c r="C191" s="243"/>
      <c r="D191" s="244" t="s">
        <v>215</v>
      </c>
      <c r="E191" s="245" t="s">
        <v>1</v>
      </c>
      <c r="F191" s="246" t="s">
        <v>1809</v>
      </c>
      <c r="G191" s="243"/>
      <c r="H191" s="247">
        <v>525</v>
      </c>
      <c r="I191" s="248"/>
      <c r="J191" s="243"/>
      <c r="K191" s="243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215</v>
      </c>
      <c r="AU191" s="253" t="s">
        <v>80</v>
      </c>
      <c r="AV191" s="13" t="s">
        <v>82</v>
      </c>
      <c r="AW191" s="13" t="s">
        <v>30</v>
      </c>
      <c r="AX191" s="13" t="s">
        <v>73</v>
      </c>
      <c r="AY191" s="253" t="s">
        <v>206</v>
      </c>
    </row>
    <row r="192" s="13" customFormat="1">
      <c r="A192" s="13"/>
      <c r="B192" s="242"/>
      <c r="C192" s="243"/>
      <c r="D192" s="244" t="s">
        <v>215</v>
      </c>
      <c r="E192" s="245" t="s">
        <v>1</v>
      </c>
      <c r="F192" s="246" t="s">
        <v>1810</v>
      </c>
      <c r="G192" s="243"/>
      <c r="H192" s="247">
        <v>26.25</v>
      </c>
      <c r="I192" s="248"/>
      <c r="J192" s="243"/>
      <c r="K192" s="243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215</v>
      </c>
      <c r="AU192" s="253" t="s">
        <v>80</v>
      </c>
      <c r="AV192" s="13" t="s">
        <v>82</v>
      </c>
      <c r="AW192" s="13" t="s">
        <v>30</v>
      </c>
      <c r="AX192" s="13" t="s">
        <v>73</v>
      </c>
      <c r="AY192" s="253" t="s">
        <v>206</v>
      </c>
    </row>
    <row r="193" s="13" customFormat="1">
      <c r="A193" s="13"/>
      <c r="B193" s="242"/>
      <c r="C193" s="243"/>
      <c r="D193" s="244" t="s">
        <v>215</v>
      </c>
      <c r="E193" s="245" t="s">
        <v>1</v>
      </c>
      <c r="F193" s="246" t="s">
        <v>1811</v>
      </c>
      <c r="G193" s="243"/>
      <c r="H193" s="247">
        <v>1827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80</v>
      </c>
      <c r="AV193" s="13" t="s">
        <v>82</v>
      </c>
      <c r="AW193" s="13" t="s">
        <v>30</v>
      </c>
      <c r="AX193" s="13" t="s">
        <v>73</v>
      </c>
      <c r="AY193" s="253" t="s">
        <v>206</v>
      </c>
    </row>
    <row r="194" s="13" customFormat="1">
      <c r="A194" s="13"/>
      <c r="B194" s="242"/>
      <c r="C194" s="243"/>
      <c r="D194" s="244" t="s">
        <v>215</v>
      </c>
      <c r="E194" s="245" t="s">
        <v>1</v>
      </c>
      <c r="F194" s="246" t="s">
        <v>1812</v>
      </c>
      <c r="G194" s="243"/>
      <c r="H194" s="247">
        <v>26.25</v>
      </c>
      <c r="I194" s="248"/>
      <c r="J194" s="243"/>
      <c r="K194" s="243"/>
      <c r="L194" s="249"/>
      <c r="M194" s="250"/>
      <c r="N194" s="251"/>
      <c r="O194" s="251"/>
      <c r="P194" s="251"/>
      <c r="Q194" s="251"/>
      <c r="R194" s="251"/>
      <c r="S194" s="251"/>
      <c r="T194" s="25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3" t="s">
        <v>215</v>
      </c>
      <c r="AU194" s="253" t="s">
        <v>80</v>
      </c>
      <c r="AV194" s="13" t="s">
        <v>82</v>
      </c>
      <c r="AW194" s="13" t="s">
        <v>30</v>
      </c>
      <c r="AX194" s="13" t="s">
        <v>73</v>
      </c>
      <c r="AY194" s="253" t="s">
        <v>206</v>
      </c>
    </row>
    <row r="195" s="13" customFormat="1">
      <c r="A195" s="13"/>
      <c r="B195" s="242"/>
      <c r="C195" s="243"/>
      <c r="D195" s="244" t="s">
        <v>215</v>
      </c>
      <c r="E195" s="245" t="s">
        <v>1</v>
      </c>
      <c r="F195" s="246" t="s">
        <v>1813</v>
      </c>
      <c r="G195" s="243"/>
      <c r="H195" s="247">
        <v>4847.8500000000004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215</v>
      </c>
      <c r="AU195" s="253" t="s">
        <v>80</v>
      </c>
      <c r="AV195" s="13" t="s">
        <v>82</v>
      </c>
      <c r="AW195" s="13" t="s">
        <v>30</v>
      </c>
      <c r="AX195" s="13" t="s">
        <v>73</v>
      </c>
      <c r="AY195" s="253" t="s">
        <v>206</v>
      </c>
    </row>
    <row r="196" s="13" customFormat="1">
      <c r="A196" s="13"/>
      <c r="B196" s="242"/>
      <c r="C196" s="243"/>
      <c r="D196" s="244" t="s">
        <v>215</v>
      </c>
      <c r="E196" s="245" t="s">
        <v>1</v>
      </c>
      <c r="F196" s="246" t="s">
        <v>1814</v>
      </c>
      <c r="G196" s="243"/>
      <c r="H196" s="247">
        <v>2749.9499999999998</v>
      </c>
      <c r="I196" s="248"/>
      <c r="J196" s="243"/>
      <c r="K196" s="243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215</v>
      </c>
      <c r="AU196" s="253" t="s">
        <v>80</v>
      </c>
      <c r="AV196" s="13" t="s">
        <v>82</v>
      </c>
      <c r="AW196" s="13" t="s">
        <v>30</v>
      </c>
      <c r="AX196" s="13" t="s">
        <v>73</v>
      </c>
      <c r="AY196" s="253" t="s">
        <v>206</v>
      </c>
    </row>
    <row r="197" s="14" customFormat="1">
      <c r="A197" s="14"/>
      <c r="B197" s="254"/>
      <c r="C197" s="255"/>
      <c r="D197" s="244" t="s">
        <v>215</v>
      </c>
      <c r="E197" s="256" t="s">
        <v>1</v>
      </c>
      <c r="F197" s="257" t="s">
        <v>218</v>
      </c>
      <c r="G197" s="255"/>
      <c r="H197" s="258">
        <v>19942.650000000001</v>
      </c>
      <c r="I197" s="259"/>
      <c r="J197" s="255"/>
      <c r="K197" s="255"/>
      <c r="L197" s="260"/>
      <c r="M197" s="261"/>
      <c r="N197" s="262"/>
      <c r="O197" s="262"/>
      <c r="P197" s="262"/>
      <c r="Q197" s="262"/>
      <c r="R197" s="262"/>
      <c r="S197" s="262"/>
      <c r="T197" s="26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4" t="s">
        <v>215</v>
      </c>
      <c r="AU197" s="264" t="s">
        <v>80</v>
      </c>
      <c r="AV197" s="14" t="s">
        <v>213</v>
      </c>
      <c r="AW197" s="14" t="s">
        <v>30</v>
      </c>
      <c r="AX197" s="14" t="s">
        <v>80</v>
      </c>
      <c r="AY197" s="264" t="s">
        <v>206</v>
      </c>
    </row>
    <row r="198" s="2" customFormat="1" ht="37.8" customHeight="1">
      <c r="A198" s="39"/>
      <c r="B198" s="40"/>
      <c r="C198" s="286" t="s">
        <v>298</v>
      </c>
      <c r="D198" s="286" t="s">
        <v>288</v>
      </c>
      <c r="E198" s="287" t="s">
        <v>1815</v>
      </c>
      <c r="F198" s="288" t="s">
        <v>1816</v>
      </c>
      <c r="G198" s="289" t="s">
        <v>309</v>
      </c>
      <c r="H198" s="290">
        <v>8187</v>
      </c>
      <c r="I198" s="291"/>
      <c r="J198" s="292">
        <f>ROUND(I198*H198,2)</f>
        <v>0</v>
      </c>
      <c r="K198" s="288" t="s">
        <v>489</v>
      </c>
      <c r="L198" s="293"/>
      <c r="M198" s="294" t="s">
        <v>1</v>
      </c>
      <c r="N198" s="295" t="s">
        <v>38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253</v>
      </c>
      <c r="AT198" s="240" t="s">
        <v>288</v>
      </c>
      <c r="AU198" s="240" t="s">
        <v>80</v>
      </c>
      <c r="AY198" s="18" t="s">
        <v>206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80</v>
      </c>
      <c r="BK198" s="241">
        <f>ROUND(I198*H198,2)</f>
        <v>0</v>
      </c>
      <c r="BL198" s="18" t="s">
        <v>213</v>
      </c>
      <c r="BM198" s="240" t="s">
        <v>1817</v>
      </c>
    </row>
    <row r="199" s="13" customFormat="1">
      <c r="A199" s="13"/>
      <c r="B199" s="242"/>
      <c r="C199" s="243"/>
      <c r="D199" s="244" t="s">
        <v>215</v>
      </c>
      <c r="E199" s="245" t="s">
        <v>1</v>
      </c>
      <c r="F199" s="246" t="s">
        <v>1772</v>
      </c>
      <c r="G199" s="243"/>
      <c r="H199" s="247">
        <v>15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215</v>
      </c>
      <c r="AU199" s="253" t="s">
        <v>80</v>
      </c>
      <c r="AV199" s="13" t="s">
        <v>82</v>
      </c>
      <c r="AW199" s="13" t="s">
        <v>30</v>
      </c>
      <c r="AX199" s="13" t="s">
        <v>73</v>
      </c>
      <c r="AY199" s="253" t="s">
        <v>206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1773</v>
      </c>
      <c r="G200" s="243"/>
      <c r="H200" s="247">
        <v>80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80</v>
      </c>
      <c r="AV200" s="13" t="s">
        <v>82</v>
      </c>
      <c r="AW200" s="13" t="s">
        <v>30</v>
      </c>
      <c r="AX200" s="13" t="s">
        <v>73</v>
      </c>
      <c r="AY200" s="253" t="s">
        <v>206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1774</v>
      </c>
      <c r="G201" s="243"/>
      <c r="H201" s="247">
        <v>2360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80</v>
      </c>
      <c r="AV201" s="13" t="s">
        <v>82</v>
      </c>
      <c r="AW201" s="13" t="s">
        <v>30</v>
      </c>
      <c r="AX201" s="13" t="s">
        <v>73</v>
      </c>
      <c r="AY201" s="253" t="s">
        <v>206</v>
      </c>
    </row>
    <row r="202" s="13" customFormat="1">
      <c r="A202" s="13"/>
      <c r="B202" s="242"/>
      <c r="C202" s="243"/>
      <c r="D202" s="244" t="s">
        <v>215</v>
      </c>
      <c r="E202" s="245" t="s">
        <v>1</v>
      </c>
      <c r="F202" s="246" t="s">
        <v>1775</v>
      </c>
      <c r="G202" s="243"/>
      <c r="H202" s="247">
        <v>10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215</v>
      </c>
      <c r="AU202" s="253" t="s">
        <v>80</v>
      </c>
      <c r="AV202" s="13" t="s">
        <v>82</v>
      </c>
      <c r="AW202" s="13" t="s">
        <v>30</v>
      </c>
      <c r="AX202" s="13" t="s">
        <v>73</v>
      </c>
      <c r="AY202" s="253" t="s">
        <v>206</v>
      </c>
    </row>
    <row r="203" s="13" customFormat="1">
      <c r="A203" s="13"/>
      <c r="B203" s="242"/>
      <c r="C203" s="243"/>
      <c r="D203" s="244" t="s">
        <v>215</v>
      </c>
      <c r="E203" s="245" t="s">
        <v>1</v>
      </c>
      <c r="F203" s="246" t="s">
        <v>1776</v>
      </c>
      <c r="G203" s="243"/>
      <c r="H203" s="247">
        <v>380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215</v>
      </c>
      <c r="AU203" s="253" t="s">
        <v>80</v>
      </c>
      <c r="AV203" s="13" t="s">
        <v>82</v>
      </c>
      <c r="AW203" s="13" t="s">
        <v>30</v>
      </c>
      <c r="AX203" s="13" t="s">
        <v>73</v>
      </c>
      <c r="AY203" s="253" t="s">
        <v>206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1777</v>
      </c>
      <c r="G204" s="243"/>
      <c r="H204" s="247">
        <v>10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80</v>
      </c>
      <c r="AV204" s="13" t="s">
        <v>82</v>
      </c>
      <c r="AW204" s="13" t="s">
        <v>30</v>
      </c>
      <c r="AX204" s="13" t="s">
        <v>73</v>
      </c>
      <c r="AY204" s="253" t="s">
        <v>206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1778</v>
      </c>
      <c r="G205" s="243"/>
      <c r="H205" s="247">
        <v>260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80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1779</v>
      </c>
      <c r="G206" s="243"/>
      <c r="H206" s="247">
        <v>10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80</v>
      </c>
      <c r="AV206" s="13" t="s">
        <v>82</v>
      </c>
      <c r="AW206" s="13" t="s">
        <v>30</v>
      </c>
      <c r="AX206" s="13" t="s">
        <v>73</v>
      </c>
      <c r="AY206" s="253" t="s">
        <v>206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1780</v>
      </c>
      <c r="G207" s="243"/>
      <c r="H207" s="247">
        <v>840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80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1781</v>
      </c>
      <c r="G208" s="243"/>
      <c r="H208" s="247">
        <v>15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80</v>
      </c>
      <c r="AV208" s="13" t="s">
        <v>82</v>
      </c>
      <c r="AW208" s="13" t="s">
        <v>30</v>
      </c>
      <c r="AX208" s="13" t="s">
        <v>73</v>
      </c>
      <c r="AY208" s="253" t="s">
        <v>206</v>
      </c>
    </row>
    <row r="209" s="13" customFormat="1">
      <c r="A209" s="13"/>
      <c r="B209" s="242"/>
      <c r="C209" s="243"/>
      <c r="D209" s="244" t="s">
        <v>215</v>
      </c>
      <c r="E209" s="245" t="s">
        <v>1</v>
      </c>
      <c r="F209" s="246" t="s">
        <v>1782</v>
      </c>
      <c r="G209" s="243"/>
      <c r="H209" s="247">
        <v>1310</v>
      </c>
      <c r="I209" s="248"/>
      <c r="J209" s="243"/>
      <c r="K209" s="243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215</v>
      </c>
      <c r="AU209" s="253" t="s">
        <v>80</v>
      </c>
      <c r="AV209" s="13" t="s">
        <v>82</v>
      </c>
      <c r="AW209" s="13" t="s">
        <v>30</v>
      </c>
      <c r="AX209" s="13" t="s">
        <v>73</v>
      </c>
      <c r="AY209" s="253" t="s">
        <v>206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1783</v>
      </c>
      <c r="G210" s="243"/>
      <c r="H210" s="247">
        <v>15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80</v>
      </c>
      <c r="AV210" s="13" t="s">
        <v>82</v>
      </c>
      <c r="AW210" s="13" t="s">
        <v>30</v>
      </c>
      <c r="AX210" s="13" t="s">
        <v>73</v>
      </c>
      <c r="AY210" s="253" t="s">
        <v>206</v>
      </c>
    </row>
    <row r="211" s="13" customFormat="1">
      <c r="A211" s="13"/>
      <c r="B211" s="242"/>
      <c r="C211" s="243"/>
      <c r="D211" s="244" t="s">
        <v>215</v>
      </c>
      <c r="E211" s="245" t="s">
        <v>1</v>
      </c>
      <c r="F211" s="246" t="s">
        <v>1784</v>
      </c>
      <c r="G211" s="243"/>
      <c r="H211" s="247">
        <v>990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215</v>
      </c>
      <c r="AU211" s="253" t="s">
        <v>80</v>
      </c>
      <c r="AV211" s="13" t="s">
        <v>82</v>
      </c>
      <c r="AW211" s="13" t="s">
        <v>30</v>
      </c>
      <c r="AX211" s="13" t="s">
        <v>73</v>
      </c>
      <c r="AY211" s="253" t="s">
        <v>206</v>
      </c>
    </row>
    <row r="212" s="13" customFormat="1">
      <c r="A212" s="13"/>
      <c r="B212" s="242"/>
      <c r="C212" s="243"/>
      <c r="D212" s="244" t="s">
        <v>215</v>
      </c>
      <c r="E212" s="245" t="s">
        <v>1</v>
      </c>
      <c r="F212" s="246" t="s">
        <v>1785</v>
      </c>
      <c r="G212" s="243"/>
      <c r="H212" s="247">
        <v>15</v>
      </c>
      <c r="I212" s="248"/>
      <c r="J212" s="243"/>
      <c r="K212" s="243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215</v>
      </c>
      <c r="AU212" s="253" t="s">
        <v>80</v>
      </c>
      <c r="AV212" s="13" t="s">
        <v>82</v>
      </c>
      <c r="AW212" s="13" t="s">
        <v>30</v>
      </c>
      <c r="AX212" s="13" t="s">
        <v>73</v>
      </c>
      <c r="AY212" s="253" t="s">
        <v>206</v>
      </c>
    </row>
    <row r="213" s="13" customFormat="1">
      <c r="A213" s="13"/>
      <c r="B213" s="242"/>
      <c r="C213" s="243"/>
      <c r="D213" s="244" t="s">
        <v>215</v>
      </c>
      <c r="E213" s="245" t="s">
        <v>1</v>
      </c>
      <c r="F213" s="246" t="s">
        <v>1786</v>
      </c>
      <c r="G213" s="243"/>
      <c r="H213" s="247">
        <v>965</v>
      </c>
      <c r="I213" s="248"/>
      <c r="J213" s="243"/>
      <c r="K213" s="243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215</v>
      </c>
      <c r="AU213" s="253" t="s">
        <v>80</v>
      </c>
      <c r="AV213" s="13" t="s">
        <v>82</v>
      </c>
      <c r="AW213" s="13" t="s">
        <v>30</v>
      </c>
      <c r="AX213" s="13" t="s">
        <v>73</v>
      </c>
      <c r="AY213" s="253" t="s">
        <v>206</v>
      </c>
    </row>
    <row r="214" s="13" customFormat="1">
      <c r="A214" s="13"/>
      <c r="B214" s="242"/>
      <c r="C214" s="243"/>
      <c r="D214" s="244" t="s">
        <v>215</v>
      </c>
      <c r="E214" s="245" t="s">
        <v>1</v>
      </c>
      <c r="F214" s="246" t="s">
        <v>1787</v>
      </c>
      <c r="G214" s="243"/>
      <c r="H214" s="247">
        <v>912</v>
      </c>
      <c r="I214" s="248"/>
      <c r="J214" s="243"/>
      <c r="K214" s="243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215</v>
      </c>
      <c r="AU214" s="253" t="s">
        <v>80</v>
      </c>
      <c r="AV214" s="13" t="s">
        <v>82</v>
      </c>
      <c r="AW214" s="13" t="s">
        <v>30</v>
      </c>
      <c r="AX214" s="13" t="s">
        <v>73</v>
      </c>
      <c r="AY214" s="253" t="s">
        <v>206</v>
      </c>
    </row>
    <row r="215" s="14" customFormat="1">
      <c r="A215" s="14"/>
      <c r="B215" s="254"/>
      <c r="C215" s="255"/>
      <c r="D215" s="244" t="s">
        <v>215</v>
      </c>
      <c r="E215" s="256" t="s">
        <v>1</v>
      </c>
      <c r="F215" s="257" t="s">
        <v>218</v>
      </c>
      <c r="G215" s="255"/>
      <c r="H215" s="258">
        <v>8187</v>
      </c>
      <c r="I215" s="259"/>
      <c r="J215" s="255"/>
      <c r="K215" s="255"/>
      <c r="L215" s="260"/>
      <c r="M215" s="261"/>
      <c r="N215" s="262"/>
      <c r="O215" s="262"/>
      <c r="P215" s="262"/>
      <c r="Q215" s="262"/>
      <c r="R215" s="262"/>
      <c r="S215" s="262"/>
      <c r="T215" s="26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4" t="s">
        <v>215</v>
      </c>
      <c r="AU215" s="264" t="s">
        <v>80</v>
      </c>
      <c r="AV215" s="14" t="s">
        <v>213</v>
      </c>
      <c r="AW215" s="14" t="s">
        <v>30</v>
      </c>
      <c r="AX215" s="14" t="s">
        <v>80</v>
      </c>
      <c r="AY215" s="264" t="s">
        <v>206</v>
      </c>
    </row>
    <row r="216" s="2" customFormat="1" ht="33" customHeight="1">
      <c r="A216" s="39"/>
      <c r="B216" s="40"/>
      <c r="C216" s="286" t="s">
        <v>306</v>
      </c>
      <c r="D216" s="286" t="s">
        <v>288</v>
      </c>
      <c r="E216" s="287" t="s">
        <v>1818</v>
      </c>
      <c r="F216" s="288" t="s">
        <v>1819</v>
      </c>
      <c r="G216" s="289" t="s">
        <v>309</v>
      </c>
      <c r="H216" s="290">
        <v>2407</v>
      </c>
      <c r="I216" s="291"/>
      <c r="J216" s="292">
        <f>ROUND(I216*H216,2)</f>
        <v>0</v>
      </c>
      <c r="K216" s="288" t="s">
        <v>489</v>
      </c>
      <c r="L216" s="293"/>
      <c r="M216" s="294" t="s">
        <v>1</v>
      </c>
      <c r="N216" s="295" t="s">
        <v>38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505</v>
      </c>
      <c r="AT216" s="240" t="s">
        <v>288</v>
      </c>
      <c r="AU216" s="240" t="s">
        <v>80</v>
      </c>
      <c r="AY216" s="18" t="s">
        <v>206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80</v>
      </c>
      <c r="BK216" s="241">
        <f>ROUND(I216*H216,2)</f>
        <v>0</v>
      </c>
      <c r="BL216" s="18" t="s">
        <v>383</v>
      </c>
      <c r="BM216" s="240" t="s">
        <v>1820</v>
      </c>
    </row>
    <row r="217" s="13" customFormat="1">
      <c r="A217" s="13"/>
      <c r="B217" s="242"/>
      <c r="C217" s="243"/>
      <c r="D217" s="244" t="s">
        <v>215</v>
      </c>
      <c r="E217" s="245" t="s">
        <v>1</v>
      </c>
      <c r="F217" s="246" t="s">
        <v>1738</v>
      </c>
      <c r="G217" s="243"/>
      <c r="H217" s="247">
        <v>2407</v>
      </c>
      <c r="I217" s="248"/>
      <c r="J217" s="243"/>
      <c r="K217" s="243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215</v>
      </c>
      <c r="AU217" s="253" t="s">
        <v>80</v>
      </c>
      <c r="AV217" s="13" t="s">
        <v>82</v>
      </c>
      <c r="AW217" s="13" t="s">
        <v>30</v>
      </c>
      <c r="AX217" s="13" t="s">
        <v>80</v>
      </c>
      <c r="AY217" s="253" t="s">
        <v>206</v>
      </c>
    </row>
    <row r="218" s="2" customFormat="1" ht="33" customHeight="1">
      <c r="A218" s="39"/>
      <c r="B218" s="40"/>
      <c r="C218" s="286" t="s">
        <v>314</v>
      </c>
      <c r="D218" s="286" t="s">
        <v>288</v>
      </c>
      <c r="E218" s="287" t="s">
        <v>1821</v>
      </c>
      <c r="F218" s="288" t="s">
        <v>1822</v>
      </c>
      <c r="G218" s="289" t="s">
        <v>301</v>
      </c>
      <c r="H218" s="290">
        <v>12</v>
      </c>
      <c r="I218" s="291"/>
      <c r="J218" s="292">
        <f>ROUND(I218*H218,2)</f>
        <v>0</v>
      </c>
      <c r="K218" s="288" t="s">
        <v>489</v>
      </c>
      <c r="L218" s="293"/>
      <c r="M218" s="294" t="s">
        <v>1</v>
      </c>
      <c r="N218" s="295" t="s">
        <v>38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390</v>
      </c>
      <c r="AT218" s="240" t="s">
        <v>288</v>
      </c>
      <c r="AU218" s="240" t="s">
        <v>80</v>
      </c>
      <c r="AY218" s="18" t="s">
        <v>206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80</v>
      </c>
      <c r="BK218" s="241">
        <f>ROUND(I218*H218,2)</f>
        <v>0</v>
      </c>
      <c r="BL218" s="18" t="s">
        <v>390</v>
      </c>
      <c r="BM218" s="240" t="s">
        <v>1823</v>
      </c>
    </row>
    <row r="219" s="13" customFormat="1">
      <c r="A219" s="13"/>
      <c r="B219" s="242"/>
      <c r="C219" s="243"/>
      <c r="D219" s="244" t="s">
        <v>215</v>
      </c>
      <c r="E219" s="245" t="s">
        <v>1</v>
      </c>
      <c r="F219" s="246" t="s">
        <v>1757</v>
      </c>
      <c r="G219" s="243"/>
      <c r="H219" s="247">
        <v>1</v>
      </c>
      <c r="I219" s="248"/>
      <c r="J219" s="243"/>
      <c r="K219" s="243"/>
      <c r="L219" s="249"/>
      <c r="M219" s="250"/>
      <c r="N219" s="251"/>
      <c r="O219" s="251"/>
      <c r="P219" s="251"/>
      <c r="Q219" s="251"/>
      <c r="R219" s="251"/>
      <c r="S219" s="251"/>
      <c r="T219" s="25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3" t="s">
        <v>215</v>
      </c>
      <c r="AU219" s="253" t="s">
        <v>80</v>
      </c>
      <c r="AV219" s="13" t="s">
        <v>82</v>
      </c>
      <c r="AW219" s="13" t="s">
        <v>30</v>
      </c>
      <c r="AX219" s="13" t="s">
        <v>73</v>
      </c>
      <c r="AY219" s="253" t="s">
        <v>206</v>
      </c>
    </row>
    <row r="220" s="13" customFormat="1">
      <c r="A220" s="13"/>
      <c r="B220" s="242"/>
      <c r="C220" s="243"/>
      <c r="D220" s="244" t="s">
        <v>215</v>
      </c>
      <c r="E220" s="245" t="s">
        <v>1</v>
      </c>
      <c r="F220" s="246" t="s">
        <v>1758</v>
      </c>
      <c r="G220" s="243"/>
      <c r="H220" s="247">
        <v>1</v>
      </c>
      <c r="I220" s="248"/>
      <c r="J220" s="243"/>
      <c r="K220" s="243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215</v>
      </c>
      <c r="AU220" s="253" t="s">
        <v>80</v>
      </c>
      <c r="AV220" s="13" t="s">
        <v>82</v>
      </c>
      <c r="AW220" s="13" t="s">
        <v>30</v>
      </c>
      <c r="AX220" s="13" t="s">
        <v>73</v>
      </c>
      <c r="AY220" s="253" t="s">
        <v>206</v>
      </c>
    </row>
    <row r="221" s="13" customFormat="1">
      <c r="A221" s="13"/>
      <c r="B221" s="242"/>
      <c r="C221" s="243"/>
      <c r="D221" s="244" t="s">
        <v>215</v>
      </c>
      <c r="E221" s="245" t="s">
        <v>1</v>
      </c>
      <c r="F221" s="246" t="s">
        <v>1759</v>
      </c>
      <c r="G221" s="243"/>
      <c r="H221" s="247">
        <v>1</v>
      </c>
      <c r="I221" s="248"/>
      <c r="J221" s="243"/>
      <c r="K221" s="243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215</v>
      </c>
      <c r="AU221" s="253" t="s">
        <v>80</v>
      </c>
      <c r="AV221" s="13" t="s">
        <v>82</v>
      </c>
      <c r="AW221" s="13" t="s">
        <v>30</v>
      </c>
      <c r="AX221" s="13" t="s">
        <v>73</v>
      </c>
      <c r="AY221" s="253" t="s">
        <v>206</v>
      </c>
    </row>
    <row r="222" s="13" customFormat="1">
      <c r="A222" s="13"/>
      <c r="B222" s="242"/>
      <c r="C222" s="243"/>
      <c r="D222" s="244" t="s">
        <v>215</v>
      </c>
      <c r="E222" s="245" t="s">
        <v>1</v>
      </c>
      <c r="F222" s="246" t="s">
        <v>1760</v>
      </c>
      <c r="G222" s="243"/>
      <c r="H222" s="247">
        <v>1</v>
      </c>
      <c r="I222" s="248"/>
      <c r="J222" s="243"/>
      <c r="K222" s="243"/>
      <c r="L222" s="249"/>
      <c r="M222" s="250"/>
      <c r="N222" s="251"/>
      <c r="O222" s="251"/>
      <c r="P222" s="251"/>
      <c r="Q222" s="251"/>
      <c r="R222" s="251"/>
      <c r="S222" s="251"/>
      <c r="T222" s="25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3" t="s">
        <v>215</v>
      </c>
      <c r="AU222" s="253" t="s">
        <v>80</v>
      </c>
      <c r="AV222" s="13" t="s">
        <v>82</v>
      </c>
      <c r="AW222" s="13" t="s">
        <v>30</v>
      </c>
      <c r="AX222" s="13" t="s">
        <v>73</v>
      </c>
      <c r="AY222" s="253" t="s">
        <v>206</v>
      </c>
    </row>
    <row r="223" s="13" customFormat="1">
      <c r="A223" s="13"/>
      <c r="B223" s="242"/>
      <c r="C223" s="243"/>
      <c r="D223" s="244" t="s">
        <v>215</v>
      </c>
      <c r="E223" s="245" t="s">
        <v>1</v>
      </c>
      <c r="F223" s="246" t="s">
        <v>1761</v>
      </c>
      <c r="G223" s="243"/>
      <c r="H223" s="247">
        <v>1</v>
      </c>
      <c r="I223" s="248"/>
      <c r="J223" s="243"/>
      <c r="K223" s="243"/>
      <c r="L223" s="249"/>
      <c r="M223" s="250"/>
      <c r="N223" s="251"/>
      <c r="O223" s="251"/>
      <c r="P223" s="251"/>
      <c r="Q223" s="251"/>
      <c r="R223" s="251"/>
      <c r="S223" s="251"/>
      <c r="T223" s="25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3" t="s">
        <v>215</v>
      </c>
      <c r="AU223" s="253" t="s">
        <v>80</v>
      </c>
      <c r="AV223" s="13" t="s">
        <v>82</v>
      </c>
      <c r="AW223" s="13" t="s">
        <v>30</v>
      </c>
      <c r="AX223" s="13" t="s">
        <v>73</v>
      </c>
      <c r="AY223" s="253" t="s">
        <v>206</v>
      </c>
    </row>
    <row r="224" s="13" customFormat="1">
      <c r="A224" s="13"/>
      <c r="B224" s="242"/>
      <c r="C224" s="243"/>
      <c r="D224" s="244" t="s">
        <v>215</v>
      </c>
      <c r="E224" s="245" t="s">
        <v>1</v>
      </c>
      <c r="F224" s="246" t="s">
        <v>1762</v>
      </c>
      <c r="G224" s="243"/>
      <c r="H224" s="247">
        <v>1</v>
      </c>
      <c r="I224" s="248"/>
      <c r="J224" s="243"/>
      <c r="K224" s="243"/>
      <c r="L224" s="249"/>
      <c r="M224" s="250"/>
      <c r="N224" s="251"/>
      <c r="O224" s="251"/>
      <c r="P224" s="251"/>
      <c r="Q224" s="251"/>
      <c r="R224" s="251"/>
      <c r="S224" s="251"/>
      <c r="T224" s="25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3" t="s">
        <v>215</v>
      </c>
      <c r="AU224" s="253" t="s">
        <v>80</v>
      </c>
      <c r="AV224" s="13" t="s">
        <v>82</v>
      </c>
      <c r="AW224" s="13" t="s">
        <v>30</v>
      </c>
      <c r="AX224" s="13" t="s">
        <v>73</v>
      </c>
      <c r="AY224" s="253" t="s">
        <v>206</v>
      </c>
    </row>
    <row r="225" s="13" customFormat="1">
      <c r="A225" s="13"/>
      <c r="B225" s="242"/>
      <c r="C225" s="243"/>
      <c r="D225" s="244" t="s">
        <v>215</v>
      </c>
      <c r="E225" s="245" t="s">
        <v>1</v>
      </c>
      <c r="F225" s="246" t="s">
        <v>1763</v>
      </c>
      <c r="G225" s="243"/>
      <c r="H225" s="247">
        <v>1</v>
      </c>
      <c r="I225" s="248"/>
      <c r="J225" s="243"/>
      <c r="K225" s="243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215</v>
      </c>
      <c r="AU225" s="253" t="s">
        <v>80</v>
      </c>
      <c r="AV225" s="13" t="s">
        <v>82</v>
      </c>
      <c r="AW225" s="13" t="s">
        <v>30</v>
      </c>
      <c r="AX225" s="13" t="s">
        <v>73</v>
      </c>
      <c r="AY225" s="253" t="s">
        <v>206</v>
      </c>
    </row>
    <row r="226" s="13" customFormat="1">
      <c r="A226" s="13"/>
      <c r="B226" s="242"/>
      <c r="C226" s="243"/>
      <c r="D226" s="244" t="s">
        <v>215</v>
      </c>
      <c r="E226" s="245" t="s">
        <v>1</v>
      </c>
      <c r="F226" s="246" t="s">
        <v>1764</v>
      </c>
      <c r="G226" s="243"/>
      <c r="H226" s="247">
        <v>1</v>
      </c>
      <c r="I226" s="248"/>
      <c r="J226" s="243"/>
      <c r="K226" s="243"/>
      <c r="L226" s="249"/>
      <c r="M226" s="250"/>
      <c r="N226" s="251"/>
      <c r="O226" s="251"/>
      <c r="P226" s="251"/>
      <c r="Q226" s="251"/>
      <c r="R226" s="251"/>
      <c r="S226" s="251"/>
      <c r="T226" s="25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3" t="s">
        <v>215</v>
      </c>
      <c r="AU226" s="253" t="s">
        <v>80</v>
      </c>
      <c r="AV226" s="13" t="s">
        <v>82</v>
      </c>
      <c r="AW226" s="13" t="s">
        <v>30</v>
      </c>
      <c r="AX226" s="13" t="s">
        <v>73</v>
      </c>
      <c r="AY226" s="253" t="s">
        <v>206</v>
      </c>
    </row>
    <row r="227" s="13" customFormat="1">
      <c r="A227" s="13"/>
      <c r="B227" s="242"/>
      <c r="C227" s="243"/>
      <c r="D227" s="244" t="s">
        <v>215</v>
      </c>
      <c r="E227" s="245" t="s">
        <v>1</v>
      </c>
      <c r="F227" s="246" t="s">
        <v>1765</v>
      </c>
      <c r="G227" s="243"/>
      <c r="H227" s="247">
        <v>1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215</v>
      </c>
      <c r="AU227" s="253" t="s">
        <v>80</v>
      </c>
      <c r="AV227" s="13" t="s">
        <v>82</v>
      </c>
      <c r="AW227" s="13" t="s">
        <v>30</v>
      </c>
      <c r="AX227" s="13" t="s">
        <v>73</v>
      </c>
      <c r="AY227" s="253" t="s">
        <v>206</v>
      </c>
    </row>
    <row r="228" s="13" customFormat="1">
      <c r="A228" s="13"/>
      <c r="B228" s="242"/>
      <c r="C228" s="243"/>
      <c r="D228" s="244" t="s">
        <v>215</v>
      </c>
      <c r="E228" s="245" t="s">
        <v>1</v>
      </c>
      <c r="F228" s="246" t="s">
        <v>1766</v>
      </c>
      <c r="G228" s="243"/>
      <c r="H228" s="247">
        <v>1</v>
      </c>
      <c r="I228" s="248"/>
      <c r="J228" s="243"/>
      <c r="K228" s="243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215</v>
      </c>
      <c r="AU228" s="253" t="s">
        <v>80</v>
      </c>
      <c r="AV228" s="13" t="s">
        <v>82</v>
      </c>
      <c r="AW228" s="13" t="s">
        <v>30</v>
      </c>
      <c r="AX228" s="13" t="s">
        <v>73</v>
      </c>
      <c r="AY228" s="253" t="s">
        <v>206</v>
      </c>
    </row>
    <row r="229" s="13" customFormat="1">
      <c r="A229" s="13"/>
      <c r="B229" s="242"/>
      <c r="C229" s="243"/>
      <c r="D229" s="244" t="s">
        <v>215</v>
      </c>
      <c r="E229" s="245" t="s">
        <v>1</v>
      </c>
      <c r="F229" s="246" t="s">
        <v>1767</v>
      </c>
      <c r="G229" s="243"/>
      <c r="H229" s="247">
        <v>1</v>
      </c>
      <c r="I229" s="248"/>
      <c r="J229" s="243"/>
      <c r="K229" s="243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215</v>
      </c>
      <c r="AU229" s="253" t="s">
        <v>80</v>
      </c>
      <c r="AV229" s="13" t="s">
        <v>82</v>
      </c>
      <c r="AW229" s="13" t="s">
        <v>30</v>
      </c>
      <c r="AX229" s="13" t="s">
        <v>73</v>
      </c>
      <c r="AY229" s="253" t="s">
        <v>206</v>
      </c>
    </row>
    <row r="230" s="13" customFormat="1">
      <c r="A230" s="13"/>
      <c r="B230" s="242"/>
      <c r="C230" s="243"/>
      <c r="D230" s="244" t="s">
        <v>215</v>
      </c>
      <c r="E230" s="245" t="s">
        <v>1</v>
      </c>
      <c r="F230" s="246" t="s">
        <v>1768</v>
      </c>
      <c r="G230" s="243"/>
      <c r="H230" s="247">
        <v>1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215</v>
      </c>
      <c r="AU230" s="253" t="s">
        <v>80</v>
      </c>
      <c r="AV230" s="13" t="s">
        <v>82</v>
      </c>
      <c r="AW230" s="13" t="s">
        <v>30</v>
      </c>
      <c r="AX230" s="13" t="s">
        <v>73</v>
      </c>
      <c r="AY230" s="253" t="s">
        <v>206</v>
      </c>
    </row>
    <row r="231" s="14" customFormat="1">
      <c r="A231" s="14"/>
      <c r="B231" s="254"/>
      <c r="C231" s="255"/>
      <c r="D231" s="244" t="s">
        <v>215</v>
      </c>
      <c r="E231" s="256" t="s">
        <v>1</v>
      </c>
      <c r="F231" s="257" t="s">
        <v>218</v>
      </c>
      <c r="G231" s="255"/>
      <c r="H231" s="258">
        <v>12</v>
      </c>
      <c r="I231" s="259"/>
      <c r="J231" s="255"/>
      <c r="K231" s="255"/>
      <c r="L231" s="260"/>
      <c r="M231" s="261"/>
      <c r="N231" s="262"/>
      <c r="O231" s="262"/>
      <c r="P231" s="262"/>
      <c r="Q231" s="262"/>
      <c r="R231" s="262"/>
      <c r="S231" s="262"/>
      <c r="T231" s="26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4" t="s">
        <v>215</v>
      </c>
      <c r="AU231" s="264" t="s">
        <v>80</v>
      </c>
      <c r="AV231" s="14" t="s">
        <v>213</v>
      </c>
      <c r="AW231" s="14" t="s">
        <v>30</v>
      </c>
      <c r="AX231" s="14" t="s">
        <v>80</v>
      </c>
      <c r="AY231" s="264" t="s">
        <v>206</v>
      </c>
    </row>
    <row r="232" s="2" customFormat="1" ht="24.15" customHeight="1">
      <c r="A232" s="39"/>
      <c r="B232" s="40"/>
      <c r="C232" s="286" t="s">
        <v>321</v>
      </c>
      <c r="D232" s="286" t="s">
        <v>288</v>
      </c>
      <c r="E232" s="287" t="s">
        <v>1824</v>
      </c>
      <c r="F232" s="288" t="s">
        <v>1825</v>
      </c>
      <c r="G232" s="289" t="s">
        <v>301</v>
      </c>
      <c r="H232" s="290">
        <v>3</v>
      </c>
      <c r="I232" s="291"/>
      <c r="J232" s="292">
        <f>ROUND(I232*H232,2)</f>
        <v>0</v>
      </c>
      <c r="K232" s="288" t="s">
        <v>489</v>
      </c>
      <c r="L232" s="293"/>
      <c r="M232" s="294" t="s">
        <v>1</v>
      </c>
      <c r="N232" s="295" t="s">
        <v>38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499</v>
      </c>
      <c r="AT232" s="240" t="s">
        <v>288</v>
      </c>
      <c r="AU232" s="240" t="s">
        <v>80</v>
      </c>
      <c r="AY232" s="18" t="s">
        <v>206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80</v>
      </c>
      <c r="BK232" s="241">
        <f>ROUND(I232*H232,2)</f>
        <v>0</v>
      </c>
      <c r="BL232" s="18" t="s">
        <v>499</v>
      </c>
      <c r="BM232" s="240" t="s">
        <v>1826</v>
      </c>
    </row>
    <row r="233" s="2" customFormat="1" ht="33" customHeight="1">
      <c r="A233" s="39"/>
      <c r="B233" s="40"/>
      <c r="C233" s="286" t="s">
        <v>326</v>
      </c>
      <c r="D233" s="286" t="s">
        <v>288</v>
      </c>
      <c r="E233" s="287" t="s">
        <v>1827</v>
      </c>
      <c r="F233" s="288" t="s">
        <v>1828</v>
      </c>
      <c r="G233" s="289" t="s">
        <v>301</v>
      </c>
      <c r="H233" s="290">
        <v>12</v>
      </c>
      <c r="I233" s="291"/>
      <c r="J233" s="292">
        <f>ROUND(I233*H233,2)</f>
        <v>0</v>
      </c>
      <c r="K233" s="288" t="s">
        <v>489</v>
      </c>
      <c r="L233" s="293"/>
      <c r="M233" s="294" t="s">
        <v>1</v>
      </c>
      <c r="N233" s="295" t="s">
        <v>38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505</v>
      </c>
      <c r="AT233" s="240" t="s">
        <v>288</v>
      </c>
      <c r="AU233" s="240" t="s">
        <v>80</v>
      </c>
      <c r="AY233" s="18" t="s">
        <v>206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80</v>
      </c>
      <c r="BK233" s="241">
        <f>ROUND(I233*H233,2)</f>
        <v>0</v>
      </c>
      <c r="BL233" s="18" t="s">
        <v>383</v>
      </c>
      <c r="BM233" s="240" t="s">
        <v>1829</v>
      </c>
    </row>
    <row r="234" s="13" customFormat="1">
      <c r="A234" s="13"/>
      <c r="B234" s="242"/>
      <c r="C234" s="243"/>
      <c r="D234" s="244" t="s">
        <v>215</v>
      </c>
      <c r="E234" s="245" t="s">
        <v>1</v>
      </c>
      <c r="F234" s="246" t="s">
        <v>1757</v>
      </c>
      <c r="G234" s="243"/>
      <c r="H234" s="247">
        <v>1</v>
      </c>
      <c r="I234" s="248"/>
      <c r="J234" s="243"/>
      <c r="K234" s="243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215</v>
      </c>
      <c r="AU234" s="253" t="s">
        <v>80</v>
      </c>
      <c r="AV234" s="13" t="s">
        <v>82</v>
      </c>
      <c r="AW234" s="13" t="s">
        <v>30</v>
      </c>
      <c r="AX234" s="13" t="s">
        <v>73</v>
      </c>
      <c r="AY234" s="253" t="s">
        <v>206</v>
      </c>
    </row>
    <row r="235" s="13" customFormat="1">
      <c r="A235" s="13"/>
      <c r="B235" s="242"/>
      <c r="C235" s="243"/>
      <c r="D235" s="244" t="s">
        <v>215</v>
      </c>
      <c r="E235" s="245" t="s">
        <v>1</v>
      </c>
      <c r="F235" s="246" t="s">
        <v>1758</v>
      </c>
      <c r="G235" s="243"/>
      <c r="H235" s="247">
        <v>1</v>
      </c>
      <c r="I235" s="248"/>
      <c r="J235" s="243"/>
      <c r="K235" s="243"/>
      <c r="L235" s="249"/>
      <c r="M235" s="250"/>
      <c r="N235" s="251"/>
      <c r="O235" s="251"/>
      <c r="P235" s="251"/>
      <c r="Q235" s="251"/>
      <c r="R235" s="251"/>
      <c r="S235" s="251"/>
      <c r="T235" s="25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3" t="s">
        <v>215</v>
      </c>
      <c r="AU235" s="253" t="s">
        <v>80</v>
      </c>
      <c r="AV235" s="13" t="s">
        <v>82</v>
      </c>
      <c r="AW235" s="13" t="s">
        <v>30</v>
      </c>
      <c r="AX235" s="13" t="s">
        <v>73</v>
      </c>
      <c r="AY235" s="253" t="s">
        <v>206</v>
      </c>
    </row>
    <row r="236" s="13" customFormat="1">
      <c r="A236" s="13"/>
      <c r="B236" s="242"/>
      <c r="C236" s="243"/>
      <c r="D236" s="244" t="s">
        <v>215</v>
      </c>
      <c r="E236" s="245" t="s">
        <v>1</v>
      </c>
      <c r="F236" s="246" t="s">
        <v>1759</v>
      </c>
      <c r="G236" s="243"/>
      <c r="H236" s="247">
        <v>1</v>
      </c>
      <c r="I236" s="248"/>
      <c r="J236" s="243"/>
      <c r="K236" s="243"/>
      <c r="L236" s="249"/>
      <c r="M236" s="250"/>
      <c r="N236" s="251"/>
      <c r="O236" s="251"/>
      <c r="P236" s="251"/>
      <c r="Q236" s="251"/>
      <c r="R236" s="251"/>
      <c r="S236" s="251"/>
      <c r="T236" s="25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3" t="s">
        <v>215</v>
      </c>
      <c r="AU236" s="253" t="s">
        <v>80</v>
      </c>
      <c r="AV236" s="13" t="s">
        <v>82</v>
      </c>
      <c r="AW236" s="13" t="s">
        <v>30</v>
      </c>
      <c r="AX236" s="13" t="s">
        <v>73</v>
      </c>
      <c r="AY236" s="253" t="s">
        <v>206</v>
      </c>
    </row>
    <row r="237" s="13" customFormat="1">
      <c r="A237" s="13"/>
      <c r="B237" s="242"/>
      <c r="C237" s="243"/>
      <c r="D237" s="244" t="s">
        <v>215</v>
      </c>
      <c r="E237" s="245" t="s">
        <v>1</v>
      </c>
      <c r="F237" s="246" t="s">
        <v>1760</v>
      </c>
      <c r="G237" s="243"/>
      <c r="H237" s="247">
        <v>1</v>
      </c>
      <c r="I237" s="248"/>
      <c r="J237" s="243"/>
      <c r="K237" s="243"/>
      <c r="L237" s="249"/>
      <c r="M237" s="250"/>
      <c r="N237" s="251"/>
      <c r="O237" s="251"/>
      <c r="P237" s="251"/>
      <c r="Q237" s="251"/>
      <c r="R237" s="251"/>
      <c r="S237" s="251"/>
      <c r="T237" s="25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3" t="s">
        <v>215</v>
      </c>
      <c r="AU237" s="253" t="s">
        <v>80</v>
      </c>
      <c r="AV237" s="13" t="s">
        <v>82</v>
      </c>
      <c r="AW237" s="13" t="s">
        <v>30</v>
      </c>
      <c r="AX237" s="13" t="s">
        <v>73</v>
      </c>
      <c r="AY237" s="253" t="s">
        <v>206</v>
      </c>
    </row>
    <row r="238" s="13" customFormat="1">
      <c r="A238" s="13"/>
      <c r="B238" s="242"/>
      <c r="C238" s="243"/>
      <c r="D238" s="244" t="s">
        <v>215</v>
      </c>
      <c r="E238" s="245" t="s">
        <v>1</v>
      </c>
      <c r="F238" s="246" t="s">
        <v>1761</v>
      </c>
      <c r="G238" s="243"/>
      <c r="H238" s="247">
        <v>1</v>
      </c>
      <c r="I238" s="248"/>
      <c r="J238" s="243"/>
      <c r="K238" s="243"/>
      <c r="L238" s="249"/>
      <c r="M238" s="250"/>
      <c r="N238" s="251"/>
      <c r="O238" s="251"/>
      <c r="P238" s="251"/>
      <c r="Q238" s="251"/>
      <c r="R238" s="251"/>
      <c r="S238" s="251"/>
      <c r="T238" s="25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3" t="s">
        <v>215</v>
      </c>
      <c r="AU238" s="253" t="s">
        <v>80</v>
      </c>
      <c r="AV238" s="13" t="s">
        <v>82</v>
      </c>
      <c r="AW238" s="13" t="s">
        <v>30</v>
      </c>
      <c r="AX238" s="13" t="s">
        <v>73</v>
      </c>
      <c r="AY238" s="253" t="s">
        <v>206</v>
      </c>
    </row>
    <row r="239" s="13" customFormat="1">
      <c r="A239" s="13"/>
      <c r="B239" s="242"/>
      <c r="C239" s="243"/>
      <c r="D239" s="244" t="s">
        <v>215</v>
      </c>
      <c r="E239" s="245" t="s">
        <v>1</v>
      </c>
      <c r="F239" s="246" t="s">
        <v>1762</v>
      </c>
      <c r="G239" s="243"/>
      <c r="H239" s="247">
        <v>1</v>
      </c>
      <c r="I239" s="248"/>
      <c r="J239" s="243"/>
      <c r="K239" s="243"/>
      <c r="L239" s="249"/>
      <c r="M239" s="250"/>
      <c r="N239" s="251"/>
      <c r="O239" s="251"/>
      <c r="P239" s="251"/>
      <c r="Q239" s="251"/>
      <c r="R239" s="251"/>
      <c r="S239" s="251"/>
      <c r="T239" s="25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3" t="s">
        <v>215</v>
      </c>
      <c r="AU239" s="253" t="s">
        <v>80</v>
      </c>
      <c r="AV239" s="13" t="s">
        <v>82</v>
      </c>
      <c r="AW239" s="13" t="s">
        <v>30</v>
      </c>
      <c r="AX239" s="13" t="s">
        <v>73</v>
      </c>
      <c r="AY239" s="253" t="s">
        <v>206</v>
      </c>
    </row>
    <row r="240" s="13" customFormat="1">
      <c r="A240" s="13"/>
      <c r="B240" s="242"/>
      <c r="C240" s="243"/>
      <c r="D240" s="244" t="s">
        <v>215</v>
      </c>
      <c r="E240" s="245" t="s">
        <v>1</v>
      </c>
      <c r="F240" s="246" t="s">
        <v>1763</v>
      </c>
      <c r="G240" s="243"/>
      <c r="H240" s="247">
        <v>1</v>
      </c>
      <c r="I240" s="248"/>
      <c r="J240" s="243"/>
      <c r="K240" s="243"/>
      <c r="L240" s="249"/>
      <c r="M240" s="250"/>
      <c r="N240" s="251"/>
      <c r="O240" s="251"/>
      <c r="P240" s="251"/>
      <c r="Q240" s="251"/>
      <c r="R240" s="251"/>
      <c r="S240" s="251"/>
      <c r="T240" s="25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3" t="s">
        <v>215</v>
      </c>
      <c r="AU240" s="253" t="s">
        <v>80</v>
      </c>
      <c r="AV240" s="13" t="s">
        <v>82</v>
      </c>
      <c r="AW240" s="13" t="s">
        <v>30</v>
      </c>
      <c r="AX240" s="13" t="s">
        <v>73</v>
      </c>
      <c r="AY240" s="253" t="s">
        <v>206</v>
      </c>
    </row>
    <row r="241" s="13" customFormat="1">
      <c r="A241" s="13"/>
      <c r="B241" s="242"/>
      <c r="C241" s="243"/>
      <c r="D241" s="244" t="s">
        <v>215</v>
      </c>
      <c r="E241" s="245" t="s">
        <v>1</v>
      </c>
      <c r="F241" s="246" t="s">
        <v>1764</v>
      </c>
      <c r="G241" s="243"/>
      <c r="H241" s="247">
        <v>1</v>
      </c>
      <c r="I241" s="248"/>
      <c r="J241" s="243"/>
      <c r="K241" s="243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215</v>
      </c>
      <c r="AU241" s="253" t="s">
        <v>80</v>
      </c>
      <c r="AV241" s="13" t="s">
        <v>82</v>
      </c>
      <c r="AW241" s="13" t="s">
        <v>30</v>
      </c>
      <c r="AX241" s="13" t="s">
        <v>73</v>
      </c>
      <c r="AY241" s="253" t="s">
        <v>206</v>
      </c>
    </row>
    <row r="242" s="13" customFormat="1">
      <c r="A242" s="13"/>
      <c r="B242" s="242"/>
      <c r="C242" s="243"/>
      <c r="D242" s="244" t="s">
        <v>215</v>
      </c>
      <c r="E242" s="245" t="s">
        <v>1</v>
      </c>
      <c r="F242" s="246" t="s">
        <v>1765</v>
      </c>
      <c r="G242" s="243"/>
      <c r="H242" s="247">
        <v>1</v>
      </c>
      <c r="I242" s="248"/>
      <c r="J242" s="243"/>
      <c r="K242" s="243"/>
      <c r="L242" s="249"/>
      <c r="M242" s="250"/>
      <c r="N242" s="251"/>
      <c r="O242" s="251"/>
      <c r="P242" s="251"/>
      <c r="Q242" s="251"/>
      <c r="R242" s="251"/>
      <c r="S242" s="251"/>
      <c r="T242" s="25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3" t="s">
        <v>215</v>
      </c>
      <c r="AU242" s="253" t="s">
        <v>80</v>
      </c>
      <c r="AV242" s="13" t="s">
        <v>82</v>
      </c>
      <c r="AW242" s="13" t="s">
        <v>30</v>
      </c>
      <c r="AX242" s="13" t="s">
        <v>73</v>
      </c>
      <c r="AY242" s="253" t="s">
        <v>206</v>
      </c>
    </row>
    <row r="243" s="13" customFormat="1">
      <c r="A243" s="13"/>
      <c r="B243" s="242"/>
      <c r="C243" s="243"/>
      <c r="D243" s="244" t="s">
        <v>215</v>
      </c>
      <c r="E243" s="245" t="s">
        <v>1</v>
      </c>
      <c r="F243" s="246" t="s">
        <v>1766</v>
      </c>
      <c r="G243" s="243"/>
      <c r="H243" s="247">
        <v>1</v>
      </c>
      <c r="I243" s="248"/>
      <c r="J243" s="243"/>
      <c r="K243" s="243"/>
      <c r="L243" s="249"/>
      <c r="M243" s="250"/>
      <c r="N243" s="251"/>
      <c r="O243" s="251"/>
      <c r="P243" s="251"/>
      <c r="Q243" s="251"/>
      <c r="R243" s="251"/>
      <c r="S243" s="251"/>
      <c r="T243" s="25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3" t="s">
        <v>215</v>
      </c>
      <c r="AU243" s="253" t="s">
        <v>80</v>
      </c>
      <c r="AV243" s="13" t="s">
        <v>82</v>
      </c>
      <c r="AW243" s="13" t="s">
        <v>30</v>
      </c>
      <c r="AX243" s="13" t="s">
        <v>73</v>
      </c>
      <c r="AY243" s="253" t="s">
        <v>206</v>
      </c>
    </row>
    <row r="244" s="13" customFormat="1">
      <c r="A244" s="13"/>
      <c r="B244" s="242"/>
      <c r="C244" s="243"/>
      <c r="D244" s="244" t="s">
        <v>215</v>
      </c>
      <c r="E244" s="245" t="s">
        <v>1</v>
      </c>
      <c r="F244" s="246" t="s">
        <v>1767</v>
      </c>
      <c r="G244" s="243"/>
      <c r="H244" s="247">
        <v>1</v>
      </c>
      <c r="I244" s="248"/>
      <c r="J244" s="243"/>
      <c r="K244" s="243"/>
      <c r="L244" s="249"/>
      <c r="M244" s="250"/>
      <c r="N244" s="251"/>
      <c r="O244" s="251"/>
      <c r="P244" s="251"/>
      <c r="Q244" s="251"/>
      <c r="R244" s="251"/>
      <c r="S244" s="251"/>
      <c r="T244" s="25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3" t="s">
        <v>215</v>
      </c>
      <c r="AU244" s="253" t="s">
        <v>80</v>
      </c>
      <c r="AV244" s="13" t="s">
        <v>82</v>
      </c>
      <c r="AW244" s="13" t="s">
        <v>30</v>
      </c>
      <c r="AX244" s="13" t="s">
        <v>73</v>
      </c>
      <c r="AY244" s="253" t="s">
        <v>206</v>
      </c>
    </row>
    <row r="245" s="13" customFormat="1">
      <c r="A245" s="13"/>
      <c r="B245" s="242"/>
      <c r="C245" s="243"/>
      <c r="D245" s="244" t="s">
        <v>215</v>
      </c>
      <c r="E245" s="245" t="s">
        <v>1</v>
      </c>
      <c r="F245" s="246" t="s">
        <v>1768</v>
      </c>
      <c r="G245" s="243"/>
      <c r="H245" s="247">
        <v>1</v>
      </c>
      <c r="I245" s="248"/>
      <c r="J245" s="243"/>
      <c r="K245" s="243"/>
      <c r="L245" s="249"/>
      <c r="M245" s="250"/>
      <c r="N245" s="251"/>
      <c r="O245" s="251"/>
      <c r="P245" s="251"/>
      <c r="Q245" s="251"/>
      <c r="R245" s="251"/>
      <c r="S245" s="251"/>
      <c r="T245" s="25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3" t="s">
        <v>215</v>
      </c>
      <c r="AU245" s="253" t="s">
        <v>80</v>
      </c>
      <c r="AV245" s="13" t="s">
        <v>82</v>
      </c>
      <c r="AW245" s="13" t="s">
        <v>30</v>
      </c>
      <c r="AX245" s="13" t="s">
        <v>73</v>
      </c>
      <c r="AY245" s="253" t="s">
        <v>206</v>
      </c>
    </row>
    <row r="246" s="14" customFormat="1">
      <c r="A246" s="14"/>
      <c r="B246" s="254"/>
      <c r="C246" s="255"/>
      <c r="D246" s="244" t="s">
        <v>215</v>
      </c>
      <c r="E246" s="256" t="s">
        <v>1</v>
      </c>
      <c r="F246" s="257" t="s">
        <v>218</v>
      </c>
      <c r="G246" s="255"/>
      <c r="H246" s="258">
        <v>12</v>
      </c>
      <c r="I246" s="259"/>
      <c r="J246" s="255"/>
      <c r="K246" s="255"/>
      <c r="L246" s="260"/>
      <c r="M246" s="261"/>
      <c r="N246" s="262"/>
      <c r="O246" s="262"/>
      <c r="P246" s="262"/>
      <c r="Q246" s="262"/>
      <c r="R246" s="262"/>
      <c r="S246" s="262"/>
      <c r="T246" s="26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4" t="s">
        <v>215</v>
      </c>
      <c r="AU246" s="264" t="s">
        <v>80</v>
      </c>
      <c r="AV246" s="14" t="s">
        <v>213</v>
      </c>
      <c r="AW246" s="14" t="s">
        <v>30</v>
      </c>
      <c r="AX246" s="14" t="s">
        <v>80</v>
      </c>
      <c r="AY246" s="264" t="s">
        <v>206</v>
      </c>
    </row>
    <row r="247" s="2" customFormat="1" ht="49.05" customHeight="1">
      <c r="A247" s="39"/>
      <c r="B247" s="40"/>
      <c r="C247" s="286" t="s">
        <v>7</v>
      </c>
      <c r="D247" s="286" t="s">
        <v>288</v>
      </c>
      <c r="E247" s="287" t="s">
        <v>1830</v>
      </c>
      <c r="F247" s="288" t="s">
        <v>1831</v>
      </c>
      <c r="G247" s="289" t="s">
        <v>301</v>
      </c>
      <c r="H247" s="290">
        <v>10</v>
      </c>
      <c r="I247" s="291"/>
      <c r="J247" s="292">
        <f>ROUND(I247*H247,2)</f>
        <v>0</v>
      </c>
      <c r="K247" s="288" t="s">
        <v>489</v>
      </c>
      <c r="L247" s="293"/>
      <c r="M247" s="294" t="s">
        <v>1</v>
      </c>
      <c r="N247" s="295" t="s">
        <v>38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505</v>
      </c>
      <c r="AT247" s="240" t="s">
        <v>288</v>
      </c>
      <c r="AU247" s="240" t="s">
        <v>80</v>
      </c>
      <c r="AY247" s="18" t="s">
        <v>206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80</v>
      </c>
      <c r="BK247" s="241">
        <f>ROUND(I247*H247,2)</f>
        <v>0</v>
      </c>
      <c r="BL247" s="18" t="s">
        <v>383</v>
      </c>
      <c r="BM247" s="240" t="s">
        <v>1832</v>
      </c>
    </row>
    <row r="248" s="2" customFormat="1" ht="33" customHeight="1">
      <c r="A248" s="39"/>
      <c r="B248" s="40"/>
      <c r="C248" s="286" t="s">
        <v>337</v>
      </c>
      <c r="D248" s="286" t="s">
        <v>288</v>
      </c>
      <c r="E248" s="287" t="s">
        <v>1833</v>
      </c>
      <c r="F248" s="288" t="s">
        <v>1834</v>
      </c>
      <c r="G248" s="289" t="s">
        <v>301</v>
      </c>
      <c r="H248" s="290">
        <v>40</v>
      </c>
      <c r="I248" s="291"/>
      <c r="J248" s="292">
        <f>ROUND(I248*H248,2)</f>
        <v>0</v>
      </c>
      <c r="K248" s="288" t="s">
        <v>489</v>
      </c>
      <c r="L248" s="293"/>
      <c r="M248" s="294" t="s">
        <v>1</v>
      </c>
      <c r="N248" s="295" t="s">
        <v>38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505</v>
      </c>
      <c r="AT248" s="240" t="s">
        <v>288</v>
      </c>
      <c r="AU248" s="240" t="s">
        <v>80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383</v>
      </c>
      <c r="BM248" s="240" t="s">
        <v>1835</v>
      </c>
    </row>
    <row r="249" s="13" customFormat="1">
      <c r="A249" s="13"/>
      <c r="B249" s="242"/>
      <c r="C249" s="243"/>
      <c r="D249" s="244" t="s">
        <v>215</v>
      </c>
      <c r="E249" s="245" t="s">
        <v>1</v>
      </c>
      <c r="F249" s="246" t="s">
        <v>1836</v>
      </c>
      <c r="G249" s="243"/>
      <c r="H249" s="247">
        <v>40</v>
      </c>
      <c r="I249" s="248"/>
      <c r="J249" s="243"/>
      <c r="K249" s="243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215</v>
      </c>
      <c r="AU249" s="253" t="s">
        <v>80</v>
      </c>
      <c r="AV249" s="13" t="s">
        <v>82</v>
      </c>
      <c r="AW249" s="13" t="s">
        <v>30</v>
      </c>
      <c r="AX249" s="13" t="s">
        <v>80</v>
      </c>
      <c r="AY249" s="253" t="s">
        <v>206</v>
      </c>
    </row>
    <row r="250" s="2" customFormat="1" ht="37.8" customHeight="1">
      <c r="A250" s="39"/>
      <c r="B250" s="40"/>
      <c r="C250" s="286" t="s">
        <v>342</v>
      </c>
      <c r="D250" s="286" t="s">
        <v>288</v>
      </c>
      <c r="E250" s="287" t="s">
        <v>721</v>
      </c>
      <c r="F250" s="288" t="s">
        <v>722</v>
      </c>
      <c r="G250" s="289" t="s">
        <v>301</v>
      </c>
      <c r="H250" s="290">
        <v>1204</v>
      </c>
      <c r="I250" s="291"/>
      <c r="J250" s="292">
        <f>ROUND(I250*H250,2)</f>
        <v>0</v>
      </c>
      <c r="K250" s="288" t="s">
        <v>489</v>
      </c>
      <c r="L250" s="293"/>
      <c r="M250" s="294" t="s">
        <v>1</v>
      </c>
      <c r="N250" s="295" t="s">
        <v>38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505</v>
      </c>
      <c r="AT250" s="240" t="s">
        <v>288</v>
      </c>
      <c r="AU250" s="240" t="s">
        <v>80</v>
      </c>
      <c r="AY250" s="18" t="s">
        <v>206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80</v>
      </c>
      <c r="BK250" s="241">
        <f>ROUND(I250*H250,2)</f>
        <v>0</v>
      </c>
      <c r="BL250" s="18" t="s">
        <v>383</v>
      </c>
      <c r="BM250" s="240" t="s">
        <v>1837</v>
      </c>
    </row>
    <row r="251" s="13" customFormat="1">
      <c r="A251" s="13"/>
      <c r="B251" s="242"/>
      <c r="C251" s="243"/>
      <c r="D251" s="244" t="s">
        <v>215</v>
      </c>
      <c r="E251" s="245" t="s">
        <v>1</v>
      </c>
      <c r="F251" s="246" t="s">
        <v>1838</v>
      </c>
      <c r="G251" s="243"/>
      <c r="H251" s="247">
        <v>1204</v>
      </c>
      <c r="I251" s="248"/>
      <c r="J251" s="243"/>
      <c r="K251" s="243"/>
      <c r="L251" s="249"/>
      <c r="M251" s="250"/>
      <c r="N251" s="251"/>
      <c r="O251" s="251"/>
      <c r="P251" s="251"/>
      <c r="Q251" s="251"/>
      <c r="R251" s="251"/>
      <c r="S251" s="251"/>
      <c r="T251" s="25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3" t="s">
        <v>215</v>
      </c>
      <c r="AU251" s="253" t="s">
        <v>80</v>
      </c>
      <c r="AV251" s="13" t="s">
        <v>82</v>
      </c>
      <c r="AW251" s="13" t="s">
        <v>30</v>
      </c>
      <c r="AX251" s="13" t="s">
        <v>73</v>
      </c>
      <c r="AY251" s="253" t="s">
        <v>206</v>
      </c>
    </row>
    <row r="252" s="14" customFormat="1">
      <c r="A252" s="14"/>
      <c r="B252" s="254"/>
      <c r="C252" s="255"/>
      <c r="D252" s="244" t="s">
        <v>215</v>
      </c>
      <c r="E252" s="256" t="s">
        <v>1</v>
      </c>
      <c r="F252" s="257" t="s">
        <v>218</v>
      </c>
      <c r="G252" s="255"/>
      <c r="H252" s="258">
        <v>1204</v>
      </c>
      <c r="I252" s="259"/>
      <c r="J252" s="255"/>
      <c r="K252" s="255"/>
      <c r="L252" s="260"/>
      <c r="M252" s="261"/>
      <c r="N252" s="262"/>
      <c r="O252" s="262"/>
      <c r="P252" s="262"/>
      <c r="Q252" s="262"/>
      <c r="R252" s="262"/>
      <c r="S252" s="262"/>
      <c r="T252" s="26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4" t="s">
        <v>215</v>
      </c>
      <c r="AU252" s="264" t="s">
        <v>80</v>
      </c>
      <c r="AV252" s="14" t="s">
        <v>213</v>
      </c>
      <c r="AW252" s="14" t="s">
        <v>30</v>
      </c>
      <c r="AX252" s="14" t="s">
        <v>80</v>
      </c>
      <c r="AY252" s="264" t="s">
        <v>206</v>
      </c>
    </row>
    <row r="253" s="2" customFormat="1" ht="37.8" customHeight="1">
      <c r="A253" s="39"/>
      <c r="B253" s="40"/>
      <c r="C253" s="286" t="s">
        <v>347</v>
      </c>
      <c r="D253" s="286" t="s">
        <v>288</v>
      </c>
      <c r="E253" s="287" t="s">
        <v>1839</v>
      </c>
      <c r="F253" s="288" t="s">
        <v>1840</v>
      </c>
      <c r="G253" s="289" t="s">
        <v>301</v>
      </c>
      <c r="H253" s="290">
        <v>1204</v>
      </c>
      <c r="I253" s="291"/>
      <c r="J253" s="292">
        <f>ROUND(I253*H253,2)</f>
        <v>0</v>
      </c>
      <c r="K253" s="288" t="s">
        <v>489</v>
      </c>
      <c r="L253" s="293"/>
      <c r="M253" s="310" t="s">
        <v>1</v>
      </c>
      <c r="N253" s="311" t="s">
        <v>38</v>
      </c>
      <c r="O253" s="301"/>
      <c r="P253" s="302">
        <f>O253*H253</f>
        <v>0</v>
      </c>
      <c r="Q253" s="302">
        <v>0</v>
      </c>
      <c r="R253" s="302">
        <f>Q253*H253</f>
        <v>0</v>
      </c>
      <c r="S253" s="302">
        <v>0</v>
      </c>
      <c r="T253" s="303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505</v>
      </c>
      <c r="AT253" s="240" t="s">
        <v>288</v>
      </c>
      <c r="AU253" s="240" t="s">
        <v>80</v>
      </c>
      <c r="AY253" s="18" t="s">
        <v>206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80</v>
      </c>
      <c r="BK253" s="241">
        <f>ROUND(I253*H253,2)</f>
        <v>0</v>
      </c>
      <c r="BL253" s="18" t="s">
        <v>383</v>
      </c>
      <c r="BM253" s="240" t="s">
        <v>1841</v>
      </c>
    </row>
    <row r="254" s="2" customFormat="1" ht="6.96" customHeight="1">
      <c r="A254" s="39"/>
      <c r="B254" s="67"/>
      <c r="C254" s="68"/>
      <c r="D254" s="68"/>
      <c r="E254" s="68"/>
      <c r="F254" s="68"/>
      <c r="G254" s="68"/>
      <c r="H254" s="68"/>
      <c r="I254" s="68"/>
      <c r="J254" s="68"/>
      <c r="K254" s="68"/>
      <c r="L254" s="45"/>
      <c r="M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</row>
  </sheetData>
  <sheetProtection sheet="1" autoFilter="0" formatColumns="0" formatRows="0" objects="1" scenarios="1" spinCount="100000" saltValue="HqSR+L3J/BE945UrsZB8eoGltc1szI+CGj/nFflmByEy9ICcF2bxtoysdeHa2sXokKIOLqp3LOCU6ls9WepUCw==" hashValue="EVxgLqn6mBS86HBcaiZpwhbdYY7DD6VHqzHwcdxSEOujewM1uzpKOs7romTurIGiaG6FY5+eONz0Fm3Gmt1nrA==" algorithmName="SHA-512" password="CC35"/>
  <autoFilter ref="C123:K25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169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171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30" customHeight="1">
      <c r="A13" s="39"/>
      <c r="B13" s="45"/>
      <c r="C13" s="39"/>
      <c r="D13" s="39"/>
      <c r="E13" s="155" t="s">
        <v>173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174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2" t="s">
        <v>26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175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175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ROUND((SUM(BE134:BE274)),  2)</f>
        <v>0</v>
      </c>
      <c r="G37" s="39"/>
      <c r="H37" s="39"/>
      <c r="I37" s="166">
        <v>0.20999999999999999</v>
      </c>
      <c r="J37" s="165">
        <f>ROUND(((SUM(BE134:BE274))*I37),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ROUND((SUM(BF134:BF274)),  2)</f>
        <v>0</v>
      </c>
      <c r="G38" s="39"/>
      <c r="H38" s="39"/>
      <c r="I38" s="166">
        <v>0.12</v>
      </c>
      <c r="J38" s="165">
        <f>ROUND(((SUM(BF134:BF274))*I38),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ROUND((SUM(BG134:BG274)),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ROUND((SUM(BH134:BH274)),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ROUND((SUM(BI134:BI274)),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169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171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30" customHeight="1">
      <c r="A91" s="39"/>
      <c r="B91" s="40"/>
      <c r="C91" s="41"/>
      <c r="D91" s="41"/>
      <c r="E91" s="77" t="str">
        <f>E13</f>
        <v>SO 226-11-01.1 - Lázně Bělohrad - Nová Paka, základy RD (km 66,800)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TUDU 1401 14 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29</v>
      </c>
      <c r="J95" s="37" t="str">
        <f>E25</f>
        <v>PRODIN a. s.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PRODIN a. s.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181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J136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183</v>
      </c>
      <c r="E103" s="199"/>
      <c r="F103" s="199"/>
      <c r="G103" s="199"/>
      <c r="H103" s="199"/>
      <c r="I103" s="199"/>
      <c r="J103" s="200">
        <f>J190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184</v>
      </c>
      <c r="E104" s="199"/>
      <c r="F104" s="199"/>
      <c r="G104" s="199"/>
      <c r="H104" s="199"/>
      <c r="I104" s="199"/>
      <c r="J104" s="200">
        <f>J219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185</v>
      </c>
      <c r="E105" s="199"/>
      <c r="F105" s="199"/>
      <c r="G105" s="199"/>
      <c r="H105" s="199"/>
      <c r="I105" s="199"/>
      <c r="J105" s="200">
        <f>J226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3"/>
      <c r="D106" s="198" t="s">
        <v>186</v>
      </c>
      <c r="E106" s="199"/>
      <c r="F106" s="199"/>
      <c r="G106" s="199"/>
      <c r="H106" s="199"/>
      <c r="I106" s="199"/>
      <c r="J106" s="200">
        <f>J235</f>
        <v>0</v>
      </c>
      <c r="K106" s="133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33"/>
      <c r="D107" s="198" t="s">
        <v>187</v>
      </c>
      <c r="E107" s="199"/>
      <c r="F107" s="199"/>
      <c r="G107" s="199"/>
      <c r="H107" s="199"/>
      <c r="I107" s="199"/>
      <c r="J107" s="200">
        <f>J238</f>
        <v>0</v>
      </c>
      <c r="K107" s="133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1"/>
      <c r="C108" s="192"/>
      <c r="D108" s="193" t="s">
        <v>188</v>
      </c>
      <c r="E108" s="194"/>
      <c r="F108" s="194"/>
      <c r="G108" s="194"/>
      <c r="H108" s="194"/>
      <c r="I108" s="194"/>
      <c r="J108" s="195">
        <f>J240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7"/>
      <c r="C109" s="133"/>
      <c r="D109" s="198" t="s">
        <v>189</v>
      </c>
      <c r="E109" s="199"/>
      <c r="F109" s="199"/>
      <c r="G109" s="199"/>
      <c r="H109" s="199"/>
      <c r="I109" s="199"/>
      <c r="J109" s="200">
        <f>J241</f>
        <v>0</v>
      </c>
      <c r="K109" s="133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33"/>
      <c r="D110" s="198" t="s">
        <v>190</v>
      </c>
      <c r="E110" s="199"/>
      <c r="F110" s="199"/>
      <c r="G110" s="199"/>
      <c r="H110" s="199"/>
      <c r="I110" s="199"/>
      <c r="J110" s="200">
        <f>J264</f>
        <v>0</v>
      </c>
      <c r="K110" s="133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Prostá rekonstrukce trati v úseku Lázně Bělohrad - Nová Paka_Z2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168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5" t="s">
        <v>169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170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6" t="s">
        <v>171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172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30" customHeight="1">
      <c r="A126" s="39"/>
      <c r="B126" s="40"/>
      <c r="C126" s="41"/>
      <c r="D126" s="41"/>
      <c r="E126" s="77" t="str">
        <f>E13</f>
        <v>SO 226-11-01.1 - Lázně Bělohrad - Nová Paka, základy RD (km 66,800)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TUDU 1401 14 Lázně Bělohrad - Nová Paka</v>
      </c>
      <c r="G128" s="41"/>
      <c r="H128" s="41"/>
      <c r="I128" s="33" t="s">
        <v>22</v>
      </c>
      <c r="J128" s="80" t="str">
        <f>IF(J16="","",J16)</f>
        <v>7. 7. 2025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E19</f>
        <v xml:space="preserve"> </v>
      </c>
      <c r="G130" s="41"/>
      <c r="H130" s="41"/>
      <c r="I130" s="33" t="s">
        <v>29</v>
      </c>
      <c r="J130" s="37" t="str">
        <f>E25</f>
        <v>PRODIN a. s.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31</v>
      </c>
      <c r="J131" s="37" t="str">
        <f>E28</f>
        <v>PRODIN a. s.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192</v>
      </c>
      <c r="D133" s="205" t="s">
        <v>58</v>
      </c>
      <c r="E133" s="205" t="s">
        <v>54</v>
      </c>
      <c r="F133" s="205" t="s">
        <v>55</v>
      </c>
      <c r="G133" s="205" t="s">
        <v>193</v>
      </c>
      <c r="H133" s="205" t="s">
        <v>194</v>
      </c>
      <c r="I133" s="205" t="s">
        <v>195</v>
      </c>
      <c r="J133" s="205" t="s">
        <v>178</v>
      </c>
      <c r="K133" s="206" t="s">
        <v>196</v>
      </c>
      <c r="L133" s="207"/>
      <c r="M133" s="101" t="s">
        <v>1</v>
      </c>
      <c r="N133" s="102" t="s">
        <v>37</v>
      </c>
      <c r="O133" s="102" t="s">
        <v>197</v>
      </c>
      <c r="P133" s="102" t="s">
        <v>198</v>
      </c>
      <c r="Q133" s="102" t="s">
        <v>199</v>
      </c>
      <c r="R133" s="102" t="s">
        <v>200</v>
      </c>
      <c r="S133" s="102" t="s">
        <v>201</v>
      </c>
      <c r="T133" s="103" t="s">
        <v>202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203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P135+P240</f>
        <v>0</v>
      </c>
      <c r="Q134" s="105"/>
      <c r="R134" s="210">
        <f>R135+R240</f>
        <v>13.05614213584</v>
      </c>
      <c r="S134" s="105"/>
      <c r="T134" s="211">
        <f>T135+T240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180</v>
      </c>
      <c r="BK134" s="212">
        <f>BK135+BK240</f>
        <v>0</v>
      </c>
    </row>
    <row r="135" s="12" customFormat="1" ht="25.92" customHeight="1">
      <c r="A135" s="12"/>
      <c r="B135" s="213"/>
      <c r="C135" s="214"/>
      <c r="D135" s="215" t="s">
        <v>72</v>
      </c>
      <c r="E135" s="216" t="s">
        <v>204</v>
      </c>
      <c r="F135" s="216" t="s">
        <v>205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P136+P190+P219+P226+P235+P238</f>
        <v>0</v>
      </c>
      <c r="Q135" s="221"/>
      <c r="R135" s="222">
        <f>R136+R190+R219+R226+R235+R238</f>
        <v>12.99161713584</v>
      </c>
      <c r="S135" s="221"/>
      <c r="T135" s="223">
        <f>T136+T190+T219+T226+T235+T238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80</v>
      </c>
      <c r="AT135" s="225" t="s">
        <v>72</v>
      </c>
      <c r="AU135" s="225" t="s">
        <v>73</v>
      </c>
      <c r="AY135" s="224" t="s">
        <v>206</v>
      </c>
      <c r="BK135" s="226">
        <f>BK136+BK190+BK219+BK226+BK235+BK238</f>
        <v>0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80</v>
      </c>
      <c r="F136" s="227" t="s">
        <v>207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SUM(P137:P189)</f>
        <v>0</v>
      </c>
      <c r="Q136" s="221"/>
      <c r="R136" s="222">
        <f>SUM(R137:R189)</f>
        <v>0</v>
      </c>
      <c r="S136" s="221"/>
      <c r="T136" s="223">
        <f>SUM(T137:T189)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SUM(BK137:BK189)</f>
        <v>0</v>
      </c>
    </row>
    <row r="137" s="2" customFormat="1" ht="24.15" customHeight="1">
      <c r="A137" s="39"/>
      <c r="B137" s="40"/>
      <c r="C137" s="229" t="s">
        <v>80</v>
      </c>
      <c r="D137" s="229" t="s">
        <v>208</v>
      </c>
      <c r="E137" s="230" t="s">
        <v>209</v>
      </c>
      <c r="F137" s="231" t="s">
        <v>210</v>
      </c>
      <c r="G137" s="232" t="s">
        <v>211</v>
      </c>
      <c r="H137" s="233">
        <v>54.649999999999999</v>
      </c>
      <c r="I137" s="234"/>
      <c r="J137" s="235">
        <f>ROUND(I137*H137,2)</f>
        <v>0</v>
      </c>
      <c r="K137" s="231" t="s">
        <v>212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214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216</v>
      </c>
      <c r="G138" s="243"/>
      <c r="H138" s="247">
        <v>42.149999999999999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217</v>
      </c>
      <c r="G139" s="243"/>
      <c r="H139" s="247">
        <v>12.5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73</v>
      </c>
      <c r="AY139" s="253" t="s">
        <v>206</v>
      </c>
    </row>
    <row r="140" s="14" customFormat="1">
      <c r="A140" s="14"/>
      <c r="B140" s="254"/>
      <c r="C140" s="255"/>
      <c r="D140" s="244" t="s">
        <v>215</v>
      </c>
      <c r="E140" s="256" t="s">
        <v>1</v>
      </c>
      <c r="F140" s="257" t="s">
        <v>218</v>
      </c>
      <c r="G140" s="255"/>
      <c r="H140" s="258">
        <v>54.649999999999999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4" t="s">
        <v>215</v>
      </c>
      <c r="AU140" s="264" t="s">
        <v>82</v>
      </c>
      <c r="AV140" s="14" t="s">
        <v>213</v>
      </c>
      <c r="AW140" s="14" t="s">
        <v>30</v>
      </c>
      <c r="AX140" s="14" t="s">
        <v>80</v>
      </c>
      <c r="AY140" s="264" t="s">
        <v>206</v>
      </c>
    </row>
    <row r="141" s="2" customFormat="1" ht="33" customHeight="1">
      <c r="A141" s="39"/>
      <c r="B141" s="40"/>
      <c r="C141" s="229" t="s">
        <v>82</v>
      </c>
      <c r="D141" s="229" t="s">
        <v>208</v>
      </c>
      <c r="E141" s="230" t="s">
        <v>219</v>
      </c>
      <c r="F141" s="231" t="s">
        <v>220</v>
      </c>
      <c r="G141" s="232" t="s">
        <v>221</v>
      </c>
      <c r="H141" s="233">
        <v>17.535</v>
      </c>
      <c r="I141" s="234"/>
      <c r="J141" s="235">
        <f>ROUND(I141*H141,2)</f>
        <v>0</v>
      </c>
      <c r="K141" s="231" t="s">
        <v>212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213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213</v>
      </c>
      <c r="BM141" s="240" t="s">
        <v>222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223</v>
      </c>
      <c r="G142" s="243"/>
      <c r="H142" s="247">
        <v>17.535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80</v>
      </c>
      <c r="AY142" s="253" t="s">
        <v>206</v>
      </c>
    </row>
    <row r="143" s="2" customFormat="1" ht="24.15" customHeight="1">
      <c r="A143" s="39"/>
      <c r="B143" s="40"/>
      <c r="C143" s="229" t="s">
        <v>90</v>
      </c>
      <c r="D143" s="229" t="s">
        <v>208</v>
      </c>
      <c r="E143" s="230" t="s">
        <v>224</v>
      </c>
      <c r="F143" s="231" t="s">
        <v>225</v>
      </c>
      <c r="G143" s="232" t="s">
        <v>221</v>
      </c>
      <c r="H143" s="233">
        <v>13.555</v>
      </c>
      <c r="I143" s="234"/>
      <c r="J143" s="235">
        <f>ROUND(I143*H143,2)</f>
        <v>0</v>
      </c>
      <c r="K143" s="231" t="s">
        <v>212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213</v>
      </c>
      <c r="AT143" s="240" t="s">
        <v>208</v>
      </c>
      <c r="AU143" s="240" t="s">
        <v>82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213</v>
      </c>
      <c r="BM143" s="240" t="s">
        <v>226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227</v>
      </c>
      <c r="G144" s="243"/>
      <c r="H144" s="247">
        <v>6.1849999999999996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82</v>
      </c>
      <c r="AV144" s="13" t="s">
        <v>82</v>
      </c>
      <c r="AW144" s="13" t="s">
        <v>30</v>
      </c>
      <c r="AX144" s="13" t="s">
        <v>73</v>
      </c>
      <c r="AY144" s="253" t="s">
        <v>206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228</v>
      </c>
      <c r="G145" s="243"/>
      <c r="H145" s="247">
        <v>7.3700000000000001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82</v>
      </c>
      <c r="AV145" s="13" t="s">
        <v>82</v>
      </c>
      <c r="AW145" s="13" t="s">
        <v>30</v>
      </c>
      <c r="AX145" s="13" t="s">
        <v>73</v>
      </c>
      <c r="AY145" s="253" t="s">
        <v>206</v>
      </c>
    </row>
    <row r="146" s="14" customFormat="1">
      <c r="A146" s="14"/>
      <c r="B146" s="254"/>
      <c r="C146" s="255"/>
      <c r="D146" s="244" t="s">
        <v>215</v>
      </c>
      <c r="E146" s="256" t="s">
        <v>1</v>
      </c>
      <c r="F146" s="257" t="s">
        <v>218</v>
      </c>
      <c r="G146" s="255"/>
      <c r="H146" s="258">
        <v>13.555</v>
      </c>
      <c r="I146" s="259"/>
      <c r="J146" s="255"/>
      <c r="K146" s="255"/>
      <c r="L146" s="260"/>
      <c r="M146" s="261"/>
      <c r="N146" s="262"/>
      <c r="O146" s="262"/>
      <c r="P146" s="262"/>
      <c r="Q146" s="262"/>
      <c r="R146" s="262"/>
      <c r="S146" s="262"/>
      <c r="T146" s="26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4" t="s">
        <v>215</v>
      </c>
      <c r="AU146" s="264" t="s">
        <v>82</v>
      </c>
      <c r="AV146" s="14" t="s">
        <v>213</v>
      </c>
      <c r="AW146" s="14" t="s">
        <v>30</v>
      </c>
      <c r="AX146" s="14" t="s">
        <v>80</v>
      </c>
      <c r="AY146" s="264" t="s">
        <v>206</v>
      </c>
    </row>
    <row r="147" s="2" customFormat="1" ht="33" customHeight="1">
      <c r="A147" s="39"/>
      <c r="B147" s="40"/>
      <c r="C147" s="229" t="s">
        <v>213</v>
      </c>
      <c r="D147" s="229" t="s">
        <v>208</v>
      </c>
      <c r="E147" s="230" t="s">
        <v>229</v>
      </c>
      <c r="F147" s="231" t="s">
        <v>230</v>
      </c>
      <c r="G147" s="232" t="s">
        <v>221</v>
      </c>
      <c r="H147" s="233">
        <v>0.432</v>
      </c>
      <c r="I147" s="234"/>
      <c r="J147" s="235">
        <f>ROUND(I147*H147,2)</f>
        <v>0</v>
      </c>
      <c r="K147" s="231" t="s">
        <v>212</v>
      </c>
      <c r="L147" s="45"/>
      <c r="M147" s="236" t="s">
        <v>1</v>
      </c>
      <c r="N147" s="237" t="s">
        <v>38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213</v>
      </c>
      <c r="AT147" s="240" t="s">
        <v>208</v>
      </c>
      <c r="AU147" s="240" t="s">
        <v>82</v>
      </c>
      <c r="AY147" s="18" t="s">
        <v>206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80</v>
      </c>
      <c r="BK147" s="241">
        <f>ROUND(I147*H147,2)</f>
        <v>0</v>
      </c>
      <c r="BL147" s="18" t="s">
        <v>213</v>
      </c>
      <c r="BM147" s="240" t="s">
        <v>231</v>
      </c>
    </row>
    <row r="148" s="13" customFormat="1">
      <c r="A148" s="13"/>
      <c r="B148" s="242"/>
      <c r="C148" s="243"/>
      <c r="D148" s="244" t="s">
        <v>215</v>
      </c>
      <c r="E148" s="245" t="s">
        <v>1</v>
      </c>
      <c r="F148" s="246" t="s">
        <v>232</v>
      </c>
      <c r="G148" s="243"/>
      <c r="H148" s="247">
        <v>0.432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215</v>
      </c>
      <c r="AU148" s="253" t="s">
        <v>82</v>
      </c>
      <c r="AV148" s="13" t="s">
        <v>82</v>
      </c>
      <c r="AW148" s="13" t="s">
        <v>30</v>
      </c>
      <c r="AX148" s="13" t="s">
        <v>80</v>
      </c>
      <c r="AY148" s="253" t="s">
        <v>206</v>
      </c>
    </row>
    <row r="149" s="2" customFormat="1" ht="37.8" customHeight="1">
      <c r="A149" s="39"/>
      <c r="B149" s="40"/>
      <c r="C149" s="229" t="s">
        <v>233</v>
      </c>
      <c r="D149" s="229" t="s">
        <v>208</v>
      </c>
      <c r="E149" s="230" t="s">
        <v>234</v>
      </c>
      <c r="F149" s="231" t="s">
        <v>235</v>
      </c>
      <c r="G149" s="232" t="s">
        <v>221</v>
      </c>
      <c r="H149" s="233">
        <v>16.859000000000002</v>
      </c>
      <c r="I149" s="234"/>
      <c r="J149" s="235">
        <f>ROUND(I149*H149,2)</f>
        <v>0</v>
      </c>
      <c r="K149" s="231" t="s">
        <v>212</v>
      </c>
      <c r="L149" s="45"/>
      <c r="M149" s="236" t="s">
        <v>1</v>
      </c>
      <c r="N149" s="237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213</v>
      </c>
      <c r="AT149" s="240" t="s">
        <v>208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213</v>
      </c>
      <c r="BM149" s="240" t="s">
        <v>236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237</v>
      </c>
      <c r="G150" s="243"/>
      <c r="H150" s="247">
        <v>17.535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82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3" customFormat="1">
      <c r="A151" s="13"/>
      <c r="B151" s="242"/>
      <c r="C151" s="243"/>
      <c r="D151" s="244" t="s">
        <v>215</v>
      </c>
      <c r="E151" s="245" t="s">
        <v>1</v>
      </c>
      <c r="F151" s="246" t="s">
        <v>238</v>
      </c>
      <c r="G151" s="243"/>
      <c r="H151" s="247">
        <v>13.555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215</v>
      </c>
      <c r="AU151" s="253" t="s">
        <v>82</v>
      </c>
      <c r="AV151" s="13" t="s">
        <v>82</v>
      </c>
      <c r="AW151" s="13" t="s">
        <v>30</v>
      </c>
      <c r="AX151" s="13" t="s">
        <v>73</v>
      </c>
      <c r="AY151" s="253" t="s">
        <v>206</v>
      </c>
    </row>
    <row r="152" s="13" customFormat="1">
      <c r="A152" s="13"/>
      <c r="B152" s="242"/>
      <c r="C152" s="243"/>
      <c r="D152" s="244" t="s">
        <v>215</v>
      </c>
      <c r="E152" s="245" t="s">
        <v>1</v>
      </c>
      <c r="F152" s="246" t="s">
        <v>239</v>
      </c>
      <c r="G152" s="243"/>
      <c r="H152" s="247">
        <v>0.432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215</v>
      </c>
      <c r="AU152" s="253" t="s">
        <v>82</v>
      </c>
      <c r="AV152" s="13" t="s">
        <v>82</v>
      </c>
      <c r="AW152" s="13" t="s">
        <v>30</v>
      </c>
      <c r="AX152" s="13" t="s">
        <v>73</v>
      </c>
      <c r="AY152" s="253" t="s">
        <v>206</v>
      </c>
    </row>
    <row r="153" s="15" customFormat="1">
      <c r="A153" s="15"/>
      <c r="B153" s="265"/>
      <c r="C153" s="266"/>
      <c r="D153" s="244" t="s">
        <v>215</v>
      </c>
      <c r="E153" s="267" t="s">
        <v>1</v>
      </c>
      <c r="F153" s="268" t="s">
        <v>240</v>
      </c>
      <c r="G153" s="266"/>
      <c r="H153" s="269">
        <v>31.521999999999998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5" t="s">
        <v>215</v>
      </c>
      <c r="AU153" s="275" t="s">
        <v>82</v>
      </c>
      <c r="AV153" s="15" t="s">
        <v>90</v>
      </c>
      <c r="AW153" s="15" t="s">
        <v>30</v>
      </c>
      <c r="AX153" s="15" t="s">
        <v>73</v>
      </c>
      <c r="AY153" s="275" t="s">
        <v>206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241</v>
      </c>
      <c r="G154" s="243"/>
      <c r="H154" s="247">
        <v>-3.5800000000000001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82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3" customFormat="1">
      <c r="A155" s="13"/>
      <c r="B155" s="242"/>
      <c r="C155" s="243"/>
      <c r="D155" s="244" t="s">
        <v>215</v>
      </c>
      <c r="E155" s="245" t="s">
        <v>1</v>
      </c>
      <c r="F155" s="246" t="s">
        <v>242</v>
      </c>
      <c r="G155" s="243"/>
      <c r="H155" s="247">
        <v>-11.083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215</v>
      </c>
      <c r="AU155" s="253" t="s">
        <v>82</v>
      </c>
      <c r="AV155" s="13" t="s">
        <v>82</v>
      </c>
      <c r="AW155" s="13" t="s">
        <v>30</v>
      </c>
      <c r="AX155" s="13" t="s">
        <v>73</v>
      </c>
      <c r="AY155" s="253" t="s">
        <v>206</v>
      </c>
    </row>
    <row r="156" s="15" customFormat="1">
      <c r="A156" s="15"/>
      <c r="B156" s="265"/>
      <c r="C156" s="266"/>
      <c r="D156" s="244" t="s">
        <v>215</v>
      </c>
      <c r="E156" s="267" t="s">
        <v>1</v>
      </c>
      <c r="F156" s="268" t="s">
        <v>243</v>
      </c>
      <c r="G156" s="266"/>
      <c r="H156" s="269">
        <v>-14.663</v>
      </c>
      <c r="I156" s="270"/>
      <c r="J156" s="266"/>
      <c r="K156" s="266"/>
      <c r="L156" s="271"/>
      <c r="M156" s="272"/>
      <c r="N156" s="273"/>
      <c r="O156" s="273"/>
      <c r="P156" s="273"/>
      <c r="Q156" s="273"/>
      <c r="R156" s="273"/>
      <c r="S156" s="273"/>
      <c r="T156" s="27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5" t="s">
        <v>215</v>
      </c>
      <c r="AU156" s="275" t="s">
        <v>82</v>
      </c>
      <c r="AV156" s="15" t="s">
        <v>90</v>
      </c>
      <c r="AW156" s="15" t="s">
        <v>30</v>
      </c>
      <c r="AX156" s="15" t="s">
        <v>73</v>
      </c>
      <c r="AY156" s="275" t="s">
        <v>206</v>
      </c>
    </row>
    <row r="157" s="14" customFormat="1">
      <c r="A157" s="14"/>
      <c r="B157" s="254"/>
      <c r="C157" s="255"/>
      <c r="D157" s="244" t="s">
        <v>215</v>
      </c>
      <c r="E157" s="256" t="s">
        <v>1</v>
      </c>
      <c r="F157" s="257" t="s">
        <v>218</v>
      </c>
      <c r="G157" s="255"/>
      <c r="H157" s="258">
        <v>16.859000000000002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4" t="s">
        <v>215</v>
      </c>
      <c r="AU157" s="264" t="s">
        <v>82</v>
      </c>
      <c r="AV157" s="14" t="s">
        <v>213</v>
      </c>
      <c r="AW157" s="14" t="s">
        <v>30</v>
      </c>
      <c r="AX157" s="14" t="s">
        <v>80</v>
      </c>
      <c r="AY157" s="264" t="s">
        <v>206</v>
      </c>
    </row>
    <row r="158" s="2" customFormat="1" ht="24.15" customHeight="1">
      <c r="A158" s="39"/>
      <c r="B158" s="40"/>
      <c r="C158" s="229" t="s">
        <v>244</v>
      </c>
      <c r="D158" s="229" t="s">
        <v>208</v>
      </c>
      <c r="E158" s="230" t="s">
        <v>245</v>
      </c>
      <c r="F158" s="231" t="s">
        <v>246</v>
      </c>
      <c r="G158" s="232" t="s">
        <v>221</v>
      </c>
      <c r="H158" s="233">
        <v>16.859000000000002</v>
      </c>
      <c r="I158" s="234"/>
      <c r="J158" s="235">
        <f>ROUND(I158*H158,2)</f>
        <v>0</v>
      </c>
      <c r="K158" s="231" t="s">
        <v>212</v>
      </c>
      <c r="L158" s="45"/>
      <c r="M158" s="236" t="s">
        <v>1</v>
      </c>
      <c r="N158" s="237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213</v>
      </c>
      <c r="AT158" s="240" t="s">
        <v>208</v>
      </c>
      <c r="AU158" s="240" t="s">
        <v>82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213</v>
      </c>
      <c r="BM158" s="240" t="s">
        <v>247</v>
      </c>
    </row>
    <row r="159" s="13" customFormat="1">
      <c r="A159" s="13"/>
      <c r="B159" s="242"/>
      <c r="C159" s="243"/>
      <c r="D159" s="244" t="s">
        <v>215</v>
      </c>
      <c r="E159" s="245" t="s">
        <v>1</v>
      </c>
      <c r="F159" s="246" t="s">
        <v>237</v>
      </c>
      <c r="G159" s="243"/>
      <c r="H159" s="247">
        <v>17.535</v>
      </c>
      <c r="I159" s="248"/>
      <c r="J159" s="243"/>
      <c r="K159" s="243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215</v>
      </c>
      <c r="AU159" s="253" t="s">
        <v>82</v>
      </c>
      <c r="AV159" s="13" t="s">
        <v>82</v>
      </c>
      <c r="AW159" s="13" t="s">
        <v>30</v>
      </c>
      <c r="AX159" s="13" t="s">
        <v>73</v>
      </c>
      <c r="AY159" s="253" t="s">
        <v>206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238</v>
      </c>
      <c r="G160" s="243"/>
      <c r="H160" s="247">
        <v>13.555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82</v>
      </c>
      <c r="AV160" s="13" t="s">
        <v>82</v>
      </c>
      <c r="AW160" s="13" t="s">
        <v>30</v>
      </c>
      <c r="AX160" s="13" t="s">
        <v>73</v>
      </c>
      <c r="AY160" s="253" t="s">
        <v>206</v>
      </c>
    </row>
    <row r="161" s="13" customFormat="1">
      <c r="A161" s="13"/>
      <c r="B161" s="242"/>
      <c r="C161" s="243"/>
      <c r="D161" s="244" t="s">
        <v>215</v>
      </c>
      <c r="E161" s="245" t="s">
        <v>1</v>
      </c>
      <c r="F161" s="246" t="s">
        <v>239</v>
      </c>
      <c r="G161" s="243"/>
      <c r="H161" s="247">
        <v>0.432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215</v>
      </c>
      <c r="AU161" s="253" t="s">
        <v>82</v>
      </c>
      <c r="AV161" s="13" t="s">
        <v>82</v>
      </c>
      <c r="AW161" s="13" t="s">
        <v>30</v>
      </c>
      <c r="AX161" s="13" t="s">
        <v>73</v>
      </c>
      <c r="AY161" s="253" t="s">
        <v>206</v>
      </c>
    </row>
    <row r="162" s="15" customFormat="1">
      <c r="A162" s="15"/>
      <c r="B162" s="265"/>
      <c r="C162" s="266"/>
      <c r="D162" s="244" t="s">
        <v>215</v>
      </c>
      <c r="E162" s="267" t="s">
        <v>1</v>
      </c>
      <c r="F162" s="268" t="s">
        <v>240</v>
      </c>
      <c r="G162" s="266"/>
      <c r="H162" s="269">
        <v>31.521999999999998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5" t="s">
        <v>215</v>
      </c>
      <c r="AU162" s="275" t="s">
        <v>82</v>
      </c>
      <c r="AV162" s="15" t="s">
        <v>90</v>
      </c>
      <c r="AW162" s="15" t="s">
        <v>30</v>
      </c>
      <c r="AX162" s="15" t="s">
        <v>73</v>
      </c>
      <c r="AY162" s="275" t="s">
        <v>206</v>
      </c>
    </row>
    <row r="163" s="13" customFormat="1">
      <c r="A163" s="13"/>
      <c r="B163" s="242"/>
      <c r="C163" s="243"/>
      <c r="D163" s="244" t="s">
        <v>215</v>
      </c>
      <c r="E163" s="245" t="s">
        <v>1</v>
      </c>
      <c r="F163" s="246" t="s">
        <v>241</v>
      </c>
      <c r="G163" s="243"/>
      <c r="H163" s="247">
        <v>-3.5800000000000001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215</v>
      </c>
      <c r="AU163" s="253" t="s">
        <v>82</v>
      </c>
      <c r="AV163" s="13" t="s">
        <v>82</v>
      </c>
      <c r="AW163" s="13" t="s">
        <v>30</v>
      </c>
      <c r="AX163" s="13" t="s">
        <v>73</v>
      </c>
      <c r="AY163" s="253" t="s">
        <v>206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242</v>
      </c>
      <c r="G164" s="243"/>
      <c r="H164" s="247">
        <v>-11.083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5" customFormat="1">
      <c r="A165" s="15"/>
      <c r="B165" s="265"/>
      <c r="C165" s="266"/>
      <c r="D165" s="244" t="s">
        <v>215</v>
      </c>
      <c r="E165" s="267" t="s">
        <v>1</v>
      </c>
      <c r="F165" s="268" t="s">
        <v>243</v>
      </c>
      <c r="G165" s="266"/>
      <c r="H165" s="269">
        <v>-14.663</v>
      </c>
      <c r="I165" s="270"/>
      <c r="J165" s="266"/>
      <c r="K165" s="266"/>
      <c r="L165" s="271"/>
      <c r="M165" s="272"/>
      <c r="N165" s="273"/>
      <c r="O165" s="273"/>
      <c r="P165" s="273"/>
      <c r="Q165" s="273"/>
      <c r="R165" s="273"/>
      <c r="S165" s="273"/>
      <c r="T165" s="27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5" t="s">
        <v>215</v>
      </c>
      <c r="AU165" s="275" t="s">
        <v>82</v>
      </c>
      <c r="AV165" s="15" t="s">
        <v>90</v>
      </c>
      <c r="AW165" s="15" t="s">
        <v>30</v>
      </c>
      <c r="AX165" s="15" t="s">
        <v>73</v>
      </c>
      <c r="AY165" s="275" t="s">
        <v>206</v>
      </c>
    </row>
    <row r="166" s="14" customFormat="1">
      <c r="A166" s="14"/>
      <c r="B166" s="254"/>
      <c r="C166" s="255"/>
      <c r="D166" s="244" t="s">
        <v>215</v>
      </c>
      <c r="E166" s="256" t="s">
        <v>1</v>
      </c>
      <c r="F166" s="257" t="s">
        <v>218</v>
      </c>
      <c r="G166" s="255"/>
      <c r="H166" s="258">
        <v>16.859000000000002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4" t="s">
        <v>215</v>
      </c>
      <c r="AU166" s="264" t="s">
        <v>82</v>
      </c>
      <c r="AV166" s="14" t="s">
        <v>213</v>
      </c>
      <c r="AW166" s="14" t="s">
        <v>30</v>
      </c>
      <c r="AX166" s="14" t="s">
        <v>80</v>
      </c>
      <c r="AY166" s="264" t="s">
        <v>206</v>
      </c>
    </row>
    <row r="167" s="2" customFormat="1" ht="24.15" customHeight="1">
      <c r="A167" s="39"/>
      <c r="B167" s="40"/>
      <c r="C167" s="229" t="s">
        <v>248</v>
      </c>
      <c r="D167" s="229" t="s">
        <v>208</v>
      </c>
      <c r="E167" s="230" t="s">
        <v>249</v>
      </c>
      <c r="F167" s="231" t="s">
        <v>250</v>
      </c>
      <c r="G167" s="232" t="s">
        <v>211</v>
      </c>
      <c r="H167" s="233">
        <v>3</v>
      </c>
      <c r="I167" s="234"/>
      <c r="J167" s="235">
        <f>ROUND(I167*H167,2)</f>
        <v>0</v>
      </c>
      <c r="K167" s="231" t="s">
        <v>212</v>
      </c>
      <c r="L167" s="45"/>
      <c r="M167" s="236" t="s">
        <v>1</v>
      </c>
      <c r="N167" s="237" t="s">
        <v>38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213</v>
      </c>
      <c r="AT167" s="240" t="s">
        <v>208</v>
      </c>
      <c r="AU167" s="240" t="s">
        <v>82</v>
      </c>
      <c r="AY167" s="18" t="s">
        <v>206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80</v>
      </c>
      <c r="BK167" s="241">
        <f>ROUND(I167*H167,2)</f>
        <v>0</v>
      </c>
      <c r="BL167" s="18" t="s">
        <v>213</v>
      </c>
      <c r="BM167" s="240" t="s">
        <v>251</v>
      </c>
    </row>
    <row r="168" s="13" customFormat="1">
      <c r="A168" s="13"/>
      <c r="B168" s="242"/>
      <c r="C168" s="243"/>
      <c r="D168" s="244" t="s">
        <v>215</v>
      </c>
      <c r="E168" s="245" t="s">
        <v>1</v>
      </c>
      <c r="F168" s="246" t="s">
        <v>252</v>
      </c>
      <c r="G168" s="243"/>
      <c r="H168" s="247">
        <v>3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215</v>
      </c>
      <c r="AU168" s="253" t="s">
        <v>82</v>
      </c>
      <c r="AV168" s="13" t="s">
        <v>82</v>
      </c>
      <c r="AW168" s="13" t="s">
        <v>30</v>
      </c>
      <c r="AX168" s="13" t="s">
        <v>80</v>
      </c>
      <c r="AY168" s="253" t="s">
        <v>206</v>
      </c>
    </row>
    <row r="169" s="2" customFormat="1" ht="24.15" customHeight="1">
      <c r="A169" s="39"/>
      <c r="B169" s="40"/>
      <c r="C169" s="229" t="s">
        <v>253</v>
      </c>
      <c r="D169" s="229" t="s">
        <v>208</v>
      </c>
      <c r="E169" s="230" t="s">
        <v>254</v>
      </c>
      <c r="F169" s="231" t="s">
        <v>255</v>
      </c>
      <c r="G169" s="232" t="s">
        <v>221</v>
      </c>
      <c r="H169" s="233">
        <v>3.5800000000000001</v>
      </c>
      <c r="I169" s="234"/>
      <c r="J169" s="235">
        <f>ROUND(I169*H169,2)</f>
        <v>0</v>
      </c>
      <c r="K169" s="231" t="s">
        <v>212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213</v>
      </c>
      <c r="AT169" s="240" t="s">
        <v>208</v>
      </c>
      <c r="AU169" s="240" t="s">
        <v>82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213</v>
      </c>
      <c r="BM169" s="240" t="s">
        <v>256</v>
      </c>
    </row>
    <row r="170" s="13" customFormat="1">
      <c r="A170" s="13"/>
      <c r="B170" s="242"/>
      <c r="C170" s="243"/>
      <c r="D170" s="244" t="s">
        <v>215</v>
      </c>
      <c r="E170" s="245" t="s">
        <v>1</v>
      </c>
      <c r="F170" s="246" t="s">
        <v>257</v>
      </c>
      <c r="G170" s="243"/>
      <c r="H170" s="247">
        <v>3.5800000000000001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215</v>
      </c>
      <c r="AU170" s="253" t="s">
        <v>82</v>
      </c>
      <c r="AV170" s="13" t="s">
        <v>82</v>
      </c>
      <c r="AW170" s="13" t="s">
        <v>30</v>
      </c>
      <c r="AX170" s="13" t="s">
        <v>80</v>
      </c>
      <c r="AY170" s="253" t="s">
        <v>206</v>
      </c>
    </row>
    <row r="171" s="2" customFormat="1" ht="24.15" customHeight="1">
      <c r="A171" s="39"/>
      <c r="B171" s="40"/>
      <c r="C171" s="229" t="s">
        <v>258</v>
      </c>
      <c r="D171" s="229" t="s">
        <v>208</v>
      </c>
      <c r="E171" s="230" t="s">
        <v>259</v>
      </c>
      <c r="F171" s="231" t="s">
        <v>260</v>
      </c>
      <c r="G171" s="232" t="s">
        <v>261</v>
      </c>
      <c r="H171" s="233">
        <v>30.346</v>
      </c>
      <c r="I171" s="234"/>
      <c r="J171" s="235">
        <f>ROUND(I171*H171,2)</f>
        <v>0</v>
      </c>
      <c r="K171" s="231" t="s">
        <v>212</v>
      </c>
      <c r="L171" s="45"/>
      <c r="M171" s="236" t="s">
        <v>1</v>
      </c>
      <c r="N171" s="237" t="s">
        <v>38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213</v>
      </c>
      <c r="AT171" s="240" t="s">
        <v>208</v>
      </c>
      <c r="AU171" s="240" t="s">
        <v>82</v>
      </c>
      <c r="AY171" s="18" t="s">
        <v>206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80</v>
      </c>
      <c r="BK171" s="241">
        <f>ROUND(I171*H171,2)</f>
        <v>0</v>
      </c>
      <c r="BL171" s="18" t="s">
        <v>213</v>
      </c>
      <c r="BM171" s="240" t="s">
        <v>262</v>
      </c>
    </row>
    <row r="172" s="16" customFormat="1">
      <c r="A172" s="16"/>
      <c r="B172" s="276"/>
      <c r="C172" s="277"/>
      <c r="D172" s="244" t="s">
        <v>215</v>
      </c>
      <c r="E172" s="278" t="s">
        <v>1</v>
      </c>
      <c r="F172" s="279" t="s">
        <v>263</v>
      </c>
      <c r="G172" s="277"/>
      <c r="H172" s="278" t="s">
        <v>1</v>
      </c>
      <c r="I172" s="280"/>
      <c r="J172" s="277"/>
      <c r="K172" s="277"/>
      <c r="L172" s="281"/>
      <c r="M172" s="282"/>
      <c r="N172" s="283"/>
      <c r="O172" s="283"/>
      <c r="P172" s="283"/>
      <c r="Q172" s="283"/>
      <c r="R172" s="283"/>
      <c r="S172" s="283"/>
      <c r="T172" s="284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85" t="s">
        <v>215</v>
      </c>
      <c r="AU172" s="285" t="s">
        <v>82</v>
      </c>
      <c r="AV172" s="16" t="s">
        <v>80</v>
      </c>
      <c r="AW172" s="16" t="s">
        <v>30</v>
      </c>
      <c r="AX172" s="16" t="s">
        <v>73</v>
      </c>
      <c r="AY172" s="285" t="s">
        <v>206</v>
      </c>
    </row>
    <row r="173" s="13" customFormat="1">
      <c r="A173" s="13"/>
      <c r="B173" s="242"/>
      <c r="C173" s="243"/>
      <c r="D173" s="244" t="s">
        <v>215</v>
      </c>
      <c r="E173" s="245" t="s">
        <v>1</v>
      </c>
      <c r="F173" s="246" t="s">
        <v>264</v>
      </c>
      <c r="G173" s="243"/>
      <c r="H173" s="247">
        <v>30.346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215</v>
      </c>
      <c r="AU173" s="253" t="s">
        <v>82</v>
      </c>
      <c r="AV173" s="13" t="s">
        <v>82</v>
      </c>
      <c r="AW173" s="13" t="s">
        <v>30</v>
      </c>
      <c r="AX173" s="13" t="s">
        <v>80</v>
      </c>
      <c r="AY173" s="253" t="s">
        <v>206</v>
      </c>
    </row>
    <row r="174" s="2" customFormat="1" ht="16.5" customHeight="1">
      <c r="A174" s="39"/>
      <c r="B174" s="40"/>
      <c r="C174" s="229" t="s">
        <v>265</v>
      </c>
      <c r="D174" s="229" t="s">
        <v>208</v>
      </c>
      <c r="E174" s="230" t="s">
        <v>266</v>
      </c>
      <c r="F174" s="231" t="s">
        <v>267</v>
      </c>
      <c r="G174" s="232" t="s">
        <v>221</v>
      </c>
      <c r="H174" s="233">
        <v>16.859000000000002</v>
      </c>
      <c r="I174" s="234"/>
      <c r="J174" s="235">
        <f>ROUND(I174*H174,2)</f>
        <v>0</v>
      </c>
      <c r="K174" s="231" t="s">
        <v>212</v>
      </c>
      <c r="L174" s="45"/>
      <c r="M174" s="236" t="s">
        <v>1</v>
      </c>
      <c r="N174" s="237" t="s">
        <v>38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213</v>
      </c>
      <c r="AT174" s="240" t="s">
        <v>208</v>
      </c>
      <c r="AU174" s="240" t="s">
        <v>82</v>
      </c>
      <c r="AY174" s="18" t="s">
        <v>206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80</v>
      </c>
      <c r="BK174" s="241">
        <f>ROUND(I174*H174,2)</f>
        <v>0</v>
      </c>
      <c r="BL174" s="18" t="s">
        <v>213</v>
      </c>
      <c r="BM174" s="240" t="s">
        <v>268</v>
      </c>
    </row>
    <row r="175" s="13" customFormat="1">
      <c r="A175" s="13"/>
      <c r="B175" s="242"/>
      <c r="C175" s="243"/>
      <c r="D175" s="244" t="s">
        <v>215</v>
      </c>
      <c r="E175" s="245" t="s">
        <v>1</v>
      </c>
      <c r="F175" s="246" t="s">
        <v>237</v>
      </c>
      <c r="G175" s="243"/>
      <c r="H175" s="247">
        <v>17.535</v>
      </c>
      <c r="I175" s="248"/>
      <c r="J175" s="243"/>
      <c r="K175" s="243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215</v>
      </c>
      <c r="AU175" s="253" t="s">
        <v>82</v>
      </c>
      <c r="AV175" s="13" t="s">
        <v>82</v>
      </c>
      <c r="AW175" s="13" t="s">
        <v>30</v>
      </c>
      <c r="AX175" s="13" t="s">
        <v>73</v>
      </c>
      <c r="AY175" s="253" t="s">
        <v>206</v>
      </c>
    </row>
    <row r="176" s="13" customFormat="1">
      <c r="A176" s="13"/>
      <c r="B176" s="242"/>
      <c r="C176" s="243"/>
      <c r="D176" s="244" t="s">
        <v>215</v>
      </c>
      <c r="E176" s="245" t="s">
        <v>1</v>
      </c>
      <c r="F176" s="246" t="s">
        <v>238</v>
      </c>
      <c r="G176" s="243"/>
      <c r="H176" s="247">
        <v>13.555</v>
      </c>
      <c r="I176" s="248"/>
      <c r="J176" s="243"/>
      <c r="K176" s="243"/>
      <c r="L176" s="249"/>
      <c r="M176" s="250"/>
      <c r="N176" s="251"/>
      <c r="O176" s="251"/>
      <c r="P176" s="251"/>
      <c r="Q176" s="251"/>
      <c r="R176" s="251"/>
      <c r="S176" s="251"/>
      <c r="T176" s="25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3" t="s">
        <v>215</v>
      </c>
      <c r="AU176" s="253" t="s">
        <v>82</v>
      </c>
      <c r="AV176" s="13" t="s">
        <v>82</v>
      </c>
      <c r="AW176" s="13" t="s">
        <v>30</v>
      </c>
      <c r="AX176" s="13" t="s">
        <v>73</v>
      </c>
      <c r="AY176" s="253" t="s">
        <v>206</v>
      </c>
    </row>
    <row r="177" s="13" customFormat="1">
      <c r="A177" s="13"/>
      <c r="B177" s="242"/>
      <c r="C177" s="243"/>
      <c r="D177" s="244" t="s">
        <v>215</v>
      </c>
      <c r="E177" s="245" t="s">
        <v>1</v>
      </c>
      <c r="F177" s="246" t="s">
        <v>239</v>
      </c>
      <c r="G177" s="243"/>
      <c r="H177" s="247">
        <v>0.432</v>
      </c>
      <c r="I177" s="248"/>
      <c r="J177" s="243"/>
      <c r="K177" s="243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215</v>
      </c>
      <c r="AU177" s="253" t="s">
        <v>82</v>
      </c>
      <c r="AV177" s="13" t="s">
        <v>82</v>
      </c>
      <c r="AW177" s="13" t="s">
        <v>30</v>
      </c>
      <c r="AX177" s="13" t="s">
        <v>73</v>
      </c>
      <c r="AY177" s="253" t="s">
        <v>206</v>
      </c>
    </row>
    <row r="178" s="15" customFormat="1">
      <c r="A178" s="15"/>
      <c r="B178" s="265"/>
      <c r="C178" s="266"/>
      <c r="D178" s="244" t="s">
        <v>215</v>
      </c>
      <c r="E178" s="267" t="s">
        <v>1</v>
      </c>
      <c r="F178" s="268" t="s">
        <v>240</v>
      </c>
      <c r="G178" s="266"/>
      <c r="H178" s="269">
        <v>31.521999999999998</v>
      </c>
      <c r="I178" s="270"/>
      <c r="J178" s="266"/>
      <c r="K178" s="266"/>
      <c r="L178" s="271"/>
      <c r="M178" s="272"/>
      <c r="N178" s="273"/>
      <c r="O178" s="273"/>
      <c r="P178" s="273"/>
      <c r="Q178" s="273"/>
      <c r="R178" s="273"/>
      <c r="S178" s="273"/>
      <c r="T178" s="27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5" t="s">
        <v>215</v>
      </c>
      <c r="AU178" s="275" t="s">
        <v>82</v>
      </c>
      <c r="AV178" s="15" t="s">
        <v>90</v>
      </c>
      <c r="AW178" s="15" t="s">
        <v>30</v>
      </c>
      <c r="AX178" s="15" t="s">
        <v>73</v>
      </c>
      <c r="AY178" s="275" t="s">
        <v>206</v>
      </c>
    </row>
    <row r="179" s="13" customFormat="1">
      <c r="A179" s="13"/>
      <c r="B179" s="242"/>
      <c r="C179" s="243"/>
      <c r="D179" s="244" t="s">
        <v>215</v>
      </c>
      <c r="E179" s="245" t="s">
        <v>1</v>
      </c>
      <c r="F179" s="246" t="s">
        <v>241</v>
      </c>
      <c r="G179" s="243"/>
      <c r="H179" s="247">
        <v>-3.5800000000000001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215</v>
      </c>
      <c r="AU179" s="253" t="s">
        <v>82</v>
      </c>
      <c r="AV179" s="13" t="s">
        <v>82</v>
      </c>
      <c r="AW179" s="13" t="s">
        <v>30</v>
      </c>
      <c r="AX179" s="13" t="s">
        <v>73</v>
      </c>
      <c r="AY179" s="253" t="s">
        <v>206</v>
      </c>
    </row>
    <row r="180" s="13" customFormat="1">
      <c r="A180" s="13"/>
      <c r="B180" s="242"/>
      <c r="C180" s="243"/>
      <c r="D180" s="244" t="s">
        <v>215</v>
      </c>
      <c r="E180" s="245" t="s">
        <v>1</v>
      </c>
      <c r="F180" s="246" t="s">
        <v>242</v>
      </c>
      <c r="G180" s="243"/>
      <c r="H180" s="247">
        <v>-11.083</v>
      </c>
      <c r="I180" s="248"/>
      <c r="J180" s="243"/>
      <c r="K180" s="243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215</v>
      </c>
      <c r="AU180" s="253" t="s">
        <v>82</v>
      </c>
      <c r="AV180" s="13" t="s">
        <v>82</v>
      </c>
      <c r="AW180" s="13" t="s">
        <v>30</v>
      </c>
      <c r="AX180" s="13" t="s">
        <v>73</v>
      </c>
      <c r="AY180" s="253" t="s">
        <v>206</v>
      </c>
    </row>
    <row r="181" s="15" customFormat="1">
      <c r="A181" s="15"/>
      <c r="B181" s="265"/>
      <c r="C181" s="266"/>
      <c r="D181" s="244" t="s">
        <v>215</v>
      </c>
      <c r="E181" s="267" t="s">
        <v>1</v>
      </c>
      <c r="F181" s="268" t="s">
        <v>243</v>
      </c>
      <c r="G181" s="266"/>
      <c r="H181" s="269">
        <v>-14.663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5" t="s">
        <v>215</v>
      </c>
      <c r="AU181" s="275" t="s">
        <v>82</v>
      </c>
      <c r="AV181" s="15" t="s">
        <v>90</v>
      </c>
      <c r="AW181" s="15" t="s">
        <v>30</v>
      </c>
      <c r="AX181" s="15" t="s">
        <v>73</v>
      </c>
      <c r="AY181" s="275" t="s">
        <v>206</v>
      </c>
    </row>
    <row r="182" s="14" customFormat="1">
      <c r="A182" s="14"/>
      <c r="B182" s="254"/>
      <c r="C182" s="255"/>
      <c r="D182" s="244" t="s">
        <v>215</v>
      </c>
      <c r="E182" s="256" t="s">
        <v>1</v>
      </c>
      <c r="F182" s="257" t="s">
        <v>218</v>
      </c>
      <c r="G182" s="255"/>
      <c r="H182" s="258">
        <v>16.859000000000002</v>
      </c>
      <c r="I182" s="259"/>
      <c r="J182" s="255"/>
      <c r="K182" s="255"/>
      <c r="L182" s="260"/>
      <c r="M182" s="261"/>
      <c r="N182" s="262"/>
      <c r="O182" s="262"/>
      <c r="P182" s="262"/>
      <c r="Q182" s="262"/>
      <c r="R182" s="262"/>
      <c r="S182" s="262"/>
      <c r="T182" s="26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4" t="s">
        <v>215</v>
      </c>
      <c r="AU182" s="264" t="s">
        <v>82</v>
      </c>
      <c r="AV182" s="14" t="s">
        <v>213</v>
      </c>
      <c r="AW182" s="14" t="s">
        <v>30</v>
      </c>
      <c r="AX182" s="14" t="s">
        <v>80</v>
      </c>
      <c r="AY182" s="264" t="s">
        <v>206</v>
      </c>
    </row>
    <row r="183" s="2" customFormat="1" ht="24.15" customHeight="1">
      <c r="A183" s="39"/>
      <c r="B183" s="40"/>
      <c r="C183" s="229" t="s">
        <v>269</v>
      </c>
      <c r="D183" s="229" t="s">
        <v>208</v>
      </c>
      <c r="E183" s="230" t="s">
        <v>270</v>
      </c>
      <c r="F183" s="231" t="s">
        <v>271</v>
      </c>
      <c r="G183" s="232" t="s">
        <v>221</v>
      </c>
      <c r="H183" s="233">
        <v>11.083</v>
      </c>
      <c r="I183" s="234"/>
      <c r="J183" s="235">
        <f>ROUND(I183*H183,2)</f>
        <v>0</v>
      </c>
      <c r="K183" s="231" t="s">
        <v>212</v>
      </c>
      <c r="L183" s="45"/>
      <c r="M183" s="236" t="s">
        <v>1</v>
      </c>
      <c r="N183" s="237" t="s">
        <v>38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213</v>
      </c>
      <c r="AT183" s="240" t="s">
        <v>208</v>
      </c>
      <c r="AU183" s="240" t="s">
        <v>82</v>
      </c>
      <c r="AY183" s="18" t="s">
        <v>206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80</v>
      </c>
      <c r="BK183" s="241">
        <f>ROUND(I183*H183,2)</f>
        <v>0</v>
      </c>
      <c r="BL183" s="18" t="s">
        <v>213</v>
      </c>
      <c r="BM183" s="240" t="s">
        <v>272</v>
      </c>
    </row>
    <row r="184" s="13" customFormat="1">
      <c r="A184" s="13"/>
      <c r="B184" s="242"/>
      <c r="C184" s="243"/>
      <c r="D184" s="244" t="s">
        <v>215</v>
      </c>
      <c r="E184" s="245" t="s">
        <v>1</v>
      </c>
      <c r="F184" s="246" t="s">
        <v>273</v>
      </c>
      <c r="G184" s="243"/>
      <c r="H184" s="247">
        <v>3.5630000000000002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215</v>
      </c>
      <c r="AU184" s="253" t="s">
        <v>82</v>
      </c>
      <c r="AV184" s="13" t="s">
        <v>82</v>
      </c>
      <c r="AW184" s="13" t="s">
        <v>30</v>
      </c>
      <c r="AX184" s="13" t="s">
        <v>73</v>
      </c>
      <c r="AY184" s="253" t="s">
        <v>206</v>
      </c>
    </row>
    <row r="185" s="13" customFormat="1">
      <c r="A185" s="13"/>
      <c r="B185" s="242"/>
      <c r="C185" s="243"/>
      <c r="D185" s="244" t="s">
        <v>215</v>
      </c>
      <c r="E185" s="245" t="s">
        <v>1</v>
      </c>
      <c r="F185" s="246" t="s">
        <v>274</v>
      </c>
      <c r="G185" s="243"/>
      <c r="H185" s="247">
        <v>5.1699999999999999</v>
      </c>
      <c r="I185" s="248"/>
      <c r="J185" s="243"/>
      <c r="K185" s="243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215</v>
      </c>
      <c r="AU185" s="253" t="s">
        <v>82</v>
      </c>
      <c r="AV185" s="13" t="s">
        <v>82</v>
      </c>
      <c r="AW185" s="13" t="s">
        <v>30</v>
      </c>
      <c r="AX185" s="13" t="s">
        <v>73</v>
      </c>
      <c r="AY185" s="253" t="s">
        <v>206</v>
      </c>
    </row>
    <row r="186" s="13" customFormat="1">
      <c r="A186" s="13"/>
      <c r="B186" s="242"/>
      <c r="C186" s="243"/>
      <c r="D186" s="244" t="s">
        <v>215</v>
      </c>
      <c r="E186" s="245" t="s">
        <v>1</v>
      </c>
      <c r="F186" s="246" t="s">
        <v>275</v>
      </c>
      <c r="G186" s="243"/>
      <c r="H186" s="247">
        <v>2.3500000000000001</v>
      </c>
      <c r="I186" s="248"/>
      <c r="J186" s="243"/>
      <c r="K186" s="243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215</v>
      </c>
      <c r="AU186" s="253" t="s">
        <v>82</v>
      </c>
      <c r="AV186" s="13" t="s">
        <v>82</v>
      </c>
      <c r="AW186" s="13" t="s">
        <v>30</v>
      </c>
      <c r="AX186" s="13" t="s">
        <v>73</v>
      </c>
      <c r="AY186" s="253" t="s">
        <v>206</v>
      </c>
    </row>
    <row r="187" s="14" customFormat="1">
      <c r="A187" s="14"/>
      <c r="B187" s="254"/>
      <c r="C187" s="255"/>
      <c r="D187" s="244" t="s">
        <v>215</v>
      </c>
      <c r="E187" s="256" t="s">
        <v>1</v>
      </c>
      <c r="F187" s="257" t="s">
        <v>218</v>
      </c>
      <c r="G187" s="255"/>
      <c r="H187" s="258">
        <v>11.083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4" t="s">
        <v>215</v>
      </c>
      <c r="AU187" s="264" t="s">
        <v>82</v>
      </c>
      <c r="AV187" s="14" t="s">
        <v>213</v>
      </c>
      <c r="AW187" s="14" t="s">
        <v>30</v>
      </c>
      <c r="AX187" s="14" t="s">
        <v>80</v>
      </c>
      <c r="AY187" s="264" t="s">
        <v>206</v>
      </c>
    </row>
    <row r="188" s="2" customFormat="1" ht="24.15" customHeight="1">
      <c r="A188" s="39"/>
      <c r="B188" s="40"/>
      <c r="C188" s="229" t="s">
        <v>8</v>
      </c>
      <c r="D188" s="229" t="s">
        <v>208</v>
      </c>
      <c r="E188" s="230" t="s">
        <v>276</v>
      </c>
      <c r="F188" s="231" t="s">
        <v>277</v>
      </c>
      <c r="G188" s="232" t="s">
        <v>211</v>
      </c>
      <c r="H188" s="233">
        <v>54.649999999999999</v>
      </c>
      <c r="I188" s="234"/>
      <c r="J188" s="235">
        <f>ROUND(I188*H188,2)</f>
        <v>0</v>
      </c>
      <c r="K188" s="231" t="s">
        <v>212</v>
      </c>
      <c r="L188" s="45"/>
      <c r="M188" s="236" t="s">
        <v>1</v>
      </c>
      <c r="N188" s="237" t="s">
        <v>38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213</v>
      </c>
      <c r="AT188" s="240" t="s">
        <v>208</v>
      </c>
      <c r="AU188" s="240" t="s">
        <v>82</v>
      </c>
      <c r="AY188" s="18" t="s">
        <v>206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80</v>
      </c>
      <c r="BK188" s="241">
        <f>ROUND(I188*H188,2)</f>
        <v>0</v>
      </c>
      <c r="BL188" s="18" t="s">
        <v>213</v>
      </c>
      <c r="BM188" s="240" t="s">
        <v>278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279</v>
      </c>
      <c r="G189" s="243"/>
      <c r="H189" s="247">
        <v>54.649999999999999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82</v>
      </c>
      <c r="AV189" s="13" t="s">
        <v>82</v>
      </c>
      <c r="AW189" s="13" t="s">
        <v>30</v>
      </c>
      <c r="AX189" s="13" t="s">
        <v>80</v>
      </c>
      <c r="AY189" s="253" t="s">
        <v>206</v>
      </c>
    </row>
    <row r="190" s="12" customFormat="1" ht="22.8" customHeight="1">
      <c r="A190" s="12"/>
      <c r="B190" s="213"/>
      <c r="C190" s="214"/>
      <c r="D190" s="215" t="s">
        <v>72</v>
      </c>
      <c r="E190" s="227" t="s">
        <v>82</v>
      </c>
      <c r="F190" s="227" t="s">
        <v>280</v>
      </c>
      <c r="G190" s="214"/>
      <c r="H190" s="214"/>
      <c r="I190" s="217"/>
      <c r="J190" s="228">
        <f>BK190</f>
        <v>0</v>
      </c>
      <c r="K190" s="214"/>
      <c r="L190" s="219"/>
      <c r="M190" s="220"/>
      <c r="N190" s="221"/>
      <c r="O190" s="221"/>
      <c r="P190" s="222">
        <f>SUM(P191:P218)</f>
        <v>0</v>
      </c>
      <c r="Q190" s="221"/>
      <c r="R190" s="222">
        <f>SUM(R191:R218)</f>
        <v>8.3278733858400003</v>
      </c>
      <c r="S190" s="221"/>
      <c r="T190" s="223">
        <f>SUM(T191:T218)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4" t="s">
        <v>80</v>
      </c>
      <c r="AT190" s="225" t="s">
        <v>72</v>
      </c>
      <c r="AU190" s="225" t="s">
        <v>80</v>
      </c>
      <c r="AY190" s="224" t="s">
        <v>206</v>
      </c>
      <c r="BK190" s="226">
        <f>SUM(BK191:BK218)</f>
        <v>0</v>
      </c>
    </row>
    <row r="191" s="2" customFormat="1" ht="24.15" customHeight="1">
      <c r="A191" s="39"/>
      <c r="B191" s="40"/>
      <c r="C191" s="229" t="s">
        <v>281</v>
      </c>
      <c r="D191" s="229" t="s">
        <v>208</v>
      </c>
      <c r="E191" s="230" t="s">
        <v>282</v>
      </c>
      <c r="F191" s="231" t="s">
        <v>283</v>
      </c>
      <c r="G191" s="232" t="s">
        <v>211</v>
      </c>
      <c r="H191" s="233">
        <v>4.5499999999999998</v>
      </c>
      <c r="I191" s="234"/>
      <c r="J191" s="235">
        <f>ROUND(I191*H191,2)</f>
        <v>0</v>
      </c>
      <c r="K191" s="231" t="s">
        <v>212</v>
      </c>
      <c r="L191" s="45"/>
      <c r="M191" s="236" t="s">
        <v>1</v>
      </c>
      <c r="N191" s="237" t="s">
        <v>38</v>
      </c>
      <c r="O191" s="92"/>
      <c r="P191" s="238">
        <f>O191*H191</f>
        <v>0</v>
      </c>
      <c r="Q191" s="238">
        <v>9.8999999999999994E-05</v>
      </c>
      <c r="R191" s="238">
        <f>Q191*H191</f>
        <v>0.00045044999999999997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213</v>
      </c>
      <c r="AT191" s="240" t="s">
        <v>208</v>
      </c>
      <c r="AU191" s="240" t="s">
        <v>82</v>
      </c>
      <c r="AY191" s="18" t="s">
        <v>206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80</v>
      </c>
      <c r="BK191" s="241">
        <f>ROUND(I191*H191,2)</f>
        <v>0</v>
      </c>
      <c r="BL191" s="18" t="s">
        <v>213</v>
      </c>
      <c r="BM191" s="240" t="s">
        <v>284</v>
      </c>
    </row>
    <row r="192" s="13" customFormat="1">
      <c r="A192" s="13"/>
      <c r="B192" s="242"/>
      <c r="C192" s="243"/>
      <c r="D192" s="244" t="s">
        <v>215</v>
      </c>
      <c r="E192" s="245" t="s">
        <v>1</v>
      </c>
      <c r="F192" s="246" t="s">
        <v>285</v>
      </c>
      <c r="G192" s="243"/>
      <c r="H192" s="247">
        <v>3.75</v>
      </c>
      <c r="I192" s="248"/>
      <c r="J192" s="243"/>
      <c r="K192" s="243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215</v>
      </c>
      <c r="AU192" s="253" t="s">
        <v>82</v>
      </c>
      <c r="AV192" s="13" t="s">
        <v>82</v>
      </c>
      <c r="AW192" s="13" t="s">
        <v>30</v>
      </c>
      <c r="AX192" s="13" t="s">
        <v>73</v>
      </c>
      <c r="AY192" s="253" t="s">
        <v>206</v>
      </c>
    </row>
    <row r="193" s="13" customFormat="1">
      <c r="A193" s="13"/>
      <c r="B193" s="242"/>
      <c r="C193" s="243"/>
      <c r="D193" s="244" t="s">
        <v>215</v>
      </c>
      <c r="E193" s="245" t="s">
        <v>1</v>
      </c>
      <c r="F193" s="246" t="s">
        <v>286</v>
      </c>
      <c r="G193" s="243"/>
      <c r="H193" s="247">
        <v>0.80000000000000004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82</v>
      </c>
      <c r="AV193" s="13" t="s">
        <v>82</v>
      </c>
      <c r="AW193" s="13" t="s">
        <v>30</v>
      </c>
      <c r="AX193" s="13" t="s">
        <v>73</v>
      </c>
      <c r="AY193" s="253" t="s">
        <v>206</v>
      </c>
    </row>
    <row r="194" s="14" customFormat="1">
      <c r="A194" s="14"/>
      <c r="B194" s="254"/>
      <c r="C194" s="255"/>
      <c r="D194" s="244" t="s">
        <v>215</v>
      </c>
      <c r="E194" s="256" t="s">
        <v>1</v>
      </c>
      <c r="F194" s="257" t="s">
        <v>218</v>
      </c>
      <c r="G194" s="255"/>
      <c r="H194" s="258">
        <v>4.5499999999999998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4" t="s">
        <v>215</v>
      </c>
      <c r="AU194" s="264" t="s">
        <v>82</v>
      </c>
      <c r="AV194" s="14" t="s">
        <v>213</v>
      </c>
      <c r="AW194" s="14" t="s">
        <v>30</v>
      </c>
      <c r="AX194" s="14" t="s">
        <v>80</v>
      </c>
      <c r="AY194" s="264" t="s">
        <v>206</v>
      </c>
    </row>
    <row r="195" s="2" customFormat="1" ht="24.15" customHeight="1">
      <c r="A195" s="39"/>
      <c r="B195" s="40"/>
      <c r="C195" s="286" t="s">
        <v>287</v>
      </c>
      <c r="D195" s="286" t="s">
        <v>288</v>
      </c>
      <c r="E195" s="287" t="s">
        <v>289</v>
      </c>
      <c r="F195" s="288" t="s">
        <v>290</v>
      </c>
      <c r="G195" s="289" t="s">
        <v>211</v>
      </c>
      <c r="H195" s="290">
        <v>5.3890000000000002</v>
      </c>
      <c r="I195" s="291"/>
      <c r="J195" s="292">
        <f>ROUND(I195*H195,2)</f>
        <v>0</v>
      </c>
      <c r="K195" s="288" t="s">
        <v>212</v>
      </c>
      <c r="L195" s="293"/>
      <c r="M195" s="294" t="s">
        <v>1</v>
      </c>
      <c r="N195" s="295" t="s">
        <v>38</v>
      </c>
      <c r="O195" s="92"/>
      <c r="P195" s="238">
        <f>O195*H195</f>
        <v>0</v>
      </c>
      <c r="Q195" s="238">
        <v>0.00020000000000000001</v>
      </c>
      <c r="R195" s="238">
        <f>Q195*H195</f>
        <v>0.0010778000000000001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253</v>
      </c>
      <c r="AT195" s="240" t="s">
        <v>288</v>
      </c>
      <c r="AU195" s="240" t="s">
        <v>82</v>
      </c>
      <c r="AY195" s="18" t="s">
        <v>206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80</v>
      </c>
      <c r="BK195" s="241">
        <f>ROUND(I195*H195,2)</f>
        <v>0</v>
      </c>
      <c r="BL195" s="18" t="s">
        <v>213</v>
      </c>
      <c r="BM195" s="240" t="s">
        <v>291</v>
      </c>
    </row>
    <row r="196" s="13" customFormat="1">
      <c r="A196" s="13"/>
      <c r="B196" s="242"/>
      <c r="C196" s="243"/>
      <c r="D196" s="244" t="s">
        <v>215</v>
      </c>
      <c r="E196" s="243"/>
      <c r="F196" s="246" t="s">
        <v>292</v>
      </c>
      <c r="G196" s="243"/>
      <c r="H196" s="247">
        <v>5.3890000000000002</v>
      </c>
      <c r="I196" s="248"/>
      <c r="J196" s="243"/>
      <c r="K196" s="243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215</v>
      </c>
      <c r="AU196" s="253" t="s">
        <v>82</v>
      </c>
      <c r="AV196" s="13" t="s">
        <v>82</v>
      </c>
      <c r="AW196" s="13" t="s">
        <v>4</v>
      </c>
      <c r="AX196" s="13" t="s">
        <v>80</v>
      </c>
      <c r="AY196" s="253" t="s">
        <v>206</v>
      </c>
    </row>
    <row r="197" s="2" customFormat="1" ht="37.8" customHeight="1">
      <c r="A197" s="39"/>
      <c r="B197" s="40"/>
      <c r="C197" s="229" t="s">
        <v>293</v>
      </c>
      <c r="D197" s="229" t="s">
        <v>208</v>
      </c>
      <c r="E197" s="230" t="s">
        <v>294</v>
      </c>
      <c r="F197" s="231" t="s">
        <v>295</v>
      </c>
      <c r="G197" s="232" t="s">
        <v>221</v>
      </c>
      <c r="H197" s="233">
        <v>0.378</v>
      </c>
      <c r="I197" s="234"/>
      <c r="J197" s="235">
        <f>ROUND(I197*H197,2)</f>
        <v>0</v>
      </c>
      <c r="K197" s="231" t="s">
        <v>212</v>
      </c>
      <c r="L197" s="45"/>
      <c r="M197" s="236" t="s">
        <v>1</v>
      </c>
      <c r="N197" s="237" t="s">
        <v>38</v>
      </c>
      <c r="O197" s="92"/>
      <c r="P197" s="238">
        <f>O197*H197</f>
        <v>0</v>
      </c>
      <c r="Q197" s="238">
        <v>2.30267</v>
      </c>
      <c r="R197" s="238">
        <f>Q197*H197</f>
        <v>0.87040925999999996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213</v>
      </c>
      <c r="AT197" s="240" t="s">
        <v>208</v>
      </c>
      <c r="AU197" s="240" t="s">
        <v>82</v>
      </c>
      <c r="AY197" s="18" t="s">
        <v>206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80</v>
      </c>
      <c r="BK197" s="241">
        <f>ROUND(I197*H197,2)</f>
        <v>0</v>
      </c>
      <c r="BL197" s="18" t="s">
        <v>213</v>
      </c>
      <c r="BM197" s="240" t="s">
        <v>296</v>
      </c>
    </row>
    <row r="198" s="13" customFormat="1">
      <c r="A198" s="13"/>
      <c r="B198" s="242"/>
      <c r="C198" s="243"/>
      <c r="D198" s="244" t="s">
        <v>215</v>
      </c>
      <c r="E198" s="245" t="s">
        <v>1</v>
      </c>
      <c r="F198" s="246" t="s">
        <v>297</v>
      </c>
      <c r="G198" s="243"/>
      <c r="H198" s="247">
        <v>0.378</v>
      </c>
      <c r="I198" s="248"/>
      <c r="J198" s="243"/>
      <c r="K198" s="243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215</v>
      </c>
      <c r="AU198" s="253" t="s">
        <v>82</v>
      </c>
      <c r="AV198" s="13" t="s">
        <v>82</v>
      </c>
      <c r="AW198" s="13" t="s">
        <v>30</v>
      </c>
      <c r="AX198" s="13" t="s">
        <v>80</v>
      </c>
      <c r="AY198" s="253" t="s">
        <v>206</v>
      </c>
    </row>
    <row r="199" s="2" customFormat="1" ht="37.8" customHeight="1">
      <c r="A199" s="39"/>
      <c r="B199" s="40"/>
      <c r="C199" s="229" t="s">
        <v>298</v>
      </c>
      <c r="D199" s="229" t="s">
        <v>208</v>
      </c>
      <c r="E199" s="230" t="s">
        <v>299</v>
      </c>
      <c r="F199" s="231" t="s">
        <v>300</v>
      </c>
      <c r="G199" s="232" t="s">
        <v>301</v>
      </c>
      <c r="H199" s="233">
        <v>6</v>
      </c>
      <c r="I199" s="234"/>
      <c r="J199" s="235">
        <f>ROUND(I199*H199,2)</f>
        <v>0</v>
      </c>
      <c r="K199" s="231" t="s">
        <v>212</v>
      </c>
      <c r="L199" s="45"/>
      <c r="M199" s="236" t="s">
        <v>1</v>
      </c>
      <c r="N199" s="237" t="s">
        <v>38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213</v>
      </c>
      <c r="AT199" s="240" t="s">
        <v>208</v>
      </c>
      <c r="AU199" s="240" t="s">
        <v>82</v>
      </c>
      <c r="AY199" s="18" t="s">
        <v>206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80</v>
      </c>
      <c r="BK199" s="241">
        <f>ROUND(I199*H199,2)</f>
        <v>0</v>
      </c>
      <c r="BL199" s="18" t="s">
        <v>213</v>
      </c>
      <c r="BM199" s="240" t="s">
        <v>302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303</v>
      </c>
      <c r="G200" s="243"/>
      <c r="H200" s="247">
        <v>5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82</v>
      </c>
      <c r="AV200" s="13" t="s">
        <v>82</v>
      </c>
      <c r="AW200" s="13" t="s">
        <v>30</v>
      </c>
      <c r="AX200" s="13" t="s">
        <v>73</v>
      </c>
      <c r="AY200" s="253" t="s">
        <v>206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304</v>
      </c>
      <c r="G201" s="243"/>
      <c r="H201" s="247">
        <v>1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82</v>
      </c>
      <c r="AV201" s="13" t="s">
        <v>82</v>
      </c>
      <c r="AW201" s="13" t="s">
        <v>30</v>
      </c>
      <c r="AX201" s="13" t="s">
        <v>73</v>
      </c>
      <c r="AY201" s="253" t="s">
        <v>206</v>
      </c>
    </row>
    <row r="202" s="15" customFormat="1">
      <c r="A202" s="15"/>
      <c r="B202" s="265"/>
      <c r="C202" s="266"/>
      <c r="D202" s="244" t="s">
        <v>215</v>
      </c>
      <c r="E202" s="267" t="s">
        <v>1</v>
      </c>
      <c r="F202" s="268" t="s">
        <v>305</v>
      </c>
      <c r="G202" s="266"/>
      <c r="H202" s="269">
        <v>6</v>
      </c>
      <c r="I202" s="270"/>
      <c r="J202" s="266"/>
      <c r="K202" s="266"/>
      <c r="L202" s="271"/>
      <c r="M202" s="272"/>
      <c r="N202" s="273"/>
      <c r="O202" s="273"/>
      <c r="P202" s="273"/>
      <c r="Q202" s="273"/>
      <c r="R202" s="273"/>
      <c r="S202" s="273"/>
      <c r="T202" s="27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5" t="s">
        <v>215</v>
      </c>
      <c r="AU202" s="275" t="s">
        <v>82</v>
      </c>
      <c r="AV202" s="15" t="s">
        <v>90</v>
      </c>
      <c r="AW202" s="15" t="s">
        <v>30</v>
      </c>
      <c r="AX202" s="15" t="s">
        <v>80</v>
      </c>
      <c r="AY202" s="275" t="s">
        <v>206</v>
      </c>
    </row>
    <row r="203" s="2" customFormat="1" ht="24.15" customHeight="1">
      <c r="A203" s="39"/>
      <c r="B203" s="40"/>
      <c r="C203" s="286" t="s">
        <v>306</v>
      </c>
      <c r="D203" s="286" t="s">
        <v>288</v>
      </c>
      <c r="E203" s="287" t="s">
        <v>307</v>
      </c>
      <c r="F203" s="288" t="s">
        <v>308</v>
      </c>
      <c r="G203" s="289" t="s">
        <v>309</v>
      </c>
      <c r="H203" s="290">
        <v>2.8460000000000001</v>
      </c>
      <c r="I203" s="291"/>
      <c r="J203" s="292">
        <f>ROUND(I203*H203,2)</f>
        <v>0</v>
      </c>
      <c r="K203" s="288" t="s">
        <v>212</v>
      </c>
      <c r="L203" s="293"/>
      <c r="M203" s="294" t="s">
        <v>1</v>
      </c>
      <c r="N203" s="295" t="s">
        <v>38</v>
      </c>
      <c r="O203" s="92"/>
      <c r="P203" s="238">
        <f>O203*H203</f>
        <v>0</v>
      </c>
      <c r="Q203" s="238">
        <v>0.00068999999999999997</v>
      </c>
      <c r="R203" s="238">
        <f>Q203*H203</f>
        <v>0.0019637399999999998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253</v>
      </c>
      <c r="AT203" s="240" t="s">
        <v>288</v>
      </c>
      <c r="AU203" s="240" t="s">
        <v>82</v>
      </c>
      <c r="AY203" s="18" t="s">
        <v>206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80</v>
      </c>
      <c r="BK203" s="241">
        <f>ROUND(I203*H203,2)</f>
        <v>0</v>
      </c>
      <c r="BL203" s="18" t="s">
        <v>213</v>
      </c>
      <c r="BM203" s="240" t="s">
        <v>310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311</v>
      </c>
      <c r="G204" s="243"/>
      <c r="H204" s="247">
        <v>1.5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82</v>
      </c>
      <c r="AV204" s="13" t="s">
        <v>82</v>
      </c>
      <c r="AW204" s="13" t="s">
        <v>30</v>
      </c>
      <c r="AX204" s="13" t="s">
        <v>73</v>
      </c>
      <c r="AY204" s="253" t="s">
        <v>206</v>
      </c>
    </row>
    <row r="205" s="13" customFormat="1">
      <c r="A205" s="13"/>
      <c r="B205" s="242"/>
      <c r="C205" s="243"/>
      <c r="D205" s="244" t="s">
        <v>215</v>
      </c>
      <c r="E205" s="245" t="s">
        <v>1</v>
      </c>
      <c r="F205" s="246" t="s">
        <v>312</v>
      </c>
      <c r="G205" s="243"/>
      <c r="H205" s="247">
        <v>1.21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215</v>
      </c>
      <c r="AU205" s="253" t="s">
        <v>82</v>
      </c>
      <c r="AV205" s="13" t="s">
        <v>82</v>
      </c>
      <c r="AW205" s="13" t="s">
        <v>30</v>
      </c>
      <c r="AX205" s="13" t="s">
        <v>73</v>
      </c>
      <c r="AY205" s="253" t="s">
        <v>206</v>
      </c>
    </row>
    <row r="206" s="14" customFormat="1">
      <c r="A206" s="14"/>
      <c r="B206" s="254"/>
      <c r="C206" s="255"/>
      <c r="D206" s="244" t="s">
        <v>215</v>
      </c>
      <c r="E206" s="256" t="s">
        <v>1</v>
      </c>
      <c r="F206" s="257" t="s">
        <v>218</v>
      </c>
      <c r="G206" s="255"/>
      <c r="H206" s="258">
        <v>2.71</v>
      </c>
      <c r="I206" s="259"/>
      <c r="J206" s="255"/>
      <c r="K206" s="255"/>
      <c r="L206" s="260"/>
      <c r="M206" s="261"/>
      <c r="N206" s="262"/>
      <c r="O206" s="262"/>
      <c r="P206" s="262"/>
      <c r="Q206" s="262"/>
      <c r="R206" s="262"/>
      <c r="S206" s="262"/>
      <c r="T206" s="26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4" t="s">
        <v>215</v>
      </c>
      <c r="AU206" s="264" t="s">
        <v>82</v>
      </c>
      <c r="AV206" s="14" t="s">
        <v>213</v>
      </c>
      <c r="AW206" s="14" t="s">
        <v>30</v>
      </c>
      <c r="AX206" s="14" t="s">
        <v>80</v>
      </c>
      <c r="AY206" s="264" t="s">
        <v>206</v>
      </c>
    </row>
    <row r="207" s="13" customFormat="1">
      <c r="A207" s="13"/>
      <c r="B207" s="242"/>
      <c r="C207" s="243"/>
      <c r="D207" s="244" t="s">
        <v>215</v>
      </c>
      <c r="E207" s="243"/>
      <c r="F207" s="246" t="s">
        <v>313</v>
      </c>
      <c r="G207" s="243"/>
      <c r="H207" s="247">
        <v>2.8460000000000001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82</v>
      </c>
      <c r="AV207" s="13" t="s">
        <v>82</v>
      </c>
      <c r="AW207" s="13" t="s">
        <v>4</v>
      </c>
      <c r="AX207" s="13" t="s">
        <v>80</v>
      </c>
      <c r="AY207" s="253" t="s">
        <v>206</v>
      </c>
    </row>
    <row r="208" s="2" customFormat="1" ht="24.15" customHeight="1">
      <c r="A208" s="39"/>
      <c r="B208" s="40"/>
      <c r="C208" s="286" t="s">
        <v>314</v>
      </c>
      <c r="D208" s="286" t="s">
        <v>288</v>
      </c>
      <c r="E208" s="287" t="s">
        <v>315</v>
      </c>
      <c r="F208" s="288" t="s">
        <v>316</v>
      </c>
      <c r="G208" s="289" t="s">
        <v>309</v>
      </c>
      <c r="H208" s="290">
        <v>12.254</v>
      </c>
      <c r="I208" s="291"/>
      <c r="J208" s="292">
        <f>ROUND(I208*H208,2)</f>
        <v>0</v>
      </c>
      <c r="K208" s="288" t="s">
        <v>212</v>
      </c>
      <c r="L208" s="293"/>
      <c r="M208" s="294" t="s">
        <v>1</v>
      </c>
      <c r="N208" s="295" t="s">
        <v>38</v>
      </c>
      <c r="O208" s="92"/>
      <c r="P208" s="238">
        <f>O208*H208</f>
        <v>0</v>
      </c>
      <c r="Q208" s="238">
        <v>0.00092000000000000003</v>
      </c>
      <c r="R208" s="238">
        <f>Q208*H208</f>
        <v>0.01127368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253</v>
      </c>
      <c r="AT208" s="240" t="s">
        <v>288</v>
      </c>
      <c r="AU208" s="240" t="s">
        <v>82</v>
      </c>
      <c r="AY208" s="18" t="s">
        <v>206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80</v>
      </c>
      <c r="BK208" s="241">
        <f>ROUND(I208*H208,2)</f>
        <v>0</v>
      </c>
      <c r="BL208" s="18" t="s">
        <v>213</v>
      </c>
      <c r="BM208" s="240" t="s">
        <v>317</v>
      </c>
    </row>
    <row r="209" s="13" customFormat="1">
      <c r="A209" s="13"/>
      <c r="B209" s="242"/>
      <c r="C209" s="243"/>
      <c r="D209" s="244" t="s">
        <v>215</v>
      </c>
      <c r="E209" s="245" t="s">
        <v>1</v>
      </c>
      <c r="F209" s="246" t="s">
        <v>318</v>
      </c>
      <c r="G209" s="243"/>
      <c r="H209" s="247">
        <v>0.29999999999999999</v>
      </c>
      <c r="I209" s="248"/>
      <c r="J209" s="243"/>
      <c r="K209" s="243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215</v>
      </c>
      <c r="AU209" s="253" t="s">
        <v>82</v>
      </c>
      <c r="AV209" s="13" t="s">
        <v>82</v>
      </c>
      <c r="AW209" s="13" t="s">
        <v>30</v>
      </c>
      <c r="AX209" s="13" t="s">
        <v>73</v>
      </c>
      <c r="AY209" s="253" t="s">
        <v>206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319</v>
      </c>
      <c r="G210" s="243"/>
      <c r="H210" s="247">
        <v>11.369999999999999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82</v>
      </c>
      <c r="AV210" s="13" t="s">
        <v>82</v>
      </c>
      <c r="AW210" s="13" t="s">
        <v>30</v>
      </c>
      <c r="AX210" s="13" t="s">
        <v>73</v>
      </c>
      <c r="AY210" s="253" t="s">
        <v>206</v>
      </c>
    </row>
    <row r="211" s="14" customFormat="1">
      <c r="A211" s="14"/>
      <c r="B211" s="254"/>
      <c r="C211" s="255"/>
      <c r="D211" s="244" t="s">
        <v>215</v>
      </c>
      <c r="E211" s="256" t="s">
        <v>1</v>
      </c>
      <c r="F211" s="257" t="s">
        <v>218</v>
      </c>
      <c r="G211" s="255"/>
      <c r="H211" s="258">
        <v>11.67</v>
      </c>
      <c r="I211" s="259"/>
      <c r="J211" s="255"/>
      <c r="K211" s="255"/>
      <c r="L211" s="260"/>
      <c r="M211" s="261"/>
      <c r="N211" s="262"/>
      <c r="O211" s="262"/>
      <c r="P211" s="262"/>
      <c r="Q211" s="262"/>
      <c r="R211" s="262"/>
      <c r="S211" s="262"/>
      <c r="T211" s="26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4" t="s">
        <v>215</v>
      </c>
      <c r="AU211" s="264" t="s">
        <v>82</v>
      </c>
      <c r="AV211" s="14" t="s">
        <v>213</v>
      </c>
      <c r="AW211" s="14" t="s">
        <v>30</v>
      </c>
      <c r="AX211" s="14" t="s">
        <v>80</v>
      </c>
      <c r="AY211" s="264" t="s">
        <v>206</v>
      </c>
    </row>
    <row r="212" s="13" customFormat="1">
      <c r="A212" s="13"/>
      <c r="B212" s="242"/>
      <c r="C212" s="243"/>
      <c r="D212" s="244" t="s">
        <v>215</v>
      </c>
      <c r="E212" s="243"/>
      <c r="F212" s="246" t="s">
        <v>320</v>
      </c>
      <c r="G212" s="243"/>
      <c r="H212" s="247">
        <v>12.254</v>
      </c>
      <c r="I212" s="248"/>
      <c r="J212" s="243"/>
      <c r="K212" s="243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215</v>
      </c>
      <c r="AU212" s="253" t="s">
        <v>82</v>
      </c>
      <c r="AV212" s="13" t="s">
        <v>82</v>
      </c>
      <c r="AW212" s="13" t="s">
        <v>4</v>
      </c>
      <c r="AX212" s="13" t="s">
        <v>80</v>
      </c>
      <c r="AY212" s="253" t="s">
        <v>206</v>
      </c>
    </row>
    <row r="213" s="2" customFormat="1" ht="33" customHeight="1">
      <c r="A213" s="39"/>
      <c r="B213" s="40"/>
      <c r="C213" s="229" t="s">
        <v>321</v>
      </c>
      <c r="D213" s="229" t="s">
        <v>208</v>
      </c>
      <c r="E213" s="230" t="s">
        <v>322</v>
      </c>
      <c r="F213" s="231" t="s">
        <v>323</v>
      </c>
      <c r="G213" s="232" t="s">
        <v>211</v>
      </c>
      <c r="H213" s="233">
        <v>10</v>
      </c>
      <c r="I213" s="234"/>
      <c r="J213" s="235">
        <f>ROUND(I213*H213,2)</f>
        <v>0</v>
      </c>
      <c r="K213" s="231" t="s">
        <v>212</v>
      </c>
      <c r="L213" s="45"/>
      <c r="M213" s="236" t="s">
        <v>1</v>
      </c>
      <c r="N213" s="237" t="s">
        <v>38</v>
      </c>
      <c r="O213" s="92"/>
      <c r="P213" s="238">
        <f>O213*H213</f>
        <v>0</v>
      </c>
      <c r="Q213" s="238">
        <v>0.73558274000000001</v>
      </c>
      <c r="R213" s="238">
        <f>Q213*H213</f>
        <v>7.3558273999999999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213</v>
      </c>
      <c r="AT213" s="240" t="s">
        <v>208</v>
      </c>
      <c r="AU213" s="240" t="s">
        <v>82</v>
      </c>
      <c r="AY213" s="18" t="s">
        <v>206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80</v>
      </c>
      <c r="BK213" s="241">
        <f>ROUND(I213*H213,2)</f>
        <v>0</v>
      </c>
      <c r="BL213" s="18" t="s">
        <v>213</v>
      </c>
      <c r="BM213" s="240" t="s">
        <v>324</v>
      </c>
    </row>
    <row r="214" s="13" customFormat="1">
      <c r="A214" s="13"/>
      <c r="B214" s="242"/>
      <c r="C214" s="243"/>
      <c r="D214" s="244" t="s">
        <v>215</v>
      </c>
      <c r="E214" s="245" t="s">
        <v>1</v>
      </c>
      <c r="F214" s="246" t="s">
        <v>325</v>
      </c>
      <c r="G214" s="243"/>
      <c r="H214" s="247">
        <v>10</v>
      </c>
      <c r="I214" s="248"/>
      <c r="J214" s="243"/>
      <c r="K214" s="243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215</v>
      </c>
      <c r="AU214" s="253" t="s">
        <v>82</v>
      </c>
      <c r="AV214" s="13" t="s">
        <v>82</v>
      </c>
      <c r="AW214" s="13" t="s">
        <v>30</v>
      </c>
      <c r="AX214" s="13" t="s">
        <v>80</v>
      </c>
      <c r="AY214" s="253" t="s">
        <v>206</v>
      </c>
    </row>
    <row r="215" s="2" customFormat="1" ht="24.15" customHeight="1">
      <c r="A215" s="39"/>
      <c r="B215" s="40"/>
      <c r="C215" s="229" t="s">
        <v>326</v>
      </c>
      <c r="D215" s="229" t="s">
        <v>208</v>
      </c>
      <c r="E215" s="230" t="s">
        <v>327</v>
      </c>
      <c r="F215" s="231" t="s">
        <v>328</v>
      </c>
      <c r="G215" s="232" t="s">
        <v>261</v>
      </c>
      <c r="H215" s="233">
        <v>0.082000000000000003</v>
      </c>
      <c r="I215" s="234"/>
      <c r="J215" s="235">
        <f>ROUND(I215*H215,2)</f>
        <v>0</v>
      </c>
      <c r="K215" s="231" t="s">
        <v>212</v>
      </c>
      <c r="L215" s="45"/>
      <c r="M215" s="236" t="s">
        <v>1</v>
      </c>
      <c r="N215" s="237" t="s">
        <v>38</v>
      </c>
      <c r="O215" s="92"/>
      <c r="P215" s="238">
        <f>O215*H215</f>
        <v>0</v>
      </c>
      <c r="Q215" s="238">
        <v>1.05940312</v>
      </c>
      <c r="R215" s="238">
        <f>Q215*H215</f>
        <v>0.086871055840000003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213</v>
      </c>
      <c r="AT215" s="240" t="s">
        <v>208</v>
      </c>
      <c r="AU215" s="240" t="s">
        <v>82</v>
      </c>
      <c r="AY215" s="18" t="s">
        <v>206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80</v>
      </c>
      <c r="BK215" s="241">
        <f>ROUND(I215*H215,2)</f>
        <v>0</v>
      </c>
      <c r="BL215" s="18" t="s">
        <v>213</v>
      </c>
      <c r="BM215" s="240" t="s">
        <v>329</v>
      </c>
    </row>
    <row r="216" s="16" customFormat="1">
      <c r="A216" s="16"/>
      <c r="B216" s="276"/>
      <c r="C216" s="277"/>
      <c r="D216" s="244" t="s">
        <v>215</v>
      </c>
      <c r="E216" s="278" t="s">
        <v>1</v>
      </c>
      <c r="F216" s="279" t="s">
        <v>330</v>
      </c>
      <c r="G216" s="277"/>
      <c r="H216" s="278" t="s">
        <v>1</v>
      </c>
      <c r="I216" s="280"/>
      <c r="J216" s="277"/>
      <c r="K216" s="277"/>
      <c r="L216" s="281"/>
      <c r="M216" s="282"/>
      <c r="N216" s="283"/>
      <c r="O216" s="283"/>
      <c r="P216" s="283"/>
      <c r="Q216" s="283"/>
      <c r="R216" s="283"/>
      <c r="S216" s="283"/>
      <c r="T216" s="284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85" t="s">
        <v>215</v>
      </c>
      <c r="AU216" s="285" t="s">
        <v>82</v>
      </c>
      <c r="AV216" s="16" t="s">
        <v>80</v>
      </c>
      <c r="AW216" s="16" t="s">
        <v>30</v>
      </c>
      <c r="AX216" s="16" t="s">
        <v>73</v>
      </c>
      <c r="AY216" s="285" t="s">
        <v>206</v>
      </c>
    </row>
    <row r="217" s="13" customFormat="1">
      <c r="A217" s="13"/>
      <c r="B217" s="242"/>
      <c r="C217" s="243"/>
      <c r="D217" s="244" t="s">
        <v>215</v>
      </c>
      <c r="E217" s="245" t="s">
        <v>1</v>
      </c>
      <c r="F217" s="246" t="s">
        <v>331</v>
      </c>
      <c r="G217" s="243"/>
      <c r="H217" s="247">
        <v>0.082000000000000003</v>
      </c>
      <c r="I217" s="248"/>
      <c r="J217" s="243"/>
      <c r="K217" s="243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215</v>
      </c>
      <c r="AU217" s="253" t="s">
        <v>82</v>
      </c>
      <c r="AV217" s="13" t="s">
        <v>82</v>
      </c>
      <c r="AW217" s="13" t="s">
        <v>30</v>
      </c>
      <c r="AX217" s="13" t="s">
        <v>73</v>
      </c>
      <c r="AY217" s="253" t="s">
        <v>206</v>
      </c>
    </row>
    <row r="218" s="15" customFormat="1">
      <c r="A218" s="15"/>
      <c r="B218" s="265"/>
      <c r="C218" s="266"/>
      <c r="D218" s="244" t="s">
        <v>215</v>
      </c>
      <c r="E218" s="267" t="s">
        <v>1</v>
      </c>
      <c r="F218" s="268" t="s">
        <v>305</v>
      </c>
      <c r="G218" s="266"/>
      <c r="H218" s="269">
        <v>0.082000000000000003</v>
      </c>
      <c r="I218" s="270"/>
      <c r="J218" s="266"/>
      <c r="K218" s="266"/>
      <c r="L218" s="271"/>
      <c r="M218" s="272"/>
      <c r="N218" s="273"/>
      <c r="O218" s="273"/>
      <c r="P218" s="273"/>
      <c r="Q218" s="273"/>
      <c r="R218" s="273"/>
      <c r="S218" s="273"/>
      <c r="T218" s="274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5" t="s">
        <v>215</v>
      </c>
      <c r="AU218" s="275" t="s">
        <v>82</v>
      </c>
      <c r="AV218" s="15" t="s">
        <v>90</v>
      </c>
      <c r="AW218" s="15" t="s">
        <v>30</v>
      </c>
      <c r="AX218" s="15" t="s">
        <v>80</v>
      </c>
      <c r="AY218" s="275" t="s">
        <v>206</v>
      </c>
    </row>
    <row r="219" s="12" customFormat="1" ht="22.8" customHeight="1">
      <c r="A219" s="12"/>
      <c r="B219" s="213"/>
      <c r="C219" s="214"/>
      <c r="D219" s="215" t="s">
        <v>72</v>
      </c>
      <c r="E219" s="227" t="s">
        <v>213</v>
      </c>
      <c r="F219" s="227" t="s">
        <v>332</v>
      </c>
      <c r="G219" s="214"/>
      <c r="H219" s="214"/>
      <c r="I219" s="217"/>
      <c r="J219" s="228">
        <f>BK219</f>
        <v>0</v>
      </c>
      <c r="K219" s="214"/>
      <c r="L219" s="219"/>
      <c r="M219" s="220"/>
      <c r="N219" s="221"/>
      <c r="O219" s="221"/>
      <c r="P219" s="222">
        <f>SUM(P220:P225)</f>
        <v>0</v>
      </c>
      <c r="Q219" s="221"/>
      <c r="R219" s="222">
        <f>SUM(R220:R225)</f>
        <v>0.38646874999999992</v>
      </c>
      <c r="S219" s="221"/>
      <c r="T219" s="223">
        <f>SUM(T220:T225)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4" t="s">
        <v>80</v>
      </c>
      <c r="AT219" s="225" t="s">
        <v>72</v>
      </c>
      <c r="AU219" s="225" t="s">
        <v>80</v>
      </c>
      <c r="AY219" s="224" t="s">
        <v>206</v>
      </c>
      <c r="BK219" s="226">
        <f>SUM(BK220:BK225)</f>
        <v>0</v>
      </c>
    </row>
    <row r="220" s="2" customFormat="1" ht="16.5" customHeight="1">
      <c r="A220" s="39"/>
      <c r="B220" s="40"/>
      <c r="C220" s="229" t="s">
        <v>7</v>
      </c>
      <c r="D220" s="229" t="s">
        <v>208</v>
      </c>
      <c r="E220" s="230" t="s">
        <v>333</v>
      </c>
      <c r="F220" s="231" t="s">
        <v>334</v>
      </c>
      <c r="G220" s="232" t="s">
        <v>221</v>
      </c>
      <c r="H220" s="233">
        <v>0.14999999999999999</v>
      </c>
      <c r="I220" s="234"/>
      <c r="J220" s="235">
        <f>ROUND(I220*H220,2)</f>
        <v>0</v>
      </c>
      <c r="K220" s="231" t="s">
        <v>212</v>
      </c>
      <c r="L220" s="45"/>
      <c r="M220" s="236" t="s">
        <v>1</v>
      </c>
      <c r="N220" s="237" t="s">
        <v>38</v>
      </c>
      <c r="O220" s="92"/>
      <c r="P220" s="238">
        <f>O220*H220</f>
        <v>0</v>
      </c>
      <c r="Q220" s="238">
        <v>2.5019749999999998</v>
      </c>
      <c r="R220" s="238">
        <f>Q220*H220</f>
        <v>0.37529624999999994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213</v>
      </c>
      <c r="AT220" s="240" t="s">
        <v>208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213</v>
      </c>
      <c r="BM220" s="240" t="s">
        <v>335</v>
      </c>
    </row>
    <row r="221" s="13" customFormat="1">
      <c r="A221" s="13"/>
      <c r="B221" s="242"/>
      <c r="C221" s="243"/>
      <c r="D221" s="244" t="s">
        <v>215</v>
      </c>
      <c r="E221" s="245" t="s">
        <v>1</v>
      </c>
      <c r="F221" s="246" t="s">
        <v>336</v>
      </c>
      <c r="G221" s="243"/>
      <c r="H221" s="247">
        <v>0.14999999999999999</v>
      </c>
      <c r="I221" s="248"/>
      <c r="J221" s="243"/>
      <c r="K221" s="243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215</v>
      </c>
      <c r="AU221" s="253" t="s">
        <v>82</v>
      </c>
      <c r="AV221" s="13" t="s">
        <v>82</v>
      </c>
      <c r="AW221" s="13" t="s">
        <v>30</v>
      </c>
      <c r="AX221" s="13" t="s">
        <v>80</v>
      </c>
      <c r="AY221" s="253" t="s">
        <v>206</v>
      </c>
    </row>
    <row r="222" s="2" customFormat="1" ht="16.5" customHeight="1">
      <c r="A222" s="39"/>
      <c r="B222" s="40"/>
      <c r="C222" s="229" t="s">
        <v>337</v>
      </c>
      <c r="D222" s="229" t="s">
        <v>208</v>
      </c>
      <c r="E222" s="230" t="s">
        <v>338</v>
      </c>
      <c r="F222" s="231" t="s">
        <v>339</v>
      </c>
      <c r="G222" s="232" t="s">
        <v>211</v>
      </c>
      <c r="H222" s="233">
        <v>1</v>
      </c>
      <c r="I222" s="234"/>
      <c r="J222" s="235">
        <f>ROUND(I222*H222,2)</f>
        <v>0</v>
      </c>
      <c r="K222" s="231" t="s">
        <v>212</v>
      </c>
      <c r="L222" s="45"/>
      <c r="M222" s="236" t="s">
        <v>1</v>
      </c>
      <c r="N222" s="237" t="s">
        <v>38</v>
      </c>
      <c r="O222" s="92"/>
      <c r="P222" s="238">
        <f>O222*H222</f>
        <v>0</v>
      </c>
      <c r="Q222" s="238">
        <v>0.0111725</v>
      </c>
      <c r="R222" s="238">
        <f>Q222*H222</f>
        <v>0.0111725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213</v>
      </c>
      <c r="AT222" s="240" t="s">
        <v>208</v>
      </c>
      <c r="AU222" s="240" t="s">
        <v>82</v>
      </c>
      <c r="AY222" s="18" t="s">
        <v>206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80</v>
      </c>
      <c r="BK222" s="241">
        <f>ROUND(I222*H222,2)</f>
        <v>0</v>
      </c>
      <c r="BL222" s="18" t="s">
        <v>213</v>
      </c>
      <c r="BM222" s="240" t="s">
        <v>340</v>
      </c>
    </row>
    <row r="223" s="13" customFormat="1">
      <c r="A223" s="13"/>
      <c r="B223" s="242"/>
      <c r="C223" s="243"/>
      <c r="D223" s="244" t="s">
        <v>215</v>
      </c>
      <c r="E223" s="245" t="s">
        <v>1</v>
      </c>
      <c r="F223" s="246" t="s">
        <v>341</v>
      </c>
      <c r="G223" s="243"/>
      <c r="H223" s="247">
        <v>1</v>
      </c>
      <c r="I223" s="248"/>
      <c r="J223" s="243"/>
      <c r="K223" s="243"/>
      <c r="L223" s="249"/>
      <c r="M223" s="250"/>
      <c r="N223" s="251"/>
      <c r="O223" s="251"/>
      <c r="P223" s="251"/>
      <c r="Q223" s="251"/>
      <c r="R223" s="251"/>
      <c r="S223" s="251"/>
      <c r="T223" s="25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3" t="s">
        <v>215</v>
      </c>
      <c r="AU223" s="253" t="s">
        <v>82</v>
      </c>
      <c r="AV223" s="13" t="s">
        <v>82</v>
      </c>
      <c r="AW223" s="13" t="s">
        <v>30</v>
      </c>
      <c r="AX223" s="13" t="s">
        <v>80</v>
      </c>
      <c r="AY223" s="253" t="s">
        <v>206</v>
      </c>
    </row>
    <row r="224" s="2" customFormat="1" ht="16.5" customHeight="1">
      <c r="A224" s="39"/>
      <c r="B224" s="40"/>
      <c r="C224" s="229" t="s">
        <v>342</v>
      </c>
      <c r="D224" s="229" t="s">
        <v>208</v>
      </c>
      <c r="E224" s="230" t="s">
        <v>343</v>
      </c>
      <c r="F224" s="231" t="s">
        <v>344</v>
      </c>
      <c r="G224" s="232" t="s">
        <v>211</v>
      </c>
      <c r="H224" s="233">
        <v>1</v>
      </c>
      <c r="I224" s="234"/>
      <c r="J224" s="235">
        <f>ROUND(I224*H224,2)</f>
        <v>0</v>
      </c>
      <c r="K224" s="231" t="s">
        <v>212</v>
      </c>
      <c r="L224" s="45"/>
      <c r="M224" s="236" t="s">
        <v>1</v>
      </c>
      <c r="N224" s="237" t="s">
        <v>38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213</v>
      </c>
      <c r="AT224" s="240" t="s">
        <v>208</v>
      </c>
      <c r="AU224" s="240" t="s">
        <v>82</v>
      </c>
      <c r="AY224" s="18" t="s">
        <v>206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80</v>
      </c>
      <c r="BK224" s="241">
        <f>ROUND(I224*H224,2)</f>
        <v>0</v>
      </c>
      <c r="BL224" s="18" t="s">
        <v>213</v>
      </c>
      <c r="BM224" s="240" t="s">
        <v>345</v>
      </c>
    </row>
    <row r="225" s="13" customFormat="1">
      <c r="A225" s="13"/>
      <c r="B225" s="242"/>
      <c r="C225" s="243"/>
      <c r="D225" s="244" t="s">
        <v>215</v>
      </c>
      <c r="E225" s="245" t="s">
        <v>1</v>
      </c>
      <c r="F225" s="246" t="s">
        <v>341</v>
      </c>
      <c r="G225" s="243"/>
      <c r="H225" s="247">
        <v>1</v>
      </c>
      <c r="I225" s="248"/>
      <c r="J225" s="243"/>
      <c r="K225" s="243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215</v>
      </c>
      <c r="AU225" s="253" t="s">
        <v>82</v>
      </c>
      <c r="AV225" s="13" t="s">
        <v>82</v>
      </c>
      <c r="AW225" s="13" t="s">
        <v>30</v>
      </c>
      <c r="AX225" s="13" t="s">
        <v>80</v>
      </c>
      <c r="AY225" s="253" t="s">
        <v>206</v>
      </c>
    </row>
    <row r="226" s="12" customFormat="1" ht="22.8" customHeight="1">
      <c r="A226" s="12"/>
      <c r="B226" s="213"/>
      <c r="C226" s="214"/>
      <c r="D226" s="215" t="s">
        <v>72</v>
      </c>
      <c r="E226" s="227" t="s">
        <v>233</v>
      </c>
      <c r="F226" s="227" t="s">
        <v>346</v>
      </c>
      <c r="G226" s="214"/>
      <c r="H226" s="214"/>
      <c r="I226" s="217"/>
      <c r="J226" s="228">
        <f>BK226</f>
        <v>0</v>
      </c>
      <c r="K226" s="214"/>
      <c r="L226" s="219"/>
      <c r="M226" s="220"/>
      <c r="N226" s="221"/>
      <c r="O226" s="221"/>
      <c r="P226" s="222">
        <f>SUM(P227:P234)</f>
        <v>0</v>
      </c>
      <c r="Q226" s="221"/>
      <c r="R226" s="222">
        <f>SUM(R227:R234)</f>
        <v>4.2713999999999999</v>
      </c>
      <c r="S226" s="221"/>
      <c r="T226" s="223">
        <f>SUM(T227:T234)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4" t="s">
        <v>80</v>
      </c>
      <c r="AT226" s="225" t="s">
        <v>72</v>
      </c>
      <c r="AU226" s="225" t="s">
        <v>80</v>
      </c>
      <c r="AY226" s="224" t="s">
        <v>206</v>
      </c>
      <c r="BK226" s="226">
        <f>SUM(BK227:BK234)</f>
        <v>0</v>
      </c>
    </row>
    <row r="227" s="2" customFormat="1" ht="21.75" customHeight="1">
      <c r="A227" s="39"/>
      <c r="B227" s="40"/>
      <c r="C227" s="229" t="s">
        <v>347</v>
      </c>
      <c r="D227" s="229" t="s">
        <v>208</v>
      </c>
      <c r="E227" s="230" t="s">
        <v>348</v>
      </c>
      <c r="F227" s="231" t="s">
        <v>349</v>
      </c>
      <c r="G227" s="232" t="s">
        <v>211</v>
      </c>
      <c r="H227" s="233">
        <v>14</v>
      </c>
      <c r="I227" s="234"/>
      <c r="J227" s="235">
        <f>ROUND(I227*H227,2)</f>
        <v>0</v>
      </c>
      <c r="K227" s="231" t="s">
        <v>212</v>
      </c>
      <c r="L227" s="45"/>
      <c r="M227" s="236" t="s">
        <v>1</v>
      </c>
      <c r="N227" s="237" t="s">
        <v>38</v>
      </c>
      <c r="O227" s="92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213</v>
      </c>
      <c r="AT227" s="240" t="s">
        <v>208</v>
      </c>
      <c r="AU227" s="240" t="s">
        <v>82</v>
      </c>
      <c r="AY227" s="18" t="s">
        <v>206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80</v>
      </c>
      <c r="BK227" s="241">
        <f>ROUND(I227*H227,2)</f>
        <v>0</v>
      </c>
      <c r="BL227" s="18" t="s">
        <v>213</v>
      </c>
      <c r="BM227" s="240" t="s">
        <v>350</v>
      </c>
    </row>
    <row r="228" s="13" customFormat="1">
      <c r="A228" s="13"/>
      <c r="B228" s="242"/>
      <c r="C228" s="243"/>
      <c r="D228" s="244" t="s">
        <v>215</v>
      </c>
      <c r="E228" s="245" t="s">
        <v>1</v>
      </c>
      <c r="F228" s="246" t="s">
        <v>351</v>
      </c>
      <c r="G228" s="243"/>
      <c r="H228" s="247">
        <v>14</v>
      </c>
      <c r="I228" s="248"/>
      <c r="J228" s="243"/>
      <c r="K228" s="243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215</v>
      </c>
      <c r="AU228" s="253" t="s">
        <v>82</v>
      </c>
      <c r="AV228" s="13" t="s">
        <v>82</v>
      </c>
      <c r="AW228" s="13" t="s">
        <v>30</v>
      </c>
      <c r="AX228" s="13" t="s">
        <v>80</v>
      </c>
      <c r="AY228" s="253" t="s">
        <v>206</v>
      </c>
    </row>
    <row r="229" s="2" customFormat="1" ht="21.75" customHeight="1">
      <c r="A229" s="39"/>
      <c r="B229" s="40"/>
      <c r="C229" s="229" t="s">
        <v>352</v>
      </c>
      <c r="D229" s="229" t="s">
        <v>208</v>
      </c>
      <c r="E229" s="230" t="s">
        <v>353</v>
      </c>
      <c r="F229" s="231" t="s">
        <v>354</v>
      </c>
      <c r="G229" s="232" t="s">
        <v>211</v>
      </c>
      <c r="H229" s="233">
        <v>12.5</v>
      </c>
      <c r="I229" s="234"/>
      <c r="J229" s="235">
        <f>ROUND(I229*H229,2)</f>
        <v>0</v>
      </c>
      <c r="K229" s="231" t="s">
        <v>212</v>
      </c>
      <c r="L229" s="45"/>
      <c r="M229" s="236" t="s">
        <v>1</v>
      </c>
      <c r="N229" s="237" t="s">
        <v>38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213</v>
      </c>
      <c r="AT229" s="240" t="s">
        <v>208</v>
      </c>
      <c r="AU229" s="240" t="s">
        <v>82</v>
      </c>
      <c r="AY229" s="18" t="s">
        <v>206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80</v>
      </c>
      <c r="BK229" s="241">
        <f>ROUND(I229*H229,2)</f>
        <v>0</v>
      </c>
      <c r="BL229" s="18" t="s">
        <v>213</v>
      </c>
      <c r="BM229" s="240" t="s">
        <v>355</v>
      </c>
    </row>
    <row r="230" s="13" customFormat="1">
      <c r="A230" s="13"/>
      <c r="B230" s="242"/>
      <c r="C230" s="243"/>
      <c r="D230" s="244" t="s">
        <v>215</v>
      </c>
      <c r="E230" s="245" t="s">
        <v>1</v>
      </c>
      <c r="F230" s="246" t="s">
        <v>356</v>
      </c>
      <c r="G230" s="243"/>
      <c r="H230" s="247">
        <v>12.5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215</v>
      </c>
      <c r="AU230" s="253" t="s">
        <v>82</v>
      </c>
      <c r="AV230" s="13" t="s">
        <v>82</v>
      </c>
      <c r="AW230" s="13" t="s">
        <v>30</v>
      </c>
      <c r="AX230" s="13" t="s">
        <v>80</v>
      </c>
      <c r="AY230" s="253" t="s">
        <v>206</v>
      </c>
    </row>
    <row r="231" s="2" customFormat="1" ht="24.15" customHeight="1">
      <c r="A231" s="39"/>
      <c r="B231" s="40"/>
      <c r="C231" s="229" t="s">
        <v>357</v>
      </c>
      <c r="D231" s="229" t="s">
        <v>208</v>
      </c>
      <c r="E231" s="230" t="s">
        <v>358</v>
      </c>
      <c r="F231" s="231" t="s">
        <v>359</v>
      </c>
      <c r="G231" s="232" t="s">
        <v>211</v>
      </c>
      <c r="H231" s="233">
        <v>14</v>
      </c>
      <c r="I231" s="234"/>
      <c r="J231" s="235">
        <f>ROUND(I231*H231,2)</f>
        <v>0</v>
      </c>
      <c r="K231" s="231" t="s">
        <v>212</v>
      </c>
      <c r="L231" s="45"/>
      <c r="M231" s="236" t="s">
        <v>1</v>
      </c>
      <c r="N231" s="237" t="s">
        <v>38</v>
      </c>
      <c r="O231" s="92"/>
      <c r="P231" s="238">
        <f>O231*H231</f>
        <v>0</v>
      </c>
      <c r="Q231" s="238">
        <v>0.088800000000000004</v>
      </c>
      <c r="R231" s="238">
        <f>Q231*H231</f>
        <v>1.2432000000000001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213</v>
      </c>
      <c r="AT231" s="240" t="s">
        <v>208</v>
      </c>
      <c r="AU231" s="240" t="s">
        <v>82</v>
      </c>
      <c r="AY231" s="18" t="s">
        <v>206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80</v>
      </c>
      <c r="BK231" s="241">
        <f>ROUND(I231*H231,2)</f>
        <v>0</v>
      </c>
      <c r="BL231" s="18" t="s">
        <v>213</v>
      </c>
      <c r="BM231" s="240" t="s">
        <v>360</v>
      </c>
    </row>
    <row r="232" s="13" customFormat="1">
      <c r="A232" s="13"/>
      <c r="B232" s="242"/>
      <c r="C232" s="243"/>
      <c r="D232" s="244" t="s">
        <v>215</v>
      </c>
      <c r="E232" s="245" t="s">
        <v>1</v>
      </c>
      <c r="F232" s="246" t="s">
        <v>351</v>
      </c>
      <c r="G232" s="243"/>
      <c r="H232" s="247">
        <v>14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215</v>
      </c>
      <c r="AU232" s="253" t="s">
        <v>82</v>
      </c>
      <c r="AV232" s="13" t="s">
        <v>82</v>
      </c>
      <c r="AW232" s="13" t="s">
        <v>30</v>
      </c>
      <c r="AX232" s="13" t="s">
        <v>80</v>
      </c>
      <c r="AY232" s="253" t="s">
        <v>206</v>
      </c>
    </row>
    <row r="233" s="2" customFormat="1" ht="24.15" customHeight="1">
      <c r="A233" s="39"/>
      <c r="B233" s="40"/>
      <c r="C233" s="286" t="s">
        <v>361</v>
      </c>
      <c r="D233" s="286" t="s">
        <v>288</v>
      </c>
      <c r="E233" s="287" t="s">
        <v>362</v>
      </c>
      <c r="F233" s="288" t="s">
        <v>363</v>
      </c>
      <c r="G233" s="289" t="s">
        <v>211</v>
      </c>
      <c r="H233" s="290">
        <v>14.42</v>
      </c>
      <c r="I233" s="291"/>
      <c r="J233" s="292">
        <f>ROUND(I233*H233,2)</f>
        <v>0</v>
      </c>
      <c r="K233" s="288" t="s">
        <v>212</v>
      </c>
      <c r="L233" s="293"/>
      <c r="M233" s="294" t="s">
        <v>1</v>
      </c>
      <c r="N233" s="295" t="s">
        <v>38</v>
      </c>
      <c r="O233" s="92"/>
      <c r="P233" s="238">
        <f>O233*H233</f>
        <v>0</v>
      </c>
      <c r="Q233" s="238">
        <v>0.20999999999999999</v>
      </c>
      <c r="R233" s="238">
        <f>Q233*H233</f>
        <v>3.0282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253</v>
      </c>
      <c r="AT233" s="240" t="s">
        <v>288</v>
      </c>
      <c r="AU233" s="240" t="s">
        <v>82</v>
      </c>
      <c r="AY233" s="18" t="s">
        <v>206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80</v>
      </c>
      <c r="BK233" s="241">
        <f>ROUND(I233*H233,2)</f>
        <v>0</v>
      </c>
      <c r="BL233" s="18" t="s">
        <v>213</v>
      </c>
      <c r="BM233" s="240" t="s">
        <v>364</v>
      </c>
    </row>
    <row r="234" s="13" customFormat="1">
      <c r="A234" s="13"/>
      <c r="B234" s="242"/>
      <c r="C234" s="243"/>
      <c r="D234" s="244" t="s">
        <v>215</v>
      </c>
      <c r="E234" s="243"/>
      <c r="F234" s="246" t="s">
        <v>365</v>
      </c>
      <c r="G234" s="243"/>
      <c r="H234" s="247">
        <v>14.42</v>
      </c>
      <c r="I234" s="248"/>
      <c r="J234" s="243"/>
      <c r="K234" s="243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215</v>
      </c>
      <c r="AU234" s="253" t="s">
        <v>82</v>
      </c>
      <c r="AV234" s="13" t="s">
        <v>82</v>
      </c>
      <c r="AW234" s="13" t="s">
        <v>4</v>
      </c>
      <c r="AX234" s="13" t="s">
        <v>80</v>
      </c>
      <c r="AY234" s="253" t="s">
        <v>206</v>
      </c>
    </row>
    <row r="235" s="12" customFormat="1" ht="22.8" customHeight="1">
      <c r="A235" s="12"/>
      <c r="B235" s="213"/>
      <c r="C235" s="214"/>
      <c r="D235" s="215" t="s">
        <v>72</v>
      </c>
      <c r="E235" s="227" t="s">
        <v>258</v>
      </c>
      <c r="F235" s="227" t="s">
        <v>366</v>
      </c>
      <c r="G235" s="214"/>
      <c r="H235" s="214"/>
      <c r="I235" s="217"/>
      <c r="J235" s="228">
        <f>BK235</f>
        <v>0</v>
      </c>
      <c r="K235" s="214"/>
      <c r="L235" s="219"/>
      <c r="M235" s="220"/>
      <c r="N235" s="221"/>
      <c r="O235" s="221"/>
      <c r="P235" s="222">
        <f>SUM(P236:P237)</f>
        <v>0</v>
      </c>
      <c r="Q235" s="221"/>
      <c r="R235" s="222">
        <f>SUM(R236:R237)</f>
        <v>0.005875</v>
      </c>
      <c r="S235" s="221"/>
      <c r="T235" s="223">
        <f>SUM(T236:T237)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4" t="s">
        <v>80</v>
      </c>
      <c r="AT235" s="225" t="s">
        <v>72</v>
      </c>
      <c r="AU235" s="225" t="s">
        <v>80</v>
      </c>
      <c r="AY235" s="224" t="s">
        <v>206</v>
      </c>
      <c r="BK235" s="226">
        <f>SUM(BK236:BK237)</f>
        <v>0</v>
      </c>
    </row>
    <row r="236" s="2" customFormat="1" ht="24.15" customHeight="1">
      <c r="A236" s="39"/>
      <c r="B236" s="40"/>
      <c r="C236" s="229" t="s">
        <v>367</v>
      </c>
      <c r="D236" s="229" t="s">
        <v>208</v>
      </c>
      <c r="E236" s="230" t="s">
        <v>368</v>
      </c>
      <c r="F236" s="231" t="s">
        <v>369</v>
      </c>
      <c r="G236" s="232" t="s">
        <v>211</v>
      </c>
      <c r="H236" s="233">
        <v>12.5</v>
      </c>
      <c r="I236" s="234"/>
      <c r="J236" s="235">
        <f>ROUND(I236*H236,2)</f>
        <v>0</v>
      </c>
      <c r="K236" s="231" t="s">
        <v>212</v>
      </c>
      <c r="L236" s="45"/>
      <c r="M236" s="236" t="s">
        <v>1</v>
      </c>
      <c r="N236" s="237" t="s">
        <v>38</v>
      </c>
      <c r="O236" s="92"/>
      <c r="P236" s="238">
        <f>O236*H236</f>
        <v>0</v>
      </c>
      <c r="Q236" s="238">
        <v>0.00046999999999999999</v>
      </c>
      <c r="R236" s="238">
        <f>Q236*H236</f>
        <v>0.005875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213</v>
      </c>
      <c r="AT236" s="240" t="s">
        <v>208</v>
      </c>
      <c r="AU236" s="240" t="s">
        <v>82</v>
      </c>
      <c r="AY236" s="18" t="s">
        <v>206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80</v>
      </c>
      <c r="BK236" s="241">
        <f>ROUND(I236*H236,2)</f>
        <v>0</v>
      </c>
      <c r="BL236" s="18" t="s">
        <v>213</v>
      </c>
      <c r="BM236" s="240" t="s">
        <v>370</v>
      </c>
    </row>
    <row r="237" s="13" customFormat="1">
      <c r="A237" s="13"/>
      <c r="B237" s="242"/>
      <c r="C237" s="243"/>
      <c r="D237" s="244" t="s">
        <v>215</v>
      </c>
      <c r="E237" s="245" t="s">
        <v>1</v>
      </c>
      <c r="F237" s="246" t="s">
        <v>356</v>
      </c>
      <c r="G237" s="243"/>
      <c r="H237" s="247">
        <v>12.5</v>
      </c>
      <c r="I237" s="248"/>
      <c r="J237" s="243"/>
      <c r="K237" s="243"/>
      <c r="L237" s="249"/>
      <c r="M237" s="250"/>
      <c r="N237" s="251"/>
      <c r="O237" s="251"/>
      <c r="P237" s="251"/>
      <c r="Q237" s="251"/>
      <c r="R237" s="251"/>
      <c r="S237" s="251"/>
      <c r="T237" s="25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3" t="s">
        <v>215</v>
      </c>
      <c r="AU237" s="253" t="s">
        <v>82</v>
      </c>
      <c r="AV237" s="13" t="s">
        <v>82</v>
      </c>
      <c r="AW237" s="13" t="s">
        <v>30</v>
      </c>
      <c r="AX237" s="13" t="s">
        <v>80</v>
      </c>
      <c r="AY237" s="253" t="s">
        <v>206</v>
      </c>
    </row>
    <row r="238" s="12" customFormat="1" ht="22.8" customHeight="1">
      <c r="A238" s="12"/>
      <c r="B238" s="213"/>
      <c r="C238" s="214"/>
      <c r="D238" s="215" t="s">
        <v>72</v>
      </c>
      <c r="E238" s="227" t="s">
        <v>371</v>
      </c>
      <c r="F238" s="227" t="s">
        <v>372</v>
      </c>
      <c r="G238" s="214"/>
      <c r="H238" s="214"/>
      <c r="I238" s="217"/>
      <c r="J238" s="228">
        <f>BK238</f>
        <v>0</v>
      </c>
      <c r="K238" s="214"/>
      <c r="L238" s="219"/>
      <c r="M238" s="220"/>
      <c r="N238" s="221"/>
      <c r="O238" s="221"/>
      <c r="P238" s="222">
        <f>P239</f>
        <v>0</v>
      </c>
      <c r="Q238" s="221"/>
      <c r="R238" s="222">
        <f>R239</f>
        <v>0</v>
      </c>
      <c r="S238" s="221"/>
      <c r="T238" s="223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4" t="s">
        <v>80</v>
      </c>
      <c r="AT238" s="225" t="s">
        <v>72</v>
      </c>
      <c r="AU238" s="225" t="s">
        <v>80</v>
      </c>
      <c r="AY238" s="224" t="s">
        <v>206</v>
      </c>
      <c r="BK238" s="226">
        <f>BK239</f>
        <v>0</v>
      </c>
    </row>
    <row r="239" s="2" customFormat="1" ht="24.15" customHeight="1">
      <c r="A239" s="39"/>
      <c r="B239" s="40"/>
      <c r="C239" s="229" t="s">
        <v>373</v>
      </c>
      <c r="D239" s="229" t="s">
        <v>208</v>
      </c>
      <c r="E239" s="230" t="s">
        <v>374</v>
      </c>
      <c r="F239" s="231" t="s">
        <v>375</v>
      </c>
      <c r="G239" s="232" t="s">
        <v>261</v>
      </c>
      <c r="H239" s="233">
        <v>12.992000000000001</v>
      </c>
      <c r="I239" s="234"/>
      <c r="J239" s="235">
        <f>ROUND(I239*H239,2)</f>
        <v>0</v>
      </c>
      <c r="K239" s="231" t="s">
        <v>212</v>
      </c>
      <c r="L239" s="45"/>
      <c r="M239" s="236" t="s">
        <v>1</v>
      </c>
      <c r="N239" s="237" t="s">
        <v>38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213</v>
      </c>
      <c r="AT239" s="240" t="s">
        <v>208</v>
      </c>
      <c r="AU239" s="240" t="s">
        <v>82</v>
      </c>
      <c r="AY239" s="18" t="s">
        <v>206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80</v>
      </c>
      <c r="BK239" s="241">
        <f>ROUND(I239*H239,2)</f>
        <v>0</v>
      </c>
      <c r="BL239" s="18" t="s">
        <v>213</v>
      </c>
      <c r="BM239" s="240" t="s">
        <v>376</v>
      </c>
    </row>
    <row r="240" s="12" customFormat="1" ht="25.92" customHeight="1">
      <c r="A240" s="12"/>
      <c r="B240" s="213"/>
      <c r="C240" s="214"/>
      <c r="D240" s="215" t="s">
        <v>72</v>
      </c>
      <c r="E240" s="216" t="s">
        <v>288</v>
      </c>
      <c r="F240" s="216" t="s">
        <v>377</v>
      </c>
      <c r="G240" s="214"/>
      <c r="H240" s="214"/>
      <c r="I240" s="217"/>
      <c r="J240" s="218">
        <f>BK240</f>
        <v>0</v>
      </c>
      <c r="K240" s="214"/>
      <c r="L240" s="219"/>
      <c r="M240" s="220"/>
      <c r="N240" s="221"/>
      <c r="O240" s="221"/>
      <c r="P240" s="222">
        <f>P241+P264</f>
        <v>0</v>
      </c>
      <c r="Q240" s="221"/>
      <c r="R240" s="222">
        <f>R241+R264</f>
        <v>0.064524999999999999</v>
      </c>
      <c r="S240" s="221"/>
      <c r="T240" s="223">
        <f>T241+T264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24" t="s">
        <v>90</v>
      </c>
      <c r="AT240" s="225" t="s">
        <v>72</v>
      </c>
      <c r="AU240" s="225" t="s">
        <v>73</v>
      </c>
      <c r="AY240" s="224" t="s">
        <v>206</v>
      </c>
      <c r="BK240" s="226">
        <f>BK241+BK264</f>
        <v>0</v>
      </c>
    </row>
    <row r="241" s="12" customFormat="1" ht="22.8" customHeight="1">
      <c r="A241" s="12"/>
      <c r="B241" s="213"/>
      <c r="C241" s="214"/>
      <c r="D241" s="215" t="s">
        <v>72</v>
      </c>
      <c r="E241" s="227" t="s">
        <v>378</v>
      </c>
      <c r="F241" s="227" t="s">
        <v>379</v>
      </c>
      <c r="G241" s="214"/>
      <c r="H241" s="214"/>
      <c r="I241" s="217"/>
      <c r="J241" s="228">
        <f>BK241</f>
        <v>0</v>
      </c>
      <c r="K241" s="214"/>
      <c r="L241" s="219"/>
      <c r="M241" s="220"/>
      <c r="N241" s="221"/>
      <c r="O241" s="221"/>
      <c r="P241" s="222">
        <f>SUM(P242:P263)</f>
        <v>0</v>
      </c>
      <c r="Q241" s="221"/>
      <c r="R241" s="222">
        <f>SUM(R242:R263)</f>
        <v>0.064524999999999999</v>
      </c>
      <c r="S241" s="221"/>
      <c r="T241" s="223">
        <f>SUM(T242:T263)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4" t="s">
        <v>90</v>
      </c>
      <c r="AT241" s="225" t="s">
        <v>72</v>
      </c>
      <c r="AU241" s="225" t="s">
        <v>80</v>
      </c>
      <c r="AY241" s="224" t="s">
        <v>206</v>
      </c>
      <c r="BK241" s="226">
        <f>SUM(BK242:BK263)</f>
        <v>0</v>
      </c>
    </row>
    <row r="242" s="2" customFormat="1" ht="37.8" customHeight="1">
      <c r="A242" s="39"/>
      <c r="B242" s="40"/>
      <c r="C242" s="229" t="s">
        <v>380</v>
      </c>
      <c r="D242" s="229" t="s">
        <v>208</v>
      </c>
      <c r="E242" s="230" t="s">
        <v>381</v>
      </c>
      <c r="F242" s="231" t="s">
        <v>382</v>
      </c>
      <c r="G242" s="232" t="s">
        <v>309</v>
      </c>
      <c r="H242" s="233">
        <v>20</v>
      </c>
      <c r="I242" s="234"/>
      <c r="J242" s="235">
        <f>ROUND(I242*H242,2)</f>
        <v>0</v>
      </c>
      <c r="K242" s="231" t="s">
        <v>212</v>
      </c>
      <c r="L242" s="45"/>
      <c r="M242" s="236" t="s">
        <v>1</v>
      </c>
      <c r="N242" s="237" t="s">
        <v>38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383</v>
      </c>
      <c r="AT242" s="240" t="s">
        <v>208</v>
      </c>
      <c r="AU242" s="240" t="s">
        <v>82</v>
      </c>
      <c r="AY242" s="18" t="s">
        <v>206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80</v>
      </c>
      <c r="BK242" s="241">
        <f>ROUND(I242*H242,2)</f>
        <v>0</v>
      </c>
      <c r="BL242" s="18" t="s">
        <v>383</v>
      </c>
      <c r="BM242" s="240" t="s">
        <v>384</v>
      </c>
    </row>
    <row r="243" s="13" customFormat="1">
      <c r="A243" s="13"/>
      <c r="B243" s="242"/>
      <c r="C243" s="243"/>
      <c r="D243" s="244" t="s">
        <v>215</v>
      </c>
      <c r="E243" s="245" t="s">
        <v>1</v>
      </c>
      <c r="F243" s="246" t="s">
        <v>385</v>
      </c>
      <c r="G243" s="243"/>
      <c r="H243" s="247">
        <v>20</v>
      </c>
      <c r="I243" s="248"/>
      <c r="J243" s="243"/>
      <c r="K243" s="243"/>
      <c r="L243" s="249"/>
      <c r="M243" s="250"/>
      <c r="N243" s="251"/>
      <c r="O243" s="251"/>
      <c r="P243" s="251"/>
      <c r="Q243" s="251"/>
      <c r="R243" s="251"/>
      <c r="S243" s="251"/>
      <c r="T243" s="25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3" t="s">
        <v>215</v>
      </c>
      <c r="AU243" s="253" t="s">
        <v>82</v>
      </c>
      <c r="AV243" s="13" t="s">
        <v>82</v>
      </c>
      <c r="AW243" s="13" t="s">
        <v>30</v>
      </c>
      <c r="AX243" s="13" t="s">
        <v>80</v>
      </c>
      <c r="AY243" s="253" t="s">
        <v>206</v>
      </c>
    </row>
    <row r="244" s="2" customFormat="1" ht="16.5" customHeight="1">
      <c r="A244" s="39"/>
      <c r="B244" s="40"/>
      <c r="C244" s="286" t="s">
        <v>386</v>
      </c>
      <c r="D244" s="286" t="s">
        <v>288</v>
      </c>
      <c r="E244" s="287" t="s">
        <v>387</v>
      </c>
      <c r="F244" s="288" t="s">
        <v>388</v>
      </c>
      <c r="G244" s="289" t="s">
        <v>389</v>
      </c>
      <c r="H244" s="290">
        <v>19</v>
      </c>
      <c r="I244" s="291"/>
      <c r="J244" s="292">
        <f>ROUND(I244*H244,2)</f>
        <v>0</v>
      </c>
      <c r="K244" s="288" t="s">
        <v>212</v>
      </c>
      <c r="L244" s="293"/>
      <c r="M244" s="294" t="s">
        <v>1</v>
      </c>
      <c r="N244" s="295" t="s">
        <v>38</v>
      </c>
      <c r="O244" s="92"/>
      <c r="P244" s="238">
        <f>O244*H244</f>
        <v>0</v>
      </c>
      <c r="Q244" s="238">
        <v>0.001</v>
      </c>
      <c r="R244" s="238">
        <f>Q244*H244</f>
        <v>0.019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390</v>
      </c>
      <c r="AT244" s="240" t="s">
        <v>288</v>
      </c>
      <c r="AU244" s="240" t="s">
        <v>82</v>
      </c>
      <c r="AY244" s="18" t="s">
        <v>206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80</v>
      </c>
      <c r="BK244" s="241">
        <f>ROUND(I244*H244,2)</f>
        <v>0</v>
      </c>
      <c r="BL244" s="18" t="s">
        <v>390</v>
      </c>
      <c r="BM244" s="240" t="s">
        <v>391</v>
      </c>
    </row>
    <row r="245" s="13" customFormat="1">
      <c r="A245" s="13"/>
      <c r="B245" s="242"/>
      <c r="C245" s="243"/>
      <c r="D245" s="244" t="s">
        <v>215</v>
      </c>
      <c r="E245" s="243"/>
      <c r="F245" s="246" t="s">
        <v>392</v>
      </c>
      <c r="G245" s="243"/>
      <c r="H245" s="247">
        <v>19</v>
      </c>
      <c r="I245" s="248"/>
      <c r="J245" s="243"/>
      <c r="K245" s="243"/>
      <c r="L245" s="249"/>
      <c r="M245" s="250"/>
      <c r="N245" s="251"/>
      <c r="O245" s="251"/>
      <c r="P245" s="251"/>
      <c r="Q245" s="251"/>
      <c r="R245" s="251"/>
      <c r="S245" s="251"/>
      <c r="T245" s="25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3" t="s">
        <v>215</v>
      </c>
      <c r="AU245" s="253" t="s">
        <v>82</v>
      </c>
      <c r="AV245" s="13" t="s">
        <v>82</v>
      </c>
      <c r="AW245" s="13" t="s">
        <v>4</v>
      </c>
      <c r="AX245" s="13" t="s">
        <v>80</v>
      </c>
      <c r="AY245" s="253" t="s">
        <v>206</v>
      </c>
    </row>
    <row r="246" s="2" customFormat="1" ht="37.8" customHeight="1">
      <c r="A246" s="39"/>
      <c r="B246" s="40"/>
      <c r="C246" s="229" t="s">
        <v>393</v>
      </c>
      <c r="D246" s="229" t="s">
        <v>208</v>
      </c>
      <c r="E246" s="230" t="s">
        <v>394</v>
      </c>
      <c r="F246" s="231" t="s">
        <v>395</v>
      </c>
      <c r="G246" s="232" t="s">
        <v>309</v>
      </c>
      <c r="H246" s="233">
        <v>3</v>
      </c>
      <c r="I246" s="234"/>
      <c r="J246" s="235">
        <f>ROUND(I246*H246,2)</f>
        <v>0</v>
      </c>
      <c r="K246" s="231" t="s">
        <v>212</v>
      </c>
      <c r="L246" s="45"/>
      <c r="M246" s="236" t="s">
        <v>1</v>
      </c>
      <c r="N246" s="237" t="s">
        <v>38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383</v>
      </c>
      <c r="AT246" s="240" t="s">
        <v>208</v>
      </c>
      <c r="AU246" s="240" t="s">
        <v>82</v>
      </c>
      <c r="AY246" s="18" t="s">
        <v>206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80</v>
      </c>
      <c r="BK246" s="241">
        <f>ROUND(I246*H246,2)</f>
        <v>0</v>
      </c>
      <c r="BL246" s="18" t="s">
        <v>383</v>
      </c>
      <c r="BM246" s="240" t="s">
        <v>396</v>
      </c>
    </row>
    <row r="247" s="13" customFormat="1">
      <c r="A247" s="13"/>
      <c r="B247" s="242"/>
      <c r="C247" s="243"/>
      <c r="D247" s="244" t="s">
        <v>215</v>
      </c>
      <c r="E247" s="245" t="s">
        <v>1</v>
      </c>
      <c r="F247" s="246" t="s">
        <v>397</v>
      </c>
      <c r="G247" s="243"/>
      <c r="H247" s="247">
        <v>3</v>
      </c>
      <c r="I247" s="248"/>
      <c r="J247" s="243"/>
      <c r="K247" s="243"/>
      <c r="L247" s="249"/>
      <c r="M247" s="250"/>
      <c r="N247" s="251"/>
      <c r="O247" s="251"/>
      <c r="P247" s="251"/>
      <c r="Q247" s="251"/>
      <c r="R247" s="251"/>
      <c r="S247" s="251"/>
      <c r="T247" s="25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3" t="s">
        <v>215</v>
      </c>
      <c r="AU247" s="253" t="s">
        <v>82</v>
      </c>
      <c r="AV247" s="13" t="s">
        <v>82</v>
      </c>
      <c r="AW247" s="13" t="s">
        <v>30</v>
      </c>
      <c r="AX247" s="13" t="s">
        <v>80</v>
      </c>
      <c r="AY247" s="253" t="s">
        <v>206</v>
      </c>
    </row>
    <row r="248" s="2" customFormat="1" ht="16.5" customHeight="1">
      <c r="A248" s="39"/>
      <c r="B248" s="40"/>
      <c r="C248" s="286" t="s">
        <v>398</v>
      </c>
      <c r="D248" s="286" t="s">
        <v>288</v>
      </c>
      <c r="E248" s="287" t="s">
        <v>399</v>
      </c>
      <c r="F248" s="288" t="s">
        <v>400</v>
      </c>
      <c r="G248" s="289" t="s">
        <v>389</v>
      </c>
      <c r="H248" s="290">
        <v>2.085</v>
      </c>
      <c r="I248" s="291"/>
      <c r="J248" s="292">
        <f>ROUND(I248*H248,2)</f>
        <v>0</v>
      </c>
      <c r="K248" s="288" t="s">
        <v>212</v>
      </c>
      <c r="L248" s="293"/>
      <c r="M248" s="294" t="s">
        <v>1</v>
      </c>
      <c r="N248" s="295" t="s">
        <v>38</v>
      </c>
      <c r="O248" s="92"/>
      <c r="P248" s="238">
        <f>O248*H248</f>
        <v>0</v>
      </c>
      <c r="Q248" s="238">
        <v>0.001</v>
      </c>
      <c r="R248" s="238">
        <f>Q248*H248</f>
        <v>0.002085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390</v>
      </c>
      <c r="AT248" s="240" t="s">
        <v>288</v>
      </c>
      <c r="AU248" s="240" t="s">
        <v>82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390</v>
      </c>
      <c r="BM248" s="240" t="s">
        <v>401</v>
      </c>
    </row>
    <row r="249" s="13" customFormat="1">
      <c r="A249" s="13"/>
      <c r="B249" s="242"/>
      <c r="C249" s="243"/>
      <c r="D249" s="244" t="s">
        <v>215</v>
      </c>
      <c r="E249" s="243"/>
      <c r="F249" s="246" t="s">
        <v>402</v>
      </c>
      <c r="G249" s="243"/>
      <c r="H249" s="247">
        <v>2.085</v>
      </c>
      <c r="I249" s="248"/>
      <c r="J249" s="243"/>
      <c r="K249" s="243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215</v>
      </c>
      <c r="AU249" s="253" t="s">
        <v>82</v>
      </c>
      <c r="AV249" s="13" t="s">
        <v>82</v>
      </c>
      <c r="AW249" s="13" t="s">
        <v>4</v>
      </c>
      <c r="AX249" s="13" t="s">
        <v>80</v>
      </c>
      <c r="AY249" s="253" t="s">
        <v>206</v>
      </c>
    </row>
    <row r="250" s="2" customFormat="1" ht="21.75" customHeight="1">
      <c r="A250" s="39"/>
      <c r="B250" s="40"/>
      <c r="C250" s="229" t="s">
        <v>403</v>
      </c>
      <c r="D250" s="229" t="s">
        <v>208</v>
      </c>
      <c r="E250" s="230" t="s">
        <v>404</v>
      </c>
      <c r="F250" s="231" t="s">
        <v>405</v>
      </c>
      <c r="G250" s="232" t="s">
        <v>301</v>
      </c>
      <c r="H250" s="233">
        <v>10</v>
      </c>
      <c r="I250" s="234"/>
      <c r="J250" s="235">
        <f>ROUND(I250*H250,2)</f>
        <v>0</v>
      </c>
      <c r="K250" s="231" t="s">
        <v>212</v>
      </c>
      <c r="L250" s="45"/>
      <c r="M250" s="236" t="s">
        <v>1</v>
      </c>
      <c r="N250" s="237" t="s">
        <v>38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383</v>
      </c>
      <c r="AT250" s="240" t="s">
        <v>208</v>
      </c>
      <c r="AU250" s="240" t="s">
        <v>82</v>
      </c>
      <c r="AY250" s="18" t="s">
        <v>206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80</v>
      </c>
      <c r="BK250" s="241">
        <f>ROUND(I250*H250,2)</f>
        <v>0</v>
      </c>
      <c r="BL250" s="18" t="s">
        <v>383</v>
      </c>
      <c r="BM250" s="240" t="s">
        <v>406</v>
      </c>
    </row>
    <row r="251" s="13" customFormat="1">
      <c r="A251" s="13"/>
      <c r="B251" s="242"/>
      <c r="C251" s="243"/>
      <c r="D251" s="244" t="s">
        <v>215</v>
      </c>
      <c r="E251" s="245" t="s">
        <v>1</v>
      </c>
      <c r="F251" s="246" t="s">
        <v>407</v>
      </c>
      <c r="G251" s="243"/>
      <c r="H251" s="247">
        <v>4</v>
      </c>
      <c r="I251" s="248"/>
      <c r="J251" s="243"/>
      <c r="K251" s="243"/>
      <c r="L251" s="249"/>
      <c r="M251" s="250"/>
      <c r="N251" s="251"/>
      <c r="O251" s="251"/>
      <c r="P251" s="251"/>
      <c r="Q251" s="251"/>
      <c r="R251" s="251"/>
      <c r="S251" s="251"/>
      <c r="T251" s="25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3" t="s">
        <v>215</v>
      </c>
      <c r="AU251" s="253" t="s">
        <v>82</v>
      </c>
      <c r="AV251" s="13" t="s">
        <v>82</v>
      </c>
      <c r="AW251" s="13" t="s">
        <v>30</v>
      </c>
      <c r="AX251" s="13" t="s">
        <v>73</v>
      </c>
      <c r="AY251" s="253" t="s">
        <v>206</v>
      </c>
    </row>
    <row r="252" s="13" customFormat="1">
      <c r="A252" s="13"/>
      <c r="B252" s="242"/>
      <c r="C252" s="243"/>
      <c r="D252" s="244" t="s">
        <v>215</v>
      </c>
      <c r="E252" s="245" t="s">
        <v>1</v>
      </c>
      <c r="F252" s="246" t="s">
        <v>408</v>
      </c>
      <c r="G252" s="243"/>
      <c r="H252" s="247">
        <v>2</v>
      </c>
      <c r="I252" s="248"/>
      <c r="J252" s="243"/>
      <c r="K252" s="243"/>
      <c r="L252" s="249"/>
      <c r="M252" s="250"/>
      <c r="N252" s="251"/>
      <c r="O252" s="251"/>
      <c r="P252" s="251"/>
      <c r="Q252" s="251"/>
      <c r="R252" s="251"/>
      <c r="S252" s="251"/>
      <c r="T252" s="25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3" t="s">
        <v>215</v>
      </c>
      <c r="AU252" s="253" t="s">
        <v>82</v>
      </c>
      <c r="AV252" s="13" t="s">
        <v>82</v>
      </c>
      <c r="AW252" s="13" t="s">
        <v>30</v>
      </c>
      <c r="AX252" s="13" t="s">
        <v>73</v>
      </c>
      <c r="AY252" s="253" t="s">
        <v>206</v>
      </c>
    </row>
    <row r="253" s="13" customFormat="1">
      <c r="A253" s="13"/>
      <c r="B253" s="242"/>
      <c r="C253" s="243"/>
      <c r="D253" s="244" t="s">
        <v>215</v>
      </c>
      <c r="E253" s="245" t="s">
        <v>1</v>
      </c>
      <c r="F253" s="246" t="s">
        <v>409</v>
      </c>
      <c r="G253" s="243"/>
      <c r="H253" s="247">
        <v>4</v>
      </c>
      <c r="I253" s="248"/>
      <c r="J253" s="243"/>
      <c r="K253" s="243"/>
      <c r="L253" s="249"/>
      <c r="M253" s="250"/>
      <c r="N253" s="251"/>
      <c r="O253" s="251"/>
      <c r="P253" s="251"/>
      <c r="Q253" s="251"/>
      <c r="R253" s="251"/>
      <c r="S253" s="251"/>
      <c r="T253" s="25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3" t="s">
        <v>215</v>
      </c>
      <c r="AU253" s="253" t="s">
        <v>82</v>
      </c>
      <c r="AV253" s="13" t="s">
        <v>82</v>
      </c>
      <c r="AW253" s="13" t="s">
        <v>30</v>
      </c>
      <c r="AX253" s="13" t="s">
        <v>73</v>
      </c>
      <c r="AY253" s="253" t="s">
        <v>206</v>
      </c>
    </row>
    <row r="254" s="14" customFormat="1">
      <c r="A254" s="14"/>
      <c r="B254" s="254"/>
      <c r="C254" s="255"/>
      <c r="D254" s="244" t="s">
        <v>215</v>
      </c>
      <c r="E254" s="256" t="s">
        <v>1</v>
      </c>
      <c r="F254" s="257" t="s">
        <v>218</v>
      </c>
      <c r="G254" s="255"/>
      <c r="H254" s="258">
        <v>10</v>
      </c>
      <c r="I254" s="259"/>
      <c r="J254" s="255"/>
      <c r="K254" s="255"/>
      <c r="L254" s="260"/>
      <c r="M254" s="261"/>
      <c r="N254" s="262"/>
      <c r="O254" s="262"/>
      <c r="P254" s="262"/>
      <c r="Q254" s="262"/>
      <c r="R254" s="262"/>
      <c r="S254" s="262"/>
      <c r="T254" s="26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4" t="s">
        <v>215</v>
      </c>
      <c r="AU254" s="264" t="s">
        <v>82</v>
      </c>
      <c r="AV254" s="14" t="s">
        <v>213</v>
      </c>
      <c r="AW254" s="14" t="s">
        <v>30</v>
      </c>
      <c r="AX254" s="14" t="s">
        <v>80</v>
      </c>
      <c r="AY254" s="264" t="s">
        <v>206</v>
      </c>
    </row>
    <row r="255" s="2" customFormat="1" ht="16.5" customHeight="1">
      <c r="A255" s="39"/>
      <c r="B255" s="40"/>
      <c r="C255" s="286" t="s">
        <v>410</v>
      </c>
      <c r="D255" s="286" t="s">
        <v>288</v>
      </c>
      <c r="E255" s="287" t="s">
        <v>411</v>
      </c>
      <c r="F255" s="288" t="s">
        <v>412</v>
      </c>
      <c r="G255" s="289" t="s">
        <v>301</v>
      </c>
      <c r="H255" s="290">
        <v>4</v>
      </c>
      <c r="I255" s="291"/>
      <c r="J255" s="292">
        <f>ROUND(I255*H255,2)</f>
        <v>0</v>
      </c>
      <c r="K255" s="288" t="s">
        <v>212</v>
      </c>
      <c r="L255" s="293"/>
      <c r="M255" s="294" t="s">
        <v>1</v>
      </c>
      <c r="N255" s="295" t="s">
        <v>38</v>
      </c>
      <c r="O255" s="92"/>
      <c r="P255" s="238">
        <f>O255*H255</f>
        <v>0</v>
      </c>
      <c r="Q255" s="238">
        <v>0.00044999999999999999</v>
      </c>
      <c r="R255" s="238">
        <f>Q255*H255</f>
        <v>0.0018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390</v>
      </c>
      <c r="AT255" s="240" t="s">
        <v>288</v>
      </c>
      <c r="AU255" s="240" t="s">
        <v>82</v>
      </c>
      <c r="AY255" s="18" t="s">
        <v>206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80</v>
      </c>
      <c r="BK255" s="241">
        <f>ROUND(I255*H255,2)</f>
        <v>0</v>
      </c>
      <c r="BL255" s="18" t="s">
        <v>390</v>
      </c>
      <c r="BM255" s="240" t="s">
        <v>413</v>
      </c>
    </row>
    <row r="256" s="13" customFormat="1">
      <c r="A256" s="13"/>
      <c r="B256" s="242"/>
      <c r="C256" s="243"/>
      <c r="D256" s="244" t="s">
        <v>215</v>
      </c>
      <c r="E256" s="245" t="s">
        <v>1</v>
      </c>
      <c r="F256" s="246" t="s">
        <v>407</v>
      </c>
      <c r="G256" s="243"/>
      <c r="H256" s="247">
        <v>4</v>
      </c>
      <c r="I256" s="248"/>
      <c r="J256" s="243"/>
      <c r="K256" s="243"/>
      <c r="L256" s="249"/>
      <c r="M256" s="250"/>
      <c r="N256" s="251"/>
      <c r="O256" s="251"/>
      <c r="P256" s="251"/>
      <c r="Q256" s="251"/>
      <c r="R256" s="251"/>
      <c r="S256" s="251"/>
      <c r="T256" s="25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3" t="s">
        <v>215</v>
      </c>
      <c r="AU256" s="253" t="s">
        <v>82</v>
      </c>
      <c r="AV256" s="13" t="s">
        <v>82</v>
      </c>
      <c r="AW256" s="13" t="s">
        <v>30</v>
      </c>
      <c r="AX256" s="13" t="s">
        <v>80</v>
      </c>
      <c r="AY256" s="253" t="s">
        <v>206</v>
      </c>
    </row>
    <row r="257" s="2" customFormat="1" ht="24.15" customHeight="1">
      <c r="A257" s="39"/>
      <c r="B257" s="40"/>
      <c r="C257" s="286" t="s">
        <v>414</v>
      </c>
      <c r="D257" s="286" t="s">
        <v>288</v>
      </c>
      <c r="E257" s="287" t="s">
        <v>415</v>
      </c>
      <c r="F257" s="288" t="s">
        <v>416</v>
      </c>
      <c r="G257" s="289" t="s">
        <v>301</v>
      </c>
      <c r="H257" s="290">
        <v>2</v>
      </c>
      <c r="I257" s="291"/>
      <c r="J257" s="292">
        <f>ROUND(I257*H257,2)</f>
        <v>0</v>
      </c>
      <c r="K257" s="288" t="s">
        <v>212</v>
      </c>
      <c r="L257" s="293"/>
      <c r="M257" s="294" t="s">
        <v>1</v>
      </c>
      <c r="N257" s="295" t="s">
        <v>38</v>
      </c>
      <c r="O257" s="92"/>
      <c r="P257" s="238">
        <f>O257*H257</f>
        <v>0</v>
      </c>
      <c r="Q257" s="238">
        <v>0.00025999999999999998</v>
      </c>
      <c r="R257" s="238">
        <f>Q257*H257</f>
        <v>0.00051999999999999995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390</v>
      </c>
      <c r="AT257" s="240" t="s">
        <v>288</v>
      </c>
      <c r="AU257" s="240" t="s">
        <v>82</v>
      </c>
      <c r="AY257" s="18" t="s">
        <v>206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80</v>
      </c>
      <c r="BK257" s="241">
        <f>ROUND(I257*H257,2)</f>
        <v>0</v>
      </c>
      <c r="BL257" s="18" t="s">
        <v>390</v>
      </c>
      <c r="BM257" s="240" t="s">
        <v>417</v>
      </c>
    </row>
    <row r="258" s="13" customFormat="1">
      <c r="A258" s="13"/>
      <c r="B258" s="242"/>
      <c r="C258" s="243"/>
      <c r="D258" s="244" t="s">
        <v>215</v>
      </c>
      <c r="E258" s="245" t="s">
        <v>1</v>
      </c>
      <c r="F258" s="246" t="s">
        <v>408</v>
      </c>
      <c r="G258" s="243"/>
      <c r="H258" s="247">
        <v>2</v>
      </c>
      <c r="I258" s="248"/>
      <c r="J258" s="243"/>
      <c r="K258" s="243"/>
      <c r="L258" s="249"/>
      <c r="M258" s="250"/>
      <c r="N258" s="251"/>
      <c r="O258" s="251"/>
      <c r="P258" s="251"/>
      <c r="Q258" s="251"/>
      <c r="R258" s="251"/>
      <c r="S258" s="251"/>
      <c r="T258" s="25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3" t="s">
        <v>215</v>
      </c>
      <c r="AU258" s="253" t="s">
        <v>82</v>
      </c>
      <c r="AV258" s="13" t="s">
        <v>82</v>
      </c>
      <c r="AW258" s="13" t="s">
        <v>30</v>
      </c>
      <c r="AX258" s="13" t="s">
        <v>80</v>
      </c>
      <c r="AY258" s="253" t="s">
        <v>206</v>
      </c>
    </row>
    <row r="259" s="2" customFormat="1" ht="24.15" customHeight="1">
      <c r="A259" s="39"/>
      <c r="B259" s="40"/>
      <c r="C259" s="286" t="s">
        <v>418</v>
      </c>
      <c r="D259" s="286" t="s">
        <v>288</v>
      </c>
      <c r="E259" s="287" t="s">
        <v>419</v>
      </c>
      <c r="F259" s="288" t="s">
        <v>420</v>
      </c>
      <c r="G259" s="289" t="s">
        <v>301</v>
      </c>
      <c r="H259" s="290">
        <v>4</v>
      </c>
      <c r="I259" s="291"/>
      <c r="J259" s="292">
        <f>ROUND(I259*H259,2)</f>
        <v>0</v>
      </c>
      <c r="K259" s="288" t="s">
        <v>212</v>
      </c>
      <c r="L259" s="293"/>
      <c r="M259" s="294" t="s">
        <v>1</v>
      </c>
      <c r="N259" s="295" t="s">
        <v>38</v>
      </c>
      <c r="O259" s="92"/>
      <c r="P259" s="238">
        <f>O259*H259</f>
        <v>0</v>
      </c>
      <c r="Q259" s="238">
        <v>0.00069999999999999999</v>
      </c>
      <c r="R259" s="238">
        <f>Q259*H259</f>
        <v>0.0028</v>
      </c>
      <c r="S259" s="238">
        <v>0</v>
      </c>
      <c r="T259" s="23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0" t="s">
        <v>390</v>
      </c>
      <c r="AT259" s="240" t="s">
        <v>288</v>
      </c>
      <c r="AU259" s="240" t="s">
        <v>82</v>
      </c>
      <c r="AY259" s="18" t="s">
        <v>206</v>
      </c>
      <c r="BE259" s="241">
        <f>IF(N259="základní",J259,0)</f>
        <v>0</v>
      </c>
      <c r="BF259" s="241">
        <f>IF(N259="snížená",J259,0)</f>
        <v>0</v>
      </c>
      <c r="BG259" s="241">
        <f>IF(N259="zákl. přenesená",J259,0)</f>
        <v>0</v>
      </c>
      <c r="BH259" s="241">
        <f>IF(N259="sníž. přenesená",J259,0)</f>
        <v>0</v>
      </c>
      <c r="BI259" s="241">
        <f>IF(N259="nulová",J259,0)</f>
        <v>0</v>
      </c>
      <c r="BJ259" s="18" t="s">
        <v>80</v>
      </c>
      <c r="BK259" s="241">
        <f>ROUND(I259*H259,2)</f>
        <v>0</v>
      </c>
      <c r="BL259" s="18" t="s">
        <v>390</v>
      </c>
      <c r="BM259" s="240" t="s">
        <v>421</v>
      </c>
    </row>
    <row r="260" s="13" customFormat="1">
      <c r="A260" s="13"/>
      <c r="B260" s="242"/>
      <c r="C260" s="243"/>
      <c r="D260" s="244" t="s">
        <v>215</v>
      </c>
      <c r="E260" s="245" t="s">
        <v>1</v>
      </c>
      <c r="F260" s="246" t="s">
        <v>409</v>
      </c>
      <c r="G260" s="243"/>
      <c r="H260" s="247">
        <v>4</v>
      </c>
      <c r="I260" s="248"/>
      <c r="J260" s="243"/>
      <c r="K260" s="243"/>
      <c r="L260" s="249"/>
      <c r="M260" s="250"/>
      <c r="N260" s="251"/>
      <c r="O260" s="251"/>
      <c r="P260" s="251"/>
      <c r="Q260" s="251"/>
      <c r="R260" s="251"/>
      <c r="S260" s="251"/>
      <c r="T260" s="25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3" t="s">
        <v>215</v>
      </c>
      <c r="AU260" s="253" t="s">
        <v>82</v>
      </c>
      <c r="AV260" s="13" t="s">
        <v>82</v>
      </c>
      <c r="AW260" s="13" t="s">
        <v>30</v>
      </c>
      <c r="AX260" s="13" t="s">
        <v>80</v>
      </c>
      <c r="AY260" s="253" t="s">
        <v>206</v>
      </c>
    </row>
    <row r="261" s="2" customFormat="1" ht="24.15" customHeight="1">
      <c r="A261" s="39"/>
      <c r="B261" s="40"/>
      <c r="C261" s="229" t="s">
        <v>422</v>
      </c>
      <c r="D261" s="229" t="s">
        <v>208</v>
      </c>
      <c r="E261" s="230" t="s">
        <v>423</v>
      </c>
      <c r="F261" s="231" t="s">
        <v>424</v>
      </c>
      <c r="G261" s="232" t="s">
        <v>301</v>
      </c>
      <c r="H261" s="233">
        <v>4</v>
      </c>
      <c r="I261" s="234"/>
      <c r="J261" s="235">
        <f>ROUND(I261*H261,2)</f>
        <v>0</v>
      </c>
      <c r="K261" s="231" t="s">
        <v>212</v>
      </c>
      <c r="L261" s="45"/>
      <c r="M261" s="236" t="s">
        <v>1</v>
      </c>
      <c r="N261" s="237" t="s">
        <v>38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383</v>
      </c>
      <c r="AT261" s="240" t="s">
        <v>208</v>
      </c>
      <c r="AU261" s="240" t="s">
        <v>82</v>
      </c>
      <c r="AY261" s="18" t="s">
        <v>206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80</v>
      </c>
      <c r="BK261" s="241">
        <f>ROUND(I261*H261,2)</f>
        <v>0</v>
      </c>
      <c r="BL261" s="18" t="s">
        <v>383</v>
      </c>
      <c r="BM261" s="240" t="s">
        <v>425</v>
      </c>
    </row>
    <row r="262" s="13" customFormat="1">
      <c r="A262" s="13"/>
      <c r="B262" s="242"/>
      <c r="C262" s="243"/>
      <c r="D262" s="244" t="s">
        <v>215</v>
      </c>
      <c r="E262" s="245" t="s">
        <v>1</v>
      </c>
      <c r="F262" s="246" t="s">
        <v>407</v>
      </c>
      <c r="G262" s="243"/>
      <c r="H262" s="247">
        <v>4</v>
      </c>
      <c r="I262" s="248"/>
      <c r="J262" s="243"/>
      <c r="K262" s="243"/>
      <c r="L262" s="249"/>
      <c r="M262" s="250"/>
      <c r="N262" s="251"/>
      <c r="O262" s="251"/>
      <c r="P262" s="251"/>
      <c r="Q262" s="251"/>
      <c r="R262" s="251"/>
      <c r="S262" s="251"/>
      <c r="T262" s="25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3" t="s">
        <v>215</v>
      </c>
      <c r="AU262" s="253" t="s">
        <v>82</v>
      </c>
      <c r="AV262" s="13" t="s">
        <v>82</v>
      </c>
      <c r="AW262" s="13" t="s">
        <v>30</v>
      </c>
      <c r="AX262" s="13" t="s">
        <v>80</v>
      </c>
      <c r="AY262" s="253" t="s">
        <v>206</v>
      </c>
    </row>
    <row r="263" s="2" customFormat="1" ht="16.5" customHeight="1">
      <c r="A263" s="39"/>
      <c r="B263" s="40"/>
      <c r="C263" s="286" t="s">
        <v>426</v>
      </c>
      <c r="D263" s="286" t="s">
        <v>288</v>
      </c>
      <c r="E263" s="287" t="s">
        <v>427</v>
      </c>
      <c r="F263" s="288" t="s">
        <v>428</v>
      </c>
      <c r="G263" s="289" t="s">
        <v>301</v>
      </c>
      <c r="H263" s="290">
        <v>4</v>
      </c>
      <c r="I263" s="291"/>
      <c r="J263" s="292">
        <f>ROUND(I263*H263,2)</f>
        <v>0</v>
      </c>
      <c r="K263" s="288" t="s">
        <v>212</v>
      </c>
      <c r="L263" s="293"/>
      <c r="M263" s="294" t="s">
        <v>1</v>
      </c>
      <c r="N263" s="295" t="s">
        <v>38</v>
      </c>
      <c r="O263" s="92"/>
      <c r="P263" s="238">
        <f>O263*H263</f>
        <v>0</v>
      </c>
      <c r="Q263" s="238">
        <v>0.00958</v>
      </c>
      <c r="R263" s="238">
        <f>Q263*H263</f>
        <v>0.03832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390</v>
      </c>
      <c r="AT263" s="240" t="s">
        <v>288</v>
      </c>
      <c r="AU263" s="240" t="s">
        <v>82</v>
      </c>
      <c r="AY263" s="18" t="s">
        <v>206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80</v>
      </c>
      <c r="BK263" s="241">
        <f>ROUND(I263*H263,2)</f>
        <v>0</v>
      </c>
      <c r="BL263" s="18" t="s">
        <v>390</v>
      </c>
      <c r="BM263" s="240" t="s">
        <v>429</v>
      </c>
    </row>
    <row r="264" s="12" customFormat="1" ht="22.8" customHeight="1">
      <c r="A264" s="12"/>
      <c r="B264" s="213"/>
      <c r="C264" s="214"/>
      <c r="D264" s="215" t="s">
        <v>72</v>
      </c>
      <c r="E264" s="227" t="s">
        <v>430</v>
      </c>
      <c r="F264" s="227" t="s">
        <v>431</v>
      </c>
      <c r="G264" s="214"/>
      <c r="H264" s="214"/>
      <c r="I264" s="217"/>
      <c r="J264" s="228">
        <f>BK264</f>
        <v>0</v>
      </c>
      <c r="K264" s="214"/>
      <c r="L264" s="219"/>
      <c r="M264" s="220"/>
      <c r="N264" s="221"/>
      <c r="O264" s="221"/>
      <c r="P264" s="222">
        <f>SUM(P265:P274)</f>
        <v>0</v>
      </c>
      <c r="Q264" s="221"/>
      <c r="R264" s="222">
        <f>SUM(R265:R274)</f>
        <v>0</v>
      </c>
      <c r="S264" s="221"/>
      <c r="T264" s="223">
        <f>SUM(T265:T274)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24" t="s">
        <v>90</v>
      </c>
      <c r="AT264" s="225" t="s">
        <v>72</v>
      </c>
      <c r="AU264" s="225" t="s">
        <v>80</v>
      </c>
      <c r="AY264" s="224" t="s">
        <v>206</v>
      </c>
      <c r="BK264" s="226">
        <f>SUM(BK265:BK274)</f>
        <v>0</v>
      </c>
    </row>
    <row r="265" s="2" customFormat="1" ht="24.15" customHeight="1">
      <c r="A265" s="39"/>
      <c r="B265" s="40"/>
      <c r="C265" s="229" t="s">
        <v>432</v>
      </c>
      <c r="D265" s="229" t="s">
        <v>208</v>
      </c>
      <c r="E265" s="230" t="s">
        <v>433</v>
      </c>
      <c r="F265" s="231" t="s">
        <v>434</v>
      </c>
      <c r="G265" s="232" t="s">
        <v>309</v>
      </c>
      <c r="H265" s="233">
        <v>1.21</v>
      </c>
      <c r="I265" s="234"/>
      <c r="J265" s="235">
        <f>ROUND(I265*H265,2)</f>
        <v>0</v>
      </c>
      <c r="K265" s="231" t="s">
        <v>212</v>
      </c>
      <c r="L265" s="45"/>
      <c r="M265" s="236" t="s">
        <v>1</v>
      </c>
      <c r="N265" s="237" t="s">
        <v>38</v>
      </c>
      <c r="O265" s="92"/>
      <c r="P265" s="238">
        <f>O265*H265</f>
        <v>0</v>
      </c>
      <c r="Q265" s="238">
        <v>0</v>
      </c>
      <c r="R265" s="238">
        <f>Q265*H265</f>
        <v>0</v>
      </c>
      <c r="S265" s="238">
        <v>0</v>
      </c>
      <c r="T265" s="23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0" t="s">
        <v>383</v>
      </c>
      <c r="AT265" s="240" t="s">
        <v>208</v>
      </c>
      <c r="AU265" s="240" t="s">
        <v>82</v>
      </c>
      <c r="AY265" s="18" t="s">
        <v>206</v>
      </c>
      <c r="BE265" s="241">
        <f>IF(N265="základní",J265,0)</f>
        <v>0</v>
      </c>
      <c r="BF265" s="241">
        <f>IF(N265="snížená",J265,0)</f>
        <v>0</v>
      </c>
      <c r="BG265" s="241">
        <f>IF(N265="zákl. přenesená",J265,0)</f>
        <v>0</v>
      </c>
      <c r="BH265" s="241">
        <f>IF(N265="sníž. přenesená",J265,0)</f>
        <v>0</v>
      </c>
      <c r="BI265" s="241">
        <f>IF(N265="nulová",J265,0)</f>
        <v>0</v>
      </c>
      <c r="BJ265" s="18" t="s">
        <v>80</v>
      </c>
      <c r="BK265" s="241">
        <f>ROUND(I265*H265,2)</f>
        <v>0</v>
      </c>
      <c r="BL265" s="18" t="s">
        <v>383</v>
      </c>
      <c r="BM265" s="240" t="s">
        <v>435</v>
      </c>
    </row>
    <row r="266" s="13" customFormat="1">
      <c r="A266" s="13"/>
      <c r="B266" s="242"/>
      <c r="C266" s="243"/>
      <c r="D266" s="244" t="s">
        <v>215</v>
      </c>
      <c r="E266" s="245" t="s">
        <v>1</v>
      </c>
      <c r="F266" s="246" t="s">
        <v>436</v>
      </c>
      <c r="G266" s="243"/>
      <c r="H266" s="247">
        <v>1.21</v>
      </c>
      <c r="I266" s="248"/>
      <c r="J266" s="243"/>
      <c r="K266" s="243"/>
      <c r="L266" s="249"/>
      <c r="M266" s="250"/>
      <c r="N266" s="251"/>
      <c r="O266" s="251"/>
      <c r="P266" s="251"/>
      <c r="Q266" s="251"/>
      <c r="R266" s="251"/>
      <c r="S266" s="251"/>
      <c r="T266" s="25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3" t="s">
        <v>215</v>
      </c>
      <c r="AU266" s="253" t="s">
        <v>82</v>
      </c>
      <c r="AV266" s="13" t="s">
        <v>82</v>
      </c>
      <c r="AW266" s="13" t="s">
        <v>30</v>
      </c>
      <c r="AX266" s="13" t="s">
        <v>73</v>
      </c>
      <c r="AY266" s="253" t="s">
        <v>206</v>
      </c>
    </row>
    <row r="267" s="15" customFormat="1">
      <c r="A267" s="15"/>
      <c r="B267" s="265"/>
      <c r="C267" s="266"/>
      <c r="D267" s="244" t="s">
        <v>215</v>
      </c>
      <c r="E267" s="267" t="s">
        <v>1</v>
      </c>
      <c r="F267" s="268" t="s">
        <v>305</v>
      </c>
      <c r="G267" s="266"/>
      <c r="H267" s="269">
        <v>1.21</v>
      </c>
      <c r="I267" s="270"/>
      <c r="J267" s="266"/>
      <c r="K267" s="266"/>
      <c r="L267" s="271"/>
      <c r="M267" s="272"/>
      <c r="N267" s="273"/>
      <c r="O267" s="273"/>
      <c r="P267" s="273"/>
      <c r="Q267" s="273"/>
      <c r="R267" s="273"/>
      <c r="S267" s="273"/>
      <c r="T267" s="274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5" t="s">
        <v>215</v>
      </c>
      <c r="AU267" s="275" t="s">
        <v>82</v>
      </c>
      <c r="AV267" s="15" t="s">
        <v>90</v>
      </c>
      <c r="AW267" s="15" t="s">
        <v>30</v>
      </c>
      <c r="AX267" s="15" t="s">
        <v>80</v>
      </c>
      <c r="AY267" s="275" t="s">
        <v>206</v>
      </c>
    </row>
    <row r="268" s="2" customFormat="1" ht="24.15" customHeight="1">
      <c r="A268" s="39"/>
      <c r="B268" s="40"/>
      <c r="C268" s="229" t="s">
        <v>437</v>
      </c>
      <c r="D268" s="229" t="s">
        <v>208</v>
      </c>
      <c r="E268" s="230" t="s">
        <v>438</v>
      </c>
      <c r="F268" s="231" t="s">
        <v>439</v>
      </c>
      <c r="G268" s="232" t="s">
        <v>309</v>
      </c>
      <c r="H268" s="233">
        <v>11.369999999999999</v>
      </c>
      <c r="I268" s="234"/>
      <c r="J268" s="235">
        <f>ROUND(I268*H268,2)</f>
        <v>0</v>
      </c>
      <c r="K268" s="231" t="s">
        <v>212</v>
      </c>
      <c r="L268" s="45"/>
      <c r="M268" s="236" t="s">
        <v>1</v>
      </c>
      <c r="N268" s="237" t="s">
        <v>38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383</v>
      </c>
      <c r="AT268" s="240" t="s">
        <v>208</v>
      </c>
      <c r="AU268" s="240" t="s">
        <v>82</v>
      </c>
      <c r="AY268" s="18" t="s">
        <v>206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80</v>
      </c>
      <c r="BK268" s="241">
        <f>ROUND(I268*H268,2)</f>
        <v>0</v>
      </c>
      <c r="BL268" s="18" t="s">
        <v>383</v>
      </c>
      <c r="BM268" s="240" t="s">
        <v>440</v>
      </c>
    </row>
    <row r="269" s="13" customFormat="1">
      <c r="A269" s="13"/>
      <c r="B269" s="242"/>
      <c r="C269" s="243"/>
      <c r="D269" s="244" t="s">
        <v>215</v>
      </c>
      <c r="E269" s="245" t="s">
        <v>1</v>
      </c>
      <c r="F269" s="246" t="s">
        <v>441</v>
      </c>
      <c r="G269" s="243"/>
      <c r="H269" s="247">
        <v>1.54</v>
      </c>
      <c r="I269" s="248"/>
      <c r="J269" s="243"/>
      <c r="K269" s="243"/>
      <c r="L269" s="249"/>
      <c r="M269" s="250"/>
      <c r="N269" s="251"/>
      <c r="O269" s="251"/>
      <c r="P269" s="251"/>
      <c r="Q269" s="251"/>
      <c r="R269" s="251"/>
      <c r="S269" s="251"/>
      <c r="T269" s="25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3" t="s">
        <v>215</v>
      </c>
      <c r="AU269" s="253" t="s">
        <v>82</v>
      </c>
      <c r="AV269" s="13" t="s">
        <v>82</v>
      </c>
      <c r="AW269" s="13" t="s">
        <v>30</v>
      </c>
      <c r="AX269" s="13" t="s">
        <v>73</v>
      </c>
      <c r="AY269" s="253" t="s">
        <v>206</v>
      </c>
    </row>
    <row r="270" s="13" customFormat="1">
      <c r="A270" s="13"/>
      <c r="B270" s="242"/>
      <c r="C270" s="243"/>
      <c r="D270" s="244" t="s">
        <v>215</v>
      </c>
      <c r="E270" s="245" t="s">
        <v>1</v>
      </c>
      <c r="F270" s="246" t="s">
        <v>442</v>
      </c>
      <c r="G270" s="243"/>
      <c r="H270" s="247">
        <v>1.9199999999999999</v>
      </c>
      <c r="I270" s="248"/>
      <c r="J270" s="243"/>
      <c r="K270" s="243"/>
      <c r="L270" s="249"/>
      <c r="M270" s="250"/>
      <c r="N270" s="251"/>
      <c r="O270" s="251"/>
      <c r="P270" s="251"/>
      <c r="Q270" s="251"/>
      <c r="R270" s="251"/>
      <c r="S270" s="251"/>
      <c r="T270" s="25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3" t="s">
        <v>215</v>
      </c>
      <c r="AU270" s="253" t="s">
        <v>82</v>
      </c>
      <c r="AV270" s="13" t="s">
        <v>82</v>
      </c>
      <c r="AW270" s="13" t="s">
        <v>30</v>
      </c>
      <c r="AX270" s="13" t="s">
        <v>73</v>
      </c>
      <c r="AY270" s="253" t="s">
        <v>206</v>
      </c>
    </row>
    <row r="271" s="13" customFormat="1">
      <c r="A271" s="13"/>
      <c r="B271" s="242"/>
      <c r="C271" s="243"/>
      <c r="D271" s="244" t="s">
        <v>215</v>
      </c>
      <c r="E271" s="245" t="s">
        <v>1</v>
      </c>
      <c r="F271" s="246" t="s">
        <v>443</v>
      </c>
      <c r="G271" s="243"/>
      <c r="H271" s="247">
        <v>2.46</v>
      </c>
      <c r="I271" s="248"/>
      <c r="J271" s="243"/>
      <c r="K271" s="243"/>
      <c r="L271" s="249"/>
      <c r="M271" s="250"/>
      <c r="N271" s="251"/>
      <c r="O271" s="251"/>
      <c r="P271" s="251"/>
      <c r="Q271" s="251"/>
      <c r="R271" s="251"/>
      <c r="S271" s="251"/>
      <c r="T271" s="25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3" t="s">
        <v>215</v>
      </c>
      <c r="AU271" s="253" t="s">
        <v>82</v>
      </c>
      <c r="AV271" s="13" t="s">
        <v>82</v>
      </c>
      <c r="AW271" s="13" t="s">
        <v>30</v>
      </c>
      <c r="AX271" s="13" t="s">
        <v>73</v>
      </c>
      <c r="AY271" s="253" t="s">
        <v>206</v>
      </c>
    </row>
    <row r="272" s="13" customFormat="1">
      <c r="A272" s="13"/>
      <c r="B272" s="242"/>
      <c r="C272" s="243"/>
      <c r="D272" s="244" t="s">
        <v>215</v>
      </c>
      <c r="E272" s="245" t="s">
        <v>1</v>
      </c>
      <c r="F272" s="246" t="s">
        <v>444</v>
      </c>
      <c r="G272" s="243"/>
      <c r="H272" s="247">
        <v>2.6200000000000001</v>
      </c>
      <c r="I272" s="248"/>
      <c r="J272" s="243"/>
      <c r="K272" s="243"/>
      <c r="L272" s="249"/>
      <c r="M272" s="250"/>
      <c r="N272" s="251"/>
      <c r="O272" s="251"/>
      <c r="P272" s="251"/>
      <c r="Q272" s="251"/>
      <c r="R272" s="251"/>
      <c r="S272" s="251"/>
      <c r="T272" s="25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3" t="s">
        <v>215</v>
      </c>
      <c r="AU272" s="253" t="s">
        <v>82</v>
      </c>
      <c r="AV272" s="13" t="s">
        <v>82</v>
      </c>
      <c r="AW272" s="13" t="s">
        <v>30</v>
      </c>
      <c r="AX272" s="13" t="s">
        <v>73</v>
      </c>
      <c r="AY272" s="253" t="s">
        <v>206</v>
      </c>
    </row>
    <row r="273" s="13" customFormat="1">
      <c r="A273" s="13"/>
      <c r="B273" s="242"/>
      <c r="C273" s="243"/>
      <c r="D273" s="244" t="s">
        <v>215</v>
      </c>
      <c r="E273" s="245" t="s">
        <v>1</v>
      </c>
      <c r="F273" s="246" t="s">
        <v>445</v>
      </c>
      <c r="G273" s="243"/>
      <c r="H273" s="247">
        <v>2.8300000000000001</v>
      </c>
      <c r="I273" s="248"/>
      <c r="J273" s="243"/>
      <c r="K273" s="243"/>
      <c r="L273" s="249"/>
      <c r="M273" s="250"/>
      <c r="N273" s="251"/>
      <c r="O273" s="251"/>
      <c r="P273" s="251"/>
      <c r="Q273" s="251"/>
      <c r="R273" s="251"/>
      <c r="S273" s="251"/>
      <c r="T273" s="25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3" t="s">
        <v>215</v>
      </c>
      <c r="AU273" s="253" t="s">
        <v>82</v>
      </c>
      <c r="AV273" s="13" t="s">
        <v>82</v>
      </c>
      <c r="AW273" s="13" t="s">
        <v>30</v>
      </c>
      <c r="AX273" s="13" t="s">
        <v>73</v>
      </c>
      <c r="AY273" s="253" t="s">
        <v>206</v>
      </c>
    </row>
    <row r="274" s="15" customFormat="1">
      <c r="A274" s="15"/>
      <c r="B274" s="265"/>
      <c r="C274" s="266"/>
      <c r="D274" s="244" t="s">
        <v>215</v>
      </c>
      <c r="E274" s="267" t="s">
        <v>1</v>
      </c>
      <c r="F274" s="268" t="s">
        <v>305</v>
      </c>
      <c r="G274" s="266"/>
      <c r="H274" s="269">
        <v>11.369999999999999</v>
      </c>
      <c r="I274" s="270"/>
      <c r="J274" s="266"/>
      <c r="K274" s="266"/>
      <c r="L274" s="271"/>
      <c r="M274" s="296"/>
      <c r="N274" s="297"/>
      <c r="O274" s="297"/>
      <c r="P274" s="297"/>
      <c r="Q274" s="297"/>
      <c r="R274" s="297"/>
      <c r="S274" s="297"/>
      <c r="T274" s="298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75" t="s">
        <v>215</v>
      </c>
      <c r="AU274" s="275" t="s">
        <v>82</v>
      </c>
      <c r="AV274" s="15" t="s">
        <v>90</v>
      </c>
      <c r="AW274" s="15" t="s">
        <v>30</v>
      </c>
      <c r="AX274" s="15" t="s">
        <v>80</v>
      </c>
      <c r="AY274" s="275" t="s">
        <v>206</v>
      </c>
    </row>
    <row r="275" s="2" customFormat="1" ht="6.96" customHeight="1">
      <c r="A275" s="39"/>
      <c r="B275" s="67"/>
      <c r="C275" s="68"/>
      <c r="D275" s="68"/>
      <c r="E275" s="68"/>
      <c r="F275" s="68"/>
      <c r="G275" s="68"/>
      <c r="H275" s="68"/>
      <c r="I275" s="68"/>
      <c r="J275" s="68"/>
      <c r="K275" s="68"/>
      <c r="L275" s="45"/>
      <c r="M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</row>
  </sheetData>
  <sheetProtection sheet="1" autoFilter="0" formatColumns="0" formatRows="0" objects="1" scenarios="1" spinCount="100000" saltValue="s6PcheaO0/SOh5WG2JI/zDc8O/8z5SKnuzXGE8XPUGBcJpmOMbgfXqE1kPovTSvvn/XFg3SZ2Ey5ROYJcOk3Zw==" hashValue="hqok7cuksupKDcFBD+p1suAAt+U+ozvtFe0IEsQ8E1TD12HPmPArmwxIQcr5EYiHMpgY1zxbC1wiSLNfQhdB9A==" algorithmName="SHA-512" password="CC35"/>
  <autoFilter ref="C133:K2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 s="1" customFormat="1" ht="12" customHeight="1">
      <c r="B8" s="21"/>
      <c r="D8" s="152" t="s">
        <v>168</v>
      </c>
      <c r="L8" s="21"/>
    </row>
    <row r="9" s="2" customFormat="1" ht="16.5" customHeight="1">
      <c r="A9" s="39"/>
      <c r="B9" s="45"/>
      <c r="C9" s="39"/>
      <c r="D9" s="39"/>
      <c r="E9" s="153" t="s">
        <v>1725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170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5" t="s">
        <v>1842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477</v>
      </c>
      <c r="G14" s="39"/>
      <c r="H14" s="39"/>
      <c r="I14" s="152" t="s">
        <v>22</v>
      </c>
      <c r="J14" s="156" t="str">
        <f>'Rekapitulace stavby'!AN8</f>
        <v>7. 7. 2025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478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479</v>
      </c>
      <c r="F17" s="39"/>
      <c r="G17" s="39"/>
      <c r="H17" s="39"/>
      <c r="I17" s="152" t="s">
        <v>26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27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26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29</v>
      </c>
      <c r="E22" s="39"/>
      <c r="F22" s="39"/>
      <c r="G22" s="39"/>
      <c r="H22" s="39"/>
      <c r="I22" s="152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480</v>
      </c>
      <c r="F23" s="39"/>
      <c r="G23" s="39"/>
      <c r="H23" s="39"/>
      <c r="I23" s="152" t="s">
        <v>26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31</v>
      </c>
      <c r="E25" s="39"/>
      <c r="F25" s="39"/>
      <c r="G25" s="39"/>
      <c r="H25" s="39"/>
      <c r="I25" s="152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481</v>
      </c>
      <c r="F26" s="39"/>
      <c r="G26" s="39"/>
      <c r="H26" s="39"/>
      <c r="I26" s="152" t="s">
        <v>26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32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2" t="s">
        <v>33</v>
      </c>
      <c r="E32" s="39"/>
      <c r="F32" s="39"/>
      <c r="G32" s="39"/>
      <c r="H32" s="39"/>
      <c r="I32" s="39"/>
      <c r="J32" s="163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4" t="s">
        <v>35</v>
      </c>
      <c r="G34" s="39"/>
      <c r="H34" s="39"/>
      <c r="I34" s="164" t="s">
        <v>34</v>
      </c>
      <c r="J34" s="164" t="s">
        <v>36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4" t="s">
        <v>37</v>
      </c>
      <c r="E35" s="152" t="s">
        <v>38</v>
      </c>
      <c r="F35" s="165">
        <f>ROUND((SUM(BE124:BE179)),  2)</f>
        <v>0</v>
      </c>
      <c r="G35" s="39"/>
      <c r="H35" s="39"/>
      <c r="I35" s="166">
        <v>0.20999999999999999</v>
      </c>
      <c r="J35" s="165">
        <f>ROUND(((SUM(BE124:BE179))*I35),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39</v>
      </c>
      <c r="F36" s="165">
        <f>ROUND((SUM(BF124:BF179)),  2)</f>
        <v>0</v>
      </c>
      <c r="G36" s="39"/>
      <c r="H36" s="39"/>
      <c r="I36" s="166">
        <v>0.12</v>
      </c>
      <c r="J36" s="165">
        <f>ROUND(((SUM(BF124:BF179))*I36),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40</v>
      </c>
      <c r="F37" s="165">
        <f>ROUND((SUM(BG124:BG179)),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41</v>
      </c>
      <c r="F38" s="165">
        <f>ROUND((SUM(BH124:BH179)),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42</v>
      </c>
      <c r="F39" s="165">
        <f>ROUND((SUM(BI124:BI179)),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43</v>
      </c>
      <c r="E41" s="169"/>
      <c r="F41" s="169"/>
      <c r="G41" s="170" t="s">
        <v>44</v>
      </c>
      <c r="H41" s="171" t="s">
        <v>45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1725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170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580-11-01.02 - TK (ÚRS)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Lázně Bělohrad - Nová Paka</v>
      </c>
      <c r="G91" s="41"/>
      <c r="H91" s="41"/>
      <c r="I91" s="33" t="s">
        <v>22</v>
      </c>
      <c r="J91" s="80" t="str">
        <f>IF(J14="","",J14)</f>
        <v>7. 7. 2025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>Správa Železnic, s.o.</v>
      </c>
      <c r="G93" s="41"/>
      <c r="H93" s="41"/>
      <c r="I93" s="33" t="s">
        <v>29</v>
      </c>
      <c r="J93" s="37" t="str">
        <f>E23</f>
        <v>Pavel Plašil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31</v>
      </c>
      <c r="J94" s="37" t="str">
        <f>E26</f>
        <v>Michal Kadlec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7" t="s">
        <v>177</v>
      </c>
      <c r="D96" s="188"/>
      <c r="E96" s="188"/>
      <c r="F96" s="188"/>
      <c r="G96" s="188"/>
      <c r="H96" s="188"/>
      <c r="I96" s="188"/>
      <c r="J96" s="189" t="s">
        <v>178</v>
      </c>
      <c r="K96" s="188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0" t="s">
        <v>179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180</v>
      </c>
    </row>
    <row r="99" s="9" customFormat="1" ht="24.96" customHeight="1">
      <c r="A99" s="9"/>
      <c r="B99" s="191"/>
      <c r="C99" s="192"/>
      <c r="D99" s="193" t="s">
        <v>181</v>
      </c>
      <c r="E99" s="194"/>
      <c r="F99" s="194"/>
      <c r="G99" s="194"/>
      <c r="H99" s="194"/>
      <c r="I99" s="194"/>
      <c r="J99" s="195">
        <f>J125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7"/>
      <c r="C100" s="133"/>
      <c r="D100" s="198" t="s">
        <v>182</v>
      </c>
      <c r="E100" s="199"/>
      <c r="F100" s="199"/>
      <c r="G100" s="199"/>
      <c r="H100" s="199"/>
      <c r="I100" s="199"/>
      <c r="J100" s="200">
        <f>J126</f>
        <v>0</v>
      </c>
      <c r="K100" s="133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1"/>
      <c r="C101" s="192"/>
      <c r="D101" s="193" t="s">
        <v>188</v>
      </c>
      <c r="E101" s="194"/>
      <c r="F101" s="194"/>
      <c r="G101" s="194"/>
      <c r="H101" s="194"/>
      <c r="I101" s="194"/>
      <c r="J101" s="195">
        <f>J143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190</v>
      </c>
      <c r="E102" s="199"/>
      <c r="F102" s="199"/>
      <c r="G102" s="199"/>
      <c r="H102" s="199"/>
      <c r="I102" s="199"/>
      <c r="J102" s="200">
        <f>J144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191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Prostá rekonstrukce trati v úseku Lázně Bělohrad - Nová Paka_Z2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168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1725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170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PS 580-11-01.02 - TK (ÚRS)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F14</f>
        <v>Lázně Bělohrad - Nová Paka</v>
      </c>
      <c r="G118" s="41"/>
      <c r="H118" s="41"/>
      <c r="I118" s="33" t="s">
        <v>22</v>
      </c>
      <c r="J118" s="80" t="str">
        <f>IF(J14="","",J14)</f>
        <v>7. 7. 2025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24</v>
      </c>
      <c r="D120" s="41"/>
      <c r="E120" s="41"/>
      <c r="F120" s="28" t="str">
        <f>E17</f>
        <v>Správa Železnic, s.o.</v>
      </c>
      <c r="G120" s="41"/>
      <c r="H120" s="41"/>
      <c r="I120" s="33" t="s">
        <v>29</v>
      </c>
      <c r="J120" s="37" t="str">
        <f>E23</f>
        <v>Pavel Plašil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IF(E20="","",E20)</f>
        <v>Vyplň údaj</v>
      </c>
      <c r="G121" s="41"/>
      <c r="H121" s="41"/>
      <c r="I121" s="33" t="s">
        <v>31</v>
      </c>
      <c r="J121" s="37" t="str">
        <f>E26</f>
        <v>Michal Kadlec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2"/>
      <c r="B123" s="203"/>
      <c r="C123" s="204" t="s">
        <v>192</v>
      </c>
      <c r="D123" s="205" t="s">
        <v>58</v>
      </c>
      <c r="E123" s="205" t="s">
        <v>54</v>
      </c>
      <c r="F123" s="205" t="s">
        <v>55</v>
      </c>
      <c r="G123" s="205" t="s">
        <v>193</v>
      </c>
      <c r="H123" s="205" t="s">
        <v>194</v>
      </c>
      <c r="I123" s="205" t="s">
        <v>195</v>
      </c>
      <c r="J123" s="205" t="s">
        <v>178</v>
      </c>
      <c r="K123" s="206" t="s">
        <v>196</v>
      </c>
      <c r="L123" s="207"/>
      <c r="M123" s="101" t="s">
        <v>1</v>
      </c>
      <c r="N123" s="102" t="s">
        <v>37</v>
      </c>
      <c r="O123" s="102" t="s">
        <v>197</v>
      </c>
      <c r="P123" s="102" t="s">
        <v>198</v>
      </c>
      <c r="Q123" s="102" t="s">
        <v>199</v>
      </c>
      <c r="R123" s="102" t="s">
        <v>200</v>
      </c>
      <c r="S123" s="102" t="s">
        <v>201</v>
      </c>
      <c r="T123" s="103" t="s">
        <v>202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="2" customFormat="1" ht="22.8" customHeight="1">
      <c r="A124" s="39"/>
      <c r="B124" s="40"/>
      <c r="C124" s="108" t="s">
        <v>203</v>
      </c>
      <c r="D124" s="41"/>
      <c r="E124" s="41"/>
      <c r="F124" s="41"/>
      <c r="G124" s="41"/>
      <c r="H124" s="41"/>
      <c r="I124" s="41"/>
      <c r="J124" s="208">
        <f>BK124</f>
        <v>0</v>
      </c>
      <c r="K124" s="41"/>
      <c r="L124" s="45"/>
      <c r="M124" s="104"/>
      <c r="N124" s="209"/>
      <c r="O124" s="105"/>
      <c r="P124" s="210">
        <f>P125+P143</f>
        <v>0</v>
      </c>
      <c r="Q124" s="105"/>
      <c r="R124" s="210">
        <f>R125+R143</f>
        <v>0.42336000000000001</v>
      </c>
      <c r="S124" s="105"/>
      <c r="T124" s="211">
        <f>T125+T143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72</v>
      </c>
      <c r="AU124" s="18" t="s">
        <v>180</v>
      </c>
      <c r="BK124" s="212">
        <f>BK125+BK143</f>
        <v>0</v>
      </c>
    </row>
    <row r="125" s="12" customFormat="1" ht="25.92" customHeight="1">
      <c r="A125" s="12"/>
      <c r="B125" s="213"/>
      <c r="C125" s="214"/>
      <c r="D125" s="215" t="s">
        <v>72</v>
      </c>
      <c r="E125" s="216" t="s">
        <v>204</v>
      </c>
      <c r="F125" s="216" t="s">
        <v>205</v>
      </c>
      <c r="G125" s="214"/>
      <c r="H125" s="214"/>
      <c r="I125" s="217"/>
      <c r="J125" s="218">
        <f>BK125</f>
        <v>0</v>
      </c>
      <c r="K125" s="214"/>
      <c r="L125" s="219"/>
      <c r="M125" s="220"/>
      <c r="N125" s="221"/>
      <c r="O125" s="221"/>
      <c r="P125" s="222">
        <f>P126</f>
        <v>0</v>
      </c>
      <c r="Q125" s="221"/>
      <c r="R125" s="222">
        <f>R126</f>
        <v>0.32400000000000001</v>
      </c>
      <c r="S125" s="221"/>
      <c r="T125" s="223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4" t="s">
        <v>80</v>
      </c>
      <c r="AT125" s="225" t="s">
        <v>72</v>
      </c>
      <c r="AU125" s="225" t="s">
        <v>73</v>
      </c>
      <c r="AY125" s="224" t="s">
        <v>206</v>
      </c>
      <c r="BK125" s="226">
        <f>BK126</f>
        <v>0</v>
      </c>
    </row>
    <row r="126" s="12" customFormat="1" ht="22.8" customHeight="1">
      <c r="A126" s="12"/>
      <c r="B126" s="213"/>
      <c r="C126" s="214"/>
      <c r="D126" s="215" t="s">
        <v>72</v>
      </c>
      <c r="E126" s="227" t="s">
        <v>80</v>
      </c>
      <c r="F126" s="227" t="s">
        <v>207</v>
      </c>
      <c r="G126" s="214"/>
      <c r="H126" s="214"/>
      <c r="I126" s="217"/>
      <c r="J126" s="228">
        <f>BK126</f>
        <v>0</v>
      </c>
      <c r="K126" s="214"/>
      <c r="L126" s="219"/>
      <c r="M126" s="220"/>
      <c r="N126" s="221"/>
      <c r="O126" s="221"/>
      <c r="P126" s="222">
        <f>SUM(P127:P142)</f>
        <v>0</v>
      </c>
      <c r="Q126" s="221"/>
      <c r="R126" s="222">
        <f>SUM(R127:R142)</f>
        <v>0.32400000000000001</v>
      </c>
      <c r="S126" s="221"/>
      <c r="T126" s="223">
        <f>SUM(T127:T142)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80</v>
      </c>
      <c r="AT126" s="225" t="s">
        <v>72</v>
      </c>
      <c r="AU126" s="225" t="s">
        <v>80</v>
      </c>
      <c r="AY126" s="224" t="s">
        <v>206</v>
      </c>
      <c r="BK126" s="226">
        <f>SUM(BK127:BK142)</f>
        <v>0</v>
      </c>
    </row>
    <row r="127" s="2" customFormat="1" ht="44.25" customHeight="1">
      <c r="A127" s="39"/>
      <c r="B127" s="40"/>
      <c r="C127" s="229" t="s">
        <v>80</v>
      </c>
      <c r="D127" s="229" t="s">
        <v>208</v>
      </c>
      <c r="E127" s="230" t="s">
        <v>1843</v>
      </c>
      <c r="F127" s="231" t="s">
        <v>1844</v>
      </c>
      <c r="G127" s="232" t="s">
        <v>309</v>
      </c>
      <c r="H127" s="233">
        <v>90</v>
      </c>
      <c r="I127" s="234"/>
      <c r="J127" s="235">
        <f>ROUND(I127*H127,2)</f>
        <v>0</v>
      </c>
      <c r="K127" s="231" t="s">
        <v>212</v>
      </c>
      <c r="L127" s="45"/>
      <c r="M127" s="236" t="s">
        <v>1</v>
      </c>
      <c r="N127" s="237" t="s">
        <v>38</v>
      </c>
      <c r="O127" s="92"/>
      <c r="P127" s="238">
        <f>O127*H127</f>
        <v>0</v>
      </c>
      <c r="Q127" s="238">
        <v>0.0035999999999999999</v>
      </c>
      <c r="R127" s="238">
        <f>Q127*H127</f>
        <v>0.32400000000000001</v>
      </c>
      <c r="S127" s="238">
        <v>0</v>
      </c>
      <c r="T127" s="23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0" t="s">
        <v>213</v>
      </c>
      <c r="AT127" s="240" t="s">
        <v>208</v>
      </c>
      <c r="AU127" s="240" t="s">
        <v>82</v>
      </c>
      <c r="AY127" s="18" t="s">
        <v>206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80</v>
      </c>
      <c r="BK127" s="241">
        <f>ROUND(I127*H127,2)</f>
        <v>0</v>
      </c>
      <c r="BL127" s="18" t="s">
        <v>213</v>
      </c>
      <c r="BM127" s="240" t="s">
        <v>1845</v>
      </c>
    </row>
    <row r="128" s="13" customFormat="1">
      <c r="A128" s="13"/>
      <c r="B128" s="242"/>
      <c r="C128" s="243"/>
      <c r="D128" s="244" t="s">
        <v>215</v>
      </c>
      <c r="E128" s="245" t="s">
        <v>1</v>
      </c>
      <c r="F128" s="246" t="s">
        <v>1846</v>
      </c>
      <c r="G128" s="243"/>
      <c r="H128" s="247">
        <v>5</v>
      </c>
      <c r="I128" s="248"/>
      <c r="J128" s="243"/>
      <c r="K128" s="243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215</v>
      </c>
      <c r="AU128" s="253" t="s">
        <v>82</v>
      </c>
      <c r="AV128" s="13" t="s">
        <v>82</v>
      </c>
      <c r="AW128" s="13" t="s">
        <v>30</v>
      </c>
      <c r="AX128" s="13" t="s">
        <v>73</v>
      </c>
      <c r="AY128" s="253" t="s">
        <v>206</v>
      </c>
    </row>
    <row r="129" s="13" customFormat="1">
      <c r="A129" s="13"/>
      <c r="B129" s="242"/>
      <c r="C129" s="243"/>
      <c r="D129" s="244" t="s">
        <v>215</v>
      </c>
      <c r="E129" s="245" t="s">
        <v>1</v>
      </c>
      <c r="F129" s="246" t="s">
        <v>1847</v>
      </c>
      <c r="G129" s="243"/>
      <c r="H129" s="247">
        <v>5</v>
      </c>
      <c r="I129" s="248"/>
      <c r="J129" s="243"/>
      <c r="K129" s="243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215</v>
      </c>
      <c r="AU129" s="253" t="s">
        <v>82</v>
      </c>
      <c r="AV129" s="13" t="s">
        <v>82</v>
      </c>
      <c r="AW129" s="13" t="s">
        <v>30</v>
      </c>
      <c r="AX129" s="13" t="s">
        <v>73</v>
      </c>
      <c r="AY129" s="253" t="s">
        <v>206</v>
      </c>
    </row>
    <row r="130" s="13" customFormat="1">
      <c r="A130" s="13"/>
      <c r="B130" s="242"/>
      <c r="C130" s="243"/>
      <c r="D130" s="244" t="s">
        <v>215</v>
      </c>
      <c r="E130" s="245" t="s">
        <v>1</v>
      </c>
      <c r="F130" s="246" t="s">
        <v>1848</v>
      </c>
      <c r="G130" s="243"/>
      <c r="H130" s="247">
        <v>5</v>
      </c>
      <c r="I130" s="248"/>
      <c r="J130" s="243"/>
      <c r="K130" s="243"/>
      <c r="L130" s="249"/>
      <c r="M130" s="250"/>
      <c r="N130" s="251"/>
      <c r="O130" s="251"/>
      <c r="P130" s="251"/>
      <c r="Q130" s="251"/>
      <c r="R130" s="251"/>
      <c r="S130" s="251"/>
      <c r="T130" s="25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3" t="s">
        <v>215</v>
      </c>
      <c r="AU130" s="253" t="s">
        <v>82</v>
      </c>
      <c r="AV130" s="13" t="s">
        <v>82</v>
      </c>
      <c r="AW130" s="13" t="s">
        <v>30</v>
      </c>
      <c r="AX130" s="13" t="s">
        <v>73</v>
      </c>
      <c r="AY130" s="253" t="s">
        <v>206</v>
      </c>
    </row>
    <row r="131" s="13" customFormat="1">
      <c r="A131" s="13"/>
      <c r="B131" s="242"/>
      <c r="C131" s="243"/>
      <c r="D131" s="244" t="s">
        <v>215</v>
      </c>
      <c r="E131" s="245" t="s">
        <v>1</v>
      </c>
      <c r="F131" s="246" t="s">
        <v>1849</v>
      </c>
      <c r="G131" s="243"/>
      <c r="H131" s="247">
        <v>5</v>
      </c>
      <c r="I131" s="248"/>
      <c r="J131" s="243"/>
      <c r="K131" s="243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215</v>
      </c>
      <c r="AU131" s="253" t="s">
        <v>82</v>
      </c>
      <c r="AV131" s="13" t="s">
        <v>82</v>
      </c>
      <c r="AW131" s="13" t="s">
        <v>30</v>
      </c>
      <c r="AX131" s="13" t="s">
        <v>73</v>
      </c>
      <c r="AY131" s="253" t="s">
        <v>206</v>
      </c>
    </row>
    <row r="132" s="13" customFormat="1">
      <c r="A132" s="13"/>
      <c r="B132" s="242"/>
      <c r="C132" s="243"/>
      <c r="D132" s="244" t="s">
        <v>215</v>
      </c>
      <c r="E132" s="245" t="s">
        <v>1</v>
      </c>
      <c r="F132" s="246" t="s">
        <v>1850</v>
      </c>
      <c r="G132" s="243"/>
      <c r="H132" s="247">
        <v>10</v>
      </c>
      <c r="I132" s="248"/>
      <c r="J132" s="243"/>
      <c r="K132" s="243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215</v>
      </c>
      <c r="AU132" s="253" t="s">
        <v>82</v>
      </c>
      <c r="AV132" s="13" t="s">
        <v>82</v>
      </c>
      <c r="AW132" s="13" t="s">
        <v>30</v>
      </c>
      <c r="AX132" s="13" t="s">
        <v>73</v>
      </c>
      <c r="AY132" s="253" t="s">
        <v>206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1851</v>
      </c>
      <c r="G133" s="243"/>
      <c r="H133" s="247">
        <v>5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73</v>
      </c>
      <c r="AY133" s="253" t="s">
        <v>206</v>
      </c>
    </row>
    <row r="134" s="13" customFormat="1">
      <c r="A134" s="13"/>
      <c r="B134" s="242"/>
      <c r="C134" s="243"/>
      <c r="D134" s="244" t="s">
        <v>215</v>
      </c>
      <c r="E134" s="245" t="s">
        <v>1</v>
      </c>
      <c r="F134" s="246" t="s">
        <v>1852</v>
      </c>
      <c r="G134" s="243"/>
      <c r="H134" s="247">
        <v>10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215</v>
      </c>
      <c r="AU134" s="253" t="s">
        <v>82</v>
      </c>
      <c r="AV134" s="13" t="s">
        <v>82</v>
      </c>
      <c r="AW134" s="13" t="s">
        <v>30</v>
      </c>
      <c r="AX134" s="13" t="s">
        <v>73</v>
      </c>
      <c r="AY134" s="253" t="s">
        <v>206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1853</v>
      </c>
      <c r="G135" s="243"/>
      <c r="H135" s="247">
        <v>10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82</v>
      </c>
      <c r="AV135" s="13" t="s">
        <v>82</v>
      </c>
      <c r="AW135" s="13" t="s">
        <v>30</v>
      </c>
      <c r="AX135" s="13" t="s">
        <v>73</v>
      </c>
      <c r="AY135" s="253" t="s">
        <v>206</v>
      </c>
    </row>
    <row r="136" s="13" customFormat="1">
      <c r="A136" s="13"/>
      <c r="B136" s="242"/>
      <c r="C136" s="243"/>
      <c r="D136" s="244" t="s">
        <v>215</v>
      </c>
      <c r="E136" s="245" t="s">
        <v>1</v>
      </c>
      <c r="F136" s="246" t="s">
        <v>1854</v>
      </c>
      <c r="G136" s="243"/>
      <c r="H136" s="247">
        <v>5</v>
      </c>
      <c r="I136" s="248"/>
      <c r="J136" s="243"/>
      <c r="K136" s="243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215</v>
      </c>
      <c r="AU136" s="253" t="s">
        <v>82</v>
      </c>
      <c r="AV136" s="13" t="s">
        <v>82</v>
      </c>
      <c r="AW136" s="13" t="s">
        <v>30</v>
      </c>
      <c r="AX136" s="13" t="s">
        <v>73</v>
      </c>
      <c r="AY136" s="253" t="s">
        <v>206</v>
      </c>
    </row>
    <row r="137" s="13" customFormat="1">
      <c r="A137" s="13"/>
      <c r="B137" s="242"/>
      <c r="C137" s="243"/>
      <c r="D137" s="244" t="s">
        <v>215</v>
      </c>
      <c r="E137" s="245" t="s">
        <v>1</v>
      </c>
      <c r="F137" s="246" t="s">
        <v>1855</v>
      </c>
      <c r="G137" s="243"/>
      <c r="H137" s="247">
        <v>10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215</v>
      </c>
      <c r="AU137" s="253" t="s">
        <v>82</v>
      </c>
      <c r="AV137" s="13" t="s">
        <v>82</v>
      </c>
      <c r="AW137" s="13" t="s">
        <v>30</v>
      </c>
      <c r="AX137" s="13" t="s">
        <v>73</v>
      </c>
      <c r="AY137" s="253" t="s">
        <v>206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1856</v>
      </c>
      <c r="G138" s="243"/>
      <c r="H138" s="247">
        <v>5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1857</v>
      </c>
      <c r="G139" s="243"/>
      <c r="H139" s="247">
        <v>5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82</v>
      </c>
      <c r="AV139" s="13" t="s">
        <v>82</v>
      </c>
      <c r="AW139" s="13" t="s">
        <v>30</v>
      </c>
      <c r="AX139" s="13" t="s">
        <v>73</v>
      </c>
      <c r="AY139" s="253" t="s">
        <v>206</v>
      </c>
    </row>
    <row r="140" s="13" customFormat="1">
      <c r="A140" s="13"/>
      <c r="B140" s="242"/>
      <c r="C140" s="243"/>
      <c r="D140" s="244" t="s">
        <v>215</v>
      </c>
      <c r="E140" s="245" t="s">
        <v>1</v>
      </c>
      <c r="F140" s="246" t="s">
        <v>1858</v>
      </c>
      <c r="G140" s="243"/>
      <c r="H140" s="247">
        <v>5</v>
      </c>
      <c r="I140" s="248"/>
      <c r="J140" s="243"/>
      <c r="K140" s="243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215</v>
      </c>
      <c r="AU140" s="253" t="s">
        <v>82</v>
      </c>
      <c r="AV140" s="13" t="s">
        <v>82</v>
      </c>
      <c r="AW140" s="13" t="s">
        <v>30</v>
      </c>
      <c r="AX140" s="13" t="s">
        <v>73</v>
      </c>
      <c r="AY140" s="253" t="s">
        <v>206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1859</v>
      </c>
      <c r="G141" s="243"/>
      <c r="H141" s="247">
        <v>5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73</v>
      </c>
      <c r="AY141" s="253" t="s">
        <v>206</v>
      </c>
    </row>
    <row r="142" s="14" customFormat="1">
      <c r="A142" s="14"/>
      <c r="B142" s="254"/>
      <c r="C142" s="255"/>
      <c r="D142" s="244" t="s">
        <v>215</v>
      </c>
      <c r="E142" s="256" t="s">
        <v>1</v>
      </c>
      <c r="F142" s="257" t="s">
        <v>218</v>
      </c>
      <c r="G142" s="255"/>
      <c r="H142" s="258">
        <v>90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215</v>
      </c>
      <c r="AU142" s="264" t="s">
        <v>82</v>
      </c>
      <c r="AV142" s="14" t="s">
        <v>213</v>
      </c>
      <c r="AW142" s="14" t="s">
        <v>30</v>
      </c>
      <c r="AX142" s="14" t="s">
        <v>80</v>
      </c>
      <c r="AY142" s="264" t="s">
        <v>206</v>
      </c>
    </row>
    <row r="143" s="12" customFormat="1" ht="25.92" customHeight="1">
      <c r="A143" s="12"/>
      <c r="B143" s="213"/>
      <c r="C143" s="214"/>
      <c r="D143" s="215" t="s">
        <v>72</v>
      </c>
      <c r="E143" s="216" t="s">
        <v>288</v>
      </c>
      <c r="F143" s="216" t="s">
        <v>377</v>
      </c>
      <c r="G143" s="214"/>
      <c r="H143" s="214"/>
      <c r="I143" s="217"/>
      <c r="J143" s="218">
        <f>BK143</f>
        <v>0</v>
      </c>
      <c r="K143" s="214"/>
      <c r="L143" s="219"/>
      <c r="M143" s="220"/>
      <c r="N143" s="221"/>
      <c r="O143" s="221"/>
      <c r="P143" s="222">
        <f>P144</f>
        <v>0</v>
      </c>
      <c r="Q143" s="221"/>
      <c r="R143" s="222">
        <f>R144</f>
        <v>0.099360000000000004</v>
      </c>
      <c r="S143" s="221"/>
      <c r="T143" s="223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4" t="s">
        <v>90</v>
      </c>
      <c r="AT143" s="225" t="s">
        <v>72</v>
      </c>
      <c r="AU143" s="225" t="s">
        <v>73</v>
      </c>
      <c r="AY143" s="224" t="s">
        <v>206</v>
      </c>
      <c r="BK143" s="226">
        <f>BK144</f>
        <v>0</v>
      </c>
    </row>
    <row r="144" s="12" customFormat="1" ht="22.8" customHeight="1">
      <c r="A144" s="12"/>
      <c r="B144" s="213"/>
      <c r="C144" s="214"/>
      <c r="D144" s="215" t="s">
        <v>72</v>
      </c>
      <c r="E144" s="227" t="s">
        <v>430</v>
      </c>
      <c r="F144" s="227" t="s">
        <v>431</v>
      </c>
      <c r="G144" s="214"/>
      <c r="H144" s="214"/>
      <c r="I144" s="217"/>
      <c r="J144" s="228">
        <f>BK144</f>
        <v>0</v>
      </c>
      <c r="K144" s="214"/>
      <c r="L144" s="219"/>
      <c r="M144" s="220"/>
      <c r="N144" s="221"/>
      <c r="O144" s="221"/>
      <c r="P144" s="222">
        <f>SUM(P145:P179)</f>
        <v>0</v>
      </c>
      <c r="Q144" s="221"/>
      <c r="R144" s="222">
        <f>SUM(R145:R179)</f>
        <v>0.099360000000000004</v>
      </c>
      <c r="S144" s="221"/>
      <c r="T144" s="223">
        <f>SUM(T145:T179)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4" t="s">
        <v>90</v>
      </c>
      <c r="AT144" s="225" t="s">
        <v>72</v>
      </c>
      <c r="AU144" s="225" t="s">
        <v>80</v>
      </c>
      <c r="AY144" s="224" t="s">
        <v>206</v>
      </c>
      <c r="BK144" s="226">
        <f>SUM(BK145:BK179)</f>
        <v>0</v>
      </c>
    </row>
    <row r="145" s="2" customFormat="1" ht="24.15" customHeight="1">
      <c r="A145" s="39"/>
      <c r="B145" s="40"/>
      <c r="C145" s="229" t="s">
        <v>82</v>
      </c>
      <c r="D145" s="229" t="s">
        <v>208</v>
      </c>
      <c r="E145" s="230" t="s">
        <v>1860</v>
      </c>
      <c r="F145" s="231" t="s">
        <v>1861</v>
      </c>
      <c r="G145" s="232" t="s">
        <v>221</v>
      </c>
      <c r="H145" s="233">
        <v>92.400000000000006</v>
      </c>
      <c r="I145" s="234"/>
      <c r="J145" s="235">
        <f>ROUND(I145*H145,2)</f>
        <v>0</v>
      </c>
      <c r="K145" s="231" t="s">
        <v>212</v>
      </c>
      <c r="L145" s="45"/>
      <c r="M145" s="236" t="s">
        <v>1</v>
      </c>
      <c r="N145" s="237" t="s">
        <v>38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383</v>
      </c>
      <c r="AT145" s="240" t="s">
        <v>208</v>
      </c>
      <c r="AU145" s="240" t="s">
        <v>82</v>
      </c>
      <c r="AY145" s="18" t="s">
        <v>206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80</v>
      </c>
      <c r="BK145" s="241">
        <f>ROUND(I145*H145,2)</f>
        <v>0</v>
      </c>
      <c r="BL145" s="18" t="s">
        <v>383</v>
      </c>
      <c r="BM145" s="240" t="s">
        <v>1862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1863</v>
      </c>
      <c r="G146" s="243"/>
      <c r="H146" s="247">
        <v>92.400000000000006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80</v>
      </c>
      <c r="AY146" s="253" t="s">
        <v>206</v>
      </c>
    </row>
    <row r="147" s="2" customFormat="1" ht="24.15" customHeight="1">
      <c r="A147" s="39"/>
      <c r="B147" s="40"/>
      <c r="C147" s="229" t="s">
        <v>90</v>
      </c>
      <c r="D147" s="229" t="s">
        <v>208</v>
      </c>
      <c r="E147" s="230" t="s">
        <v>1864</v>
      </c>
      <c r="F147" s="231" t="s">
        <v>1865</v>
      </c>
      <c r="G147" s="232" t="s">
        <v>301</v>
      </c>
      <c r="H147" s="233">
        <v>28</v>
      </c>
      <c r="I147" s="234"/>
      <c r="J147" s="235">
        <f>ROUND(I147*H147,2)</f>
        <v>0</v>
      </c>
      <c r="K147" s="231" t="s">
        <v>212</v>
      </c>
      <c r="L147" s="45"/>
      <c r="M147" s="236" t="s">
        <v>1</v>
      </c>
      <c r="N147" s="237" t="s">
        <v>38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383</v>
      </c>
      <c r="AT147" s="240" t="s">
        <v>208</v>
      </c>
      <c r="AU147" s="240" t="s">
        <v>82</v>
      </c>
      <c r="AY147" s="18" t="s">
        <v>206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80</v>
      </c>
      <c r="BK147" s="241">
        <f>ROUND(I147*H147,2)</f>
        <v>0</v>
      </c>
      <c r="BL147" s="18" t="s">
        <v>383</v>
      </c>
      <c r="BM147" s="240" t="s">
        <v>1866</v>
      </c>
    </row>
    <row r="148" s="13" customFormat="1">
      <c r="A148" s="13"/>
      <c r="B148" s="242"/>
      <c r="C148" s="243"/>
      <c r="D148" s="244" t="s">
        <v>215</v>
      </c>
      <c r="E148" s="245" t="s">
        <v>1</v>
      </c>
      <c r="F148" s="246" t="s">
        <v>1867</v>
      </c>
      <c r="G148" s="243"/>
      <c r="H148" s="247">
        <v>2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215</v>
      </c>
      <c r="AU148" s="253" t="s">
        <v>82</v>
      </c>
      <c r="AV148" s="13" t="s">
        <v>82</v>
      </c>
      <c r="AW148" s="13" t="s">
        <v>30</v>
      </c>
      <c r="AX148" s="13" t="s">
        <v>73</v>
      </c>
      <c r="AY148" s="253" t="s">
        <v>206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1868</v>
      </c>
      <c r="G149" s="243"/>
      <c r="H149" s="247">
        <v>2</v>
      </c>
      <c r="I149" s="248"/>
      <c r="J149" s="243"/>
      <c r="K149" s="243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82</v>
      </c>
      <c r="AV149" s="13" t="s">
        <v>82</v>
      </c>
      <c r="AW149" s="13" t="s">
        <v>30</v>
      </c>
      <c r="AX149" s="13" t="s">
        <v>73</v>
      </c>
      <c r="AY149" s="253" t="s">
        <v>206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1869</v>
      </c>
      <c r="G150" s="243"/>
      <c r="H150" s="247">
        <v>2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82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3" customFormat="1">
      <c r="A151" s="13"/>
      <c r="B151" s="242"/>
      <c r="C151" s="243"/>
      <c r="D151" s="244" t="s">
        <v>215</v>
      </c>
      <c r="E151" s="245" t="s">
        <v>1</v>
      </c>
      <c r="F151" s="246" t="s">
        <v>1870</v>
      </c>
      <c r="G151" s="243"/>
      <c r="H151" s="247">
        <v>2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215</v>
      </c>
      <c r="AU151" s="253" t="s">
        <v>82</v>
      </c>
      <c r="AV151" s="13" t="s">
        <v>82</v>
      </c>
      <c r="AW151" s="13" t="s">
        <v>30</v>
      </c>
      <c r="AX151" s="13" t="s">
        <v>73</v>
      </c>
      <c r="AY151" s="253" t="s">
        <v>206</v>
      </c>
    </row>
    <row r="152" s="13" customFormat="1">
      <c r="A152" s="13"/>
      <c r="B152" s="242"/>
      <c r="C152" s="243"/>
      <c r="D152" s="244" t="s">
        <v>215</v>
      </c>
      <c r="E152" s="245" t="s">
        <v>1</v>
      </c>
      <c r="F152" s="246" t="s">
        <v>1871</v>
      </c>
      <c r="G152" s="243"/>
      <c r="H152" s="247">
        <v>2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215</v>
      </c>
      <c r="AU152" s="253" t="s">
        <v>82</v>
      </c>
      <c r="AV152" s="13" t="s">
        <v>82</v>
      </c>
      <c r="AW152" s="13" t="s">
        <v>30</v>
      </c>
      <c r="AX152" s="13" t="s">
        <v>73</v>
      </c>
      <c r="AY152" s="253" t="s">
        <v>206</v>
      </c>
    </row>
    <row r="153" s="13" customFormat="1">
      <c r="A153" s="13"/>
      <c r="B153" s="242"/>
      <c r="C153" s="243"/>
      <c r="D153" s="244" t="s">
        <v>215</v>
      </c>
      <c r="E153" s="245" t="s">
        <v>1</v>
      </c>
      <c r="F153" s="246" t="s">
        <v>1872</v>
      </c>
      <c r="G153" s="243"/>
      <c r="H153" s="247">
        <v>2</v>
      </c>
      <c r="I153" s="248"/>
      <c r="J153" s="243"/>
      <c r="K153" s="243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215</v>
      </c>
      <c r="AU153" s="253" t="s">
        <v>82</v>
      </c>
      <c r="AV153" s="13" t="s">
        <v>82</v>
      </c>
      <c r="AW153" s="13" t="s">
        <v>30</v>
      </c>
      <c r="AX153" s="13" t="s">
        <v>73</v>
      </c>
      <c r="AY153" s="253" t="s">
        <v>206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1873</v>
      </c>
      <c r="G154" s="243"/>
      <c r="H154" s="247">
        <v>2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82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3" customFormat="1">
      <c r="A155" s="13"/>
      <c r="B155" s="242"/>
      <c r="C155" s="243"/>
      <c r="D155" s="244" t="s">
        <v>215</v>
      </c>
      <c r="E155" s="245" t="s">
        <v>1</v>
      </c>
      <c r="F155" s="246" t="s">
        <v>1874</v>
      </c>
      <c r="G155" s="243"/>
      <c r="H155" s="247">
        <v>2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215</v>
      </c>
      <c r="AU155" s="253" t="s">
        <v>82</v>
      </c>
      <c r="AV155" s="13" t="s">
        <v>82</v>
      </c>
      <c r="AW155" s="13" t="s">
        <v>30</v>
      </c>
      <c r="AX155" s="13" t="s">
        <v>73</v>
      </c>
      <c r="AY155" s="253" t="s">
        <v>206</v>
      </c>
    </row>
    <row r="156" s="13" customFormat="1">
      <c r="A156" s="13"/>
      <c r="B156" s="242"/>
      <c r="C156" s="243"/>
      <c r="D156" s="244" t="s">
        <v>215</v>
      </c>
      <c r="E156" s="245" t="s">
        <v>1</v>
      </c>
      <c r="F156" s="246" t="s">
        <v>1875</v>
      </c>
      <c r="G156" s="243"/>
      <c r="H156" s="247">
        <v>2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215</v>
      </c>
      <c r="AU156" s="253" t="s">
        <v>82</v>
      </c>
      <c r="AV156" s="13" t="s">
        <v>82</v>
      </c>
      <c r="AW156" s="13" t="s">
        <v>30</v>
      </c>
      <c r="AX156" s="13" t="s">
        <v>73</v>
      </c>
      <c r="AY156" s="253" t="s">
        <v>206</v>
      </c>
    </row>
    <row r="157" s="13" customFormat="1">
      <c r="A157" s="13"/>
      <c r="B157" s="242"/>
      <c r="C157" s="243"/>
      <c r="D157" s="244" t="s">
        <v>215</v>
      </c>
      <c r="E157" s="245" t="s">
        <v>1</v>
      </c>
      <c r="F157" s="246" t="s">
        <v>1876</v>
      </c>
      <c r="G157" s="243"/>
      <c r="H157" s="247">
        <v>2</v>
      </c>
      <c r="I157" s="248"/>
      <c r="J157" s="243"/>
      <c r="K157" s="243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215</v>
      </c>
      <c r="AU157" s="253" t="s">
        <v>82</v>
      </c>
      <c r="AV157" s="13" t="s">
        <v>82</v>
      </c>
      <c r="AW157" s="13" t="s">
        <v>30</v>
      </c>
      <c r="AX157" s="13" t="s">
        <v>73</v>
      </c>
      <c r="AY157" s="253" t="s">
        <v>206</v>
      </c>
    </row>
    <row r="158" s="13" customFormat="1">
      <c r="A158" s="13"/>
      <c r="B158" s="242"/>
      <c r="C158" s="243"/>
      <c r="D158" s="244" t="s">
        <v>215</v>
      </c>
      <c r="E158" s="245" t="s">
        <v>1</v>
      </c>
      <c r="F158" s="246" t="s">
        <v>1877</v>
      </c>
      <c r="G158" s="243"/>
      <c r="H158" s="247">
        <v>2</v>
      </c>
      <c r="I158" s="248"/>
      <c r="J158" s="243"/>
      <c r="K158" s="243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215</v>
      </c>
      <c r="AU158" s="253" t="s">
        <v>82</v>
      </c>
      <c r="AV158" s="13" t="s">
        <v>82</v>
      </c>
      <c r="AW158" s="13" t="s">
        <v>30</v>
      </c>
      <c r="AX158" s="13" t="s">
        <v>73</v>
      </c>
      <c r="AY158" s="253" t="s">
        <v>206</v>
      </c>
    </row>
    <row r="159" s="13" customFormat="1">
      <c r="A159" s="13"/>
      <c r="B159" s="242"/>
      <c r="C159" s="243"/>
      <c r="D159" s="244" t="s">
        <v>215</v>
      </c>
      <c r="E159" s="245" t="s">
        <v>1</v>
      </c>
      <c r="F159" s="246" t="s">
        <v>1878</v>
      </c>
      <c r="G159" s="243"/>
      <c r="H159" s="247">
        <v>2</v>
      </c>
      <c r="I159" s="248"/>
      <c r="J159" s="243"/>
      <c r="K159" s="243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215</v>
      </c>
      <c r="AU159" s="253" t="s">
        <v>82</v>
      </c>
      <c r="AV159" s="13" t="s">
        <v>82</v>
      </c>
      <c r="AW159" s="13" t="s">
        <v>30</v>
      </c>
      <c r="AX159" s="13" t="s">
        <v>73</v>
      </c>
      <c r="AY159" s="253" t="s">
        <v>206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1879</v>
      </c>
      <c r="G160" s="243"/>
      <c r="H160" s="247">
        <v>2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82</v>
      </c>
      <c r="AV160" s="13" t="s">
        <v>82</v>
      </c>
      <c r="AW160" s="13" t="s">
        <v>30</v>
      </c>
      <c r="AX160" s="13" t="s">
        <v>73</v>
      </c>
      <c r="AY160" s="253" t="s">
        <v>206</v>
      </c>
    </row>
    <row r="161" s="13" customFormat="1">
      <c r="A161" s="13"/>
      <c r="B161" s="242"/>
      <c r="C161" s="243"/>
      <c r="D161" s="244" t="s">
        <v>215</v>
      </c>
      <c r="E161" s="245" t="s">
        <v>1</v>
      </c>
      <c r="F161" s="246" t="s">
        <v>1880</v>
      </c>
      <c r="G161" s="243"/>
      <c r="H161" s="247">
        <v>2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215</v>
      </c>
      <c r="AU161" s="253" t="s">
        <v>82</v>
      </c>
      <c r="AV161" s="13" t="s">
        <v>82</v>
      </c>
      <c r="AW161" s="13" t="s">
        <v>30</v>
      </c>
      <c r="AX161" s="13" t="s">
        <v>73</v>
      </c>
      <c r="AY161" s="253" t="s">
        <v>206</v>
      </c>
    </row>
    <row r="162" s="14" customFormat="1">
      <c r="A162" s="14"/>
      <c r="B162" s="254"/>
      <c r="C162" s="255"/>
      <c r="D162" s="244" t="s">
        <v>215</v>
      </c>
      <c r="E162" s="256" t="s">
        <v>1</v>
      </c>
      <c r="F162" s="257" t="s">
        <v>218</v>
      </c>
      <c r="G162" s="255"/>
      <c r="H162" s="258">
        <v>28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4" t="s">
        <v>215</v>
      </c>
      <c r="AU162" s="264" t="s">
        <v>82</v>
      </c>
      <c r="AV162" s="14" t="s">
        <v>213</v>
      </c>
      <c r="AW162" s="14" t="s">
        <v>30</v>
      </c>
      <c r="AX162" s="14" t="s">
        <v>80</v>
      </c>
      <c r="AY162" s="264" t="s">
        <v>206</v>
      </c>
    </row>
    <row r="163" s="2" customFormat="1" ht="24.15" customHeight="1">
      <c r="A163" s="39"/>
      <c r="B163" s="40"/>
      <c r="C163" s="286" t="s">
        <v>213</v>
      </c>
      <c r="D163" s="286" t="s">
        <v>288</v>
      </c>
      <c r="E163" s="287" t="s">
        <v>315</v>
      </c>
      <c r="F163" s="288" t="s">
        <v>316</v>
      </c>
      <c r="G163" s="289" t="s">
        <v>309</v>
      </c>
      <c r="H163" s="290">
        <v>108</v>
      </c>
      <c r="I163" s="291"/>
      <c r="J163" s="292">
        <f>ROUND(I163*H163,2)</f>
        <v>0</v>
      </c>
      <c r="K163" s="288" t="s">
        <v>212</v>
      </c>
      <c r="L163" s="293"/>
      <c r="M163" s="294" t="s">
        <v>1</v>
      </c>
      <c r="N163" s="295" t="s">
        <v>38</v>
      </c>
      <c r="O163" s="92"/>
      <c r="P163" s="238">
        <f>O163*H163</f>
        <v>0</v>
      </c>
      <c r="Q163" s="238">
        <v>0.00092000000000000003</v>
      </c>
      <c r="R163" s="238">
        <f>Q163*H163</f>
        <v>0.099360000000000004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505</v>
      </c>
      <c r="AT163" s="240" t="s">
        <v>288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383</v>
      </c>
      <c r="BM163" s="240" t="s">
        <v>1881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1882</v>
      </c>
      <c r="G164" s="243"/>
      <c r="H164" s="247">
        <v>6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3" customFormat="1">
      <c r="A165" s="13"/>
      <c r="B165" s="242"/>
      <c r="C165" s="243"/>
      <c r="D165" s="244" t="s">
        <v>215</v>
      </c>
      <c r="E165" s="245" t="s">
        <v>1</v>
      </c>
      <c r="F165" s="246" t="s">
        <v>1883</v>
      </c>
      <c r="G165" s="243"/>
      <c r="H165" s="247">
        <v>6</v>
      </c>
      <c r="I165" s="248"/>
      <c r="J165" s="243"/>
      <c r="K165" s="243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215</v>
      </c>
      <c r="AU165" s="253" t="s">
        <v>82</v>
      </c>
      <c r="AV165" s="13" t="s">
        <v>82</v>
      </c>
      <c r="AW165" s="13" t="s">
        <v>30</v>
      </c>
      <c r="AX165" s="13" t="s">
        <v>73</v>
      </c>
      <c r="AY165" s="253" t="s">
        <v>206</v>
      </c>
    </row>
    <row r="166" s="13" customFormat="1">
      <c r="A166" s="13"/>
      <c r="B166" s="242"/>
      <c r="C166" s="243"/>
      <c r="D166" s="244" t="s">
        <v>215</v>
      </c>
      <c r="E166" s="245" t="s">
        <v>1</v>
      </c>
      <c r="F166" s="246" t="s">
        <v>1540</v>
      </c>
      <c r="G166" s="243"/>
      <c r="H166" s="247">
        <v>6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215</v>
      </c>
      <c r="AU166" s="253" t="s">
        <v>82</v>
      </c>
      <c r="AV166" s="13" t="s">
        <v>82</v>
      </c>
      <c r="AW166" s="13" t="s">
        <v>30</v>
      </c>
      <c r="AX166" s="13" t="s">
        <v>73</v>
      </c>
      <c r="AY166" s="253" t="s">
        <v>206</v>
      </c>
    </row>
    <row r="167" s="13" customFormat="1">
      <c r="A167" s="13"/>
      <c r="B167" s="242"/>
      <c r="C167" s="243"/>
      <c r="D167" s="244" t="s">
        <v>215</v>
      </c>
      <c r="E167" s="245" t="s">
        <v>1</v>
      </c>
      <c r="F167" s="246" t="s">
        <v>1884</v>
      </c>
      <c r="G167" s="243"/>
      <c r="H167" s="247">
        <v>6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215</v>
      </c>
      <c r="AU167" s="253" t="s">
        <v>82</v>
      </c>
      <c r="AV167" s="13" t="s">
        <v>82</v>
      </c>
      <c r="AW167" s="13" t="s">
        <v>30</v>
      </c>
      <c r="AX167" s="13" t="s">
        <v>73</v>
      </c>
      <c r="AY167" s="253" t="s">
        <v>206</v>
      </c>
    </row>
    <row r="168" s="13" customFormat="1">
      <c r="A168" s="13"/>
      <c r="B168" s="242"/>
      <c r="C168" s="243"/>
      <c r="D168" s="244" t="s">
        <v>215</v>
      </c>
      <c r="E168" s="245" t="s">
        <v>1</v>
      </c>
      <c r="F168" s="246" t="s">
        <v>1885</v>
      </c>
      <c r="G168" s="243"/>
      <c r="H168" s="247">
        <v>12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215</v>
      </c>
      <c r="AU168" s="253" t="s">
        <v>82</v>
      </c>
      <c r="AV168" s="13" t="s">
        <v>82</v>
      </c>
      <c r="AW168" s="13" t="s">
        <v>30</v>
      </c>
      <c r="AX168" s="13" t="s">
        <v>73</v>
      </c>
      <c r="AY168" s="253" t="s">
        <v>206</v>
      </c>
    </row>
    <row r="169" s="13" customFormat="1">
      <c r="A169" s="13"/>
      <c r="B169" s="242"/>
      <c r="C169" s="243"/>
      <c r="D169" s="244" t="s">
        <v>215</v>
      </c>
      <c r="E169" s="245" t="s">
        <v>1</v>
      </c>
      <c r="F169" s="246" t="s">
        <v>1886</v>
      </c>
      <c r="G169" s="243"/>
      <c r="H169" s="247">
        <v>6</v>
      </c>
      <c r="I169" s="248"/>
      <c r="J169" s="243"/>
      <c r="K169" s="243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215</v>
      </c>
      <c r="AU169" s="253" t="s">
        <v>82</v>
      </c>
      <c r="AV169" s="13" t="s">
        <v>82</v>
      </c>
      <c r="AW169" s="13" t="s">
        <v>30</v>
      </c>
      <c r="AX169" s="13" t="s">
        <v>73</v>
      </c>
      <c r="AY169" s="253" t="s">
        <v>206</v>
      </c>
    </row>
    <row r="170" s="13" customFormat="1">
      <c r="A170" s="13"/>
      <c r="B170" s="242"/>
      <c r="C170" s="243"/>
      <c r="D170" s="244" t="s">
        <v>215</v>
      </c>
      <c r="E170" s="245" t="s">
        <v>1</v>
      </c>
      <c r="F170" s="246" t="s">
        <v>1887</v>
      </c>
      <c r="G170" s="243"/>
      <c r="H170" s="247">
        <v>12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215</v>
      </c>
      <c r="AU170" s="253" t="s">
        <v>82</v>
      </c>
      <c r="AV170" s="13" t="s">
        <v>82</v>
      </c>
      <c r="AW170" s="13" t="s">
        <v>30</v>
      </c>
      <c r="AX170" s="13" t="s">
        <v>73</v>
      </c>
      <c r="AY170" s="253" t="s">
        <v>206</v>
      </c>
    </row>
    <row r="171" s="13" customFormat="1">
      <c r="A171" s="13"/>
      <c r="B171" s="242"/>
      <c r="C171" s="243"/>
      <c r="D171" s="244" t="s">
        <v>215</v>
      </c>
      <c r="E171" s="245" t="s">
        <v>1</v>
      </c>
      <c r="F171" s="246" t="s">
        <v>1888</v>
      </c>
      <c r="G171" s="243"/>
      <c r="H171" s="247">
        <v>12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215</v>
      </c>
      <c r="AU171" s="253" t="s">
        <v>82</v>
      </c>
      <c r="AV171" s="13" t="s">
        <v>82</v>
      </c>
      <c r="AW171" s="13" t="s">
        <v>30</v>
      </c>
      <c r="AX171" s="13" t="s">
        <v>73</v>
      </c>
      <c r="AY171" s="253" t="s">
        <v>206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1889</v>
      </c>
      <c r="G172" s="243"/>
      <c r="H172" s="247">
        <v>6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82</v>
      </c>
      <c r="AV172" s="13" t="s">
        <v>82</v>
      </c>
      <c r="AW172" s="13" t="s">
        <v>30</v>
      </c>
      <c r="AX172" s="13" t="s">
        <v>73</v>
      </c>
      <c r="AY172" s="253" t="s">
        <v>206</v>
      </c>
    </row>
    <row r="173" s="13" customFormat="1">
      <c r="A173" s="13"/>
      <c r="B173" s="242"/>
      <c r="C173" s="243"/>
      <c r="D173" s="244" t="s">
        <v>215</v>
      </c>
      <c r="E173" s="245" t="s">
        <v>1</v>
      </c>
      <c r="F173" s="246" t="s">
        <v>1890</v>
      </c>
      <c r="G173" s="243"/>
      <c r="H173" s="247">
        <v>12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215</v>
      </c>
      <c r="AU173" s="253" t="s">
        <v>82</v>
      </c>
      <c r="AV173" s="13" t="s">
        <v>82</v>
      </c>
      <c r="AW173" s="13" t="s">
        <v>30</v>
      </c>
      <c r="AX173" s="13" t="s">
        <v>73</v>
      </c>
      <c r="AY173" s="253" t="s">
        <v>206</v>
      </c>
    </row>
    <row r="174" s="13" customFormat="1">
      <c r="A174" s="13"/>
      <c r="B174" s="242"/>
      <c r="C174" s="243"/>
      <c r="D174" s="244" t="s">
        <v>215</v>
      </c>
      <c r="E174" s="245" t="s">
        <v>1</v>
      </c>
      <c r="F174" s="246" t="s">
        <v>1891</v>
      </c>
      <c r="G174" s="243"/>
      <c r="H174" s="247">
        <v>6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215</v>
      </c>
      <c r="AU174" s="253" t="s">
        <v>82</v>
      </c>
      <c r="AV174" s="13" t="s">
        <v>82</v>
      </c>
      <c r="AW174" s="13" t="s">
        <v>30</v>
      </c>
      <c r="AX174" s="13" t="s">
        <v>73</v>
      </c>
      <c r="AY174" s="253" t="s">
        <v>206</v>
      </c>
    </row>
    <row r="175" s="13" customFormat="1">
      <c r="A175" s="13"/>
      <c r="B175" s="242"/>
      <c r="C175" s="243"/>
      <c r="D175" s="244" t="s">
        <v>215</v>
      </c>
      <c r="E175" s="245" t="s">
        <v>1</v>
      </c>
      <c r="F175" s="246" t="s">
        <v>1892</v>
      </c>
      <c r="G175" s="243"/>
      <c r="H175" s="247">
        <v>6</v>
      </c>
      <c r="I175" s="248"/>
      <c r="J175" s="243"/>
      <c r="K175" s="243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215</v>
      </c>
      <c r="AU175" s="253" t="s">
        <v>82</v>
      </c>
      <c r="AV175" s="13" t="s">
        <v>82</v>
      </c>
      <c r="AW175" s="13" t="s">
        <v>30</v>
      </c>
      <c r="AX175" s="13" t="s">
        <v>73</v>
      </c>
      <c r="AY175" s="253" t="s">
        <v>206</v>
      </c>
    </row>
    <row r="176" s="13" customFormat="1">
      <c r="A176" s="13"/>
      <c r="B176" s="242"/>
      <c r="C176" s="243"/>
      <c r="D176" s="244" t="s">
        <v>215</v>
      </c>
      <c r="E176" s="245" t="s">
        <v>1</v>
      </c>
      <c r="F176" s="246" t="s">
        <v>1893</v>
      </c>
      <c r="G176" s="243"/>
      <c r="H176" s="247">
        <v>6</v>
      </c>
      <c r="I176" s="248"/>
      <c r="J176" s="243"/>
      <c r="K176" s="243"/>
      <c r="L176" s="249"/>
      <c r="M176" s="250"/>
      <c r="N176" s="251"/>
      <c r="O176" s="251"/>
      <c r="P176" s="251"/>
      <c r="Q176" s="251"/>
      <c r="R176" s="251"/>
      <c r="S176" s="251"/>
      <c r="T176" s="25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3" t="s">
        <v>215</v>
      </c>
      <c r="AU176" s="253" t="s">
        <v>82</v>
      </c>
      <c r="AV176" s="13" t="s">
        <v>82</v>
      </c>
      <c r="AW176" s="13" t="s">
        <v>30</v>
      </c>
      <c r="AX176" s="13" t="s">
        <v>73</v>
      </c>
      <c r="AY176" s="253" t="s">
        <v>206</v>
      </c>
    </row>
    <row r="177" s="13" customFormat="1">
      <c r="A177" s="13"/>
      <c r="B177" s="242"/>
      <c r="C177" s="243"/>
      <c r="D177" s="244" t="s">
        <v>215</v>
      </c>
      <c r="E177" s="245" t="s">
        <v>1</v>
      </c>
      <c r="F177" s="246" t="s">
        <v>1894</v>
      </c>
      <c r="G177" s="243"/>
      <c r="H177" s="247">
        <v>6</v>
      </c>
      <c r="I177" s="248"/>
      <c r="J177" s="243"/>
      <c r="K177" s="243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215</v>
      </c>
      <c r="AU177" s="253" t="s">
        <v>82</v>
      </c>
      <c r="AV177" s="13" t="s">
        <v>82</v>
      </c>
      <c r="AW177" s="13" t="s">
        <v>30</v>
      </c>
      <c r="AX177" s="13" t="s">
        <v>73</v>
      </c>
      <c r="AY177" s="253" t="s">
        <v>206</v>
      </c>
    </row>
    <row r="178" s="14" customFormat="1">
      <c r="A178" s="14"/>
      <c r="B178" s="254"/>
      <c r="C178" s="255"/>
      <c r="D178" s="244" t="s">
        <v>215</v>
      </c>
      <c r="E178" s="256" t="s">
        <v>1</v>
      </c>
      <c r="F178" s="257" t="s">
        <v>218</v>
      </c>
      <c r="G178" s="255"/>
      <c r="H178" s="258">
        <v>108</v>
      </c>
      <c r="I178" s="259"/>
      <c r="J178" s="255"/>
      <c r="K178" s="255"/>
      <c r="L178" s="260"/>
      <c r="M178" s="261"/>
      <c r="N178" s="262"/>
      <c r="O178" s="262"/>
      <c r="P178" s="262"/>
      <c r="Q178" s="262"/>
      <c r="R178" s="262"/>
      <c r="S178" s="262"/>
      <c r="T178" s="26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4" t="s">
        <v>215</v>
      </c>
      <c r="AU178" s="264" t="s">
        <v>82</v>
      </c>
      <c r="AV178" s="14" t="s">
        <v>213</v>
      </c>
      <c r="AW178" s="14" t="s">
        <v>30</v>
      </c>
      <c r="AX178" s="14" t="s">
        <v>80</v>
      </c>
      <c r="AY178" s="264" t="s">
        <v>206</v>
      </c>
    </row>
    <row r="179" s="2" customFormat="1" ht="24.15" customHeight="1">
      <c r="A179" s="39"/>
      <c r="B179" s="40"/>
      <c r="C179" s="229" t="s">
        <v>233</v>
      </c>
      <c r="D179" s="229" t="s">
        <v>208</v>
      </c>
      <c r="E179" s="230" t="s">
        <v>779</v>
      </c>
      <c r="F179" s="231" t="s">
        <v>780</v>
      </c>
      <c r="G179" s="232" t="s">
        <v>309</v>
      </c>
      <c r="H179" s="233">
        <v>5996</v>
      </c>
      <c r="I179" s="234"/>
      <c r="J179" s="235">
        <f>ROUND(I179*H179,2)</f>
        <v>0</v>
      </c>
      <c r="K179" s="231" t="s">
        <v>212</v>
      </c>
      <c r="L179" s="45"/>
      <c r="M179" s="299" t="s">
        <v>1</v>
      </c>
      <c r="N179" s="300" t="s">
        <v>38</v>
      </c>
      <c r="O179" s="301"/>
      <c r="P179" s="302">
        <f>O179*H179</f>
        <v>0</v>
      </c>
      <c r="Q179" s="302">
        <v>0</v>
      </c>
      <c r="R179" s="302">
        <f>Q179*H179</f>
        <v>0</v>
      </c>
      <c r="S179" s="302">
        <v>0</v>
      </c>
      <c r="T179" s="30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213</v>
      </c>
      <c r="AT179" s="240" t="s">
        <v>208</v>
      </c>
      <c r="AU179" s="240" t="s">
        <v>82</v>
      </c>
      <c r="AY179" s="18" t="s">
        <v>206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80</v>
      </c>
      <c r="BK179" s="241">
        <f>ROUND(I179*H179,2)</f>
        <v>0</v>
      </c>
      <c r="BL179" s="18" t="s">
        <v>213</v>
      </c>
      <c r="BM179" s="240" t="s">
        <v>1895</v>
      </c>
    </row>
    <row r="180" s="2" customFormat="1" ht="6.96" customHeight="1">
      <c r="A180" s="39"/>
      <c r="B180" s="67"/>
      <c r="C180" s="68"/>
      <c r="D180" s="68"/>
      <c r="E180" s="68"/>
      <c r="F180" s="68"/>
      <c r="G180" s="68"/>
      <c r="H180" s="68"/>
      <c r="I180" s="68"/>
      <c r="J180" s="68"/>
      <c r="K180" s="68"/>
      <c r="L180" s="45"/>
      <c r="M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</row>
  </sheetData>
  <sheetProtection sheet="1" autoFilter="0" formatColumns="0" formatRows="0" objects="1" scenarios="1" spinCount="100000" saltValue="+60gqampGDCr2GGa/4WqvNEtCytavB9FinT2RVgqkwFZraxH2oSmhurzlmV0HZkEKzBR7QPRK2QqezT2YBcCXA==" hashValue="bOKxyh2JSIwAc+fbwEosHcULYscHfcbvGly1gP0DKg/5wpqLEs1exb0imRwzTs2Cmzx+YPxIoqTPRspKK/+koQ==" algorithmName="SHA-512" password="CC35"/>
  <autoFilter ref="C123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168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5" t="s">
        <v>1896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20</v>
      </c>
      <c r="E12" s="39"/>
      <c r="F12" s="142" t="s">
        <v>21</v>
      </c>
      <c r="G12" s="39"/>
      <c r="H12" s="39"/>
      <c r="I12" s="152" t="s">
        <v>22</v>
      </c>
      <c r="J12" s="156" t="str">
        <f>'Rekapitulace stavby'!AN8</f>
        <v>7. 7. 2025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24</v>
      </c>
      <c r="E14" s="39"/>
      <c r="F14" s="39"/>
      <c r="G14" s="39"/>
      <c r="H14" s="39"/>
      <c r="I14" s="152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2" t="s">
        <v>26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27</v>
      </c>
      <c r="E17" s="39"/>
      <c r="F17" s="39"/>
      <c r="G17" s="39"/>
      <c r="H17" s="39"/>
      <c r="I17" s="15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29</v>
      </c>
      <c r="E20" s="39"/>
      <c r="F20" s="39"/>
      <c r="G20" s="39"/>
      <c r="H20" s="39"/>
      <c r="I20" s="152" t="s">
        <v>25</v>
      </c>
      <c r="J20" s="142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tr">
        <f>IF('Rekapitulace stavby'!E17="","",'Rekapitulace stavby'!E17)</f>
        <v xml:space="preserve"> </v>
      </c>
      <c r="F21" s="39"/>
      <c r="G21" s="39"/>
      <c r="H21" s="39"/>
      <c r="I21" s="152" t="s">
        <v>26</v>
      </c>
      <c r="J21" s="142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31</v>
      </c>
      <c r="E23" s="39"/>
      <c r="F23" s="39"/>
      <c r="G23" s="39"/>
      <c r="H23" s="39"/>
      <c r="I23" s="152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26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32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1"/>
      <c r="E29" s="161"/>
      <c r="F29" s="161"/>
      <c r="G29" s="161"/>
      <c r="H29" s="161"/>
      <c r="I29" s="161"/>
      <c r="J29" s="161"/>
      <c r="K29" s="16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2" t="s">
        <v>33</v>
      </c>
      <c r="E30" s="39"/>
      <c r="F30" s="39"/>
      <c r="G30" s="39"/>
      <c r="H30" s="39"/>
      <c r="I30" s="39"/>
      <c r="J30" s="163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4" t="s">
        <v>35</v>
      </c>
      <c r="G32" s="39"/>
      <c r="H32" s="39"/>
      <c r="I32" s="164" t="s">
        <v>34</v>
      </c>
      <c r="J32" s="164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37</v>
      </c>
      <c r="E33" s="152" t="s">
        <v>38</v>
      </c>
      <c r="F33" s="165">
        <f>ROUND((SUM(BE118:BE150)),  2)</f>
        <v>0</v>
      </c>
      <c r="G33" s="39"/>
      <c r="H33" s="39"/>
      <c r="I33" s="166">
        <v>0.20999999999999999</v>
      </c>
      <c r="J33" s="165">
        <f>ROUND(((SUM(BE118:BE150))*I33),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39</v>
      </c>
      <c r="F34" s="165">
        <f>ROUND((SUM(BF118:BF150)),  2)</f>
        <v>0</v>
      </c>
      <c r="G34" s="39"/>
      <c r="H34" s="39"/>
      <c r="I34" s="166">
        <v>0.12</v>
      </c>
      <c r="J34" s="165">
        <f>ROUND(((SUM(BF118:BF150))*I34),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40</v>
      </c>
      <c r="F35" s="165">
        <f>ROUND((SUM(BG118:BG150)),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41</v>
      </c>
      <c r="F36" s="165">
        <f>ROUND((SUM(BH118:BH150)),  2)</f>
        <v>0</v>
      </c>
      <c r="G36" s="39"/>
      <c r="H36" s="39"/>
      <c r="I36" s="166">
        <v>0.12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42</v>
      </c>
      <c r="F37" s="165">
        <f>ROUND((SUM(BI118:BI150)),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43</v>
      </c>
      <c r="E39" s="169"/>
      <c r="F39" s="169"/>
      <c r="G39" s="170" t="s">
        <v>44</v>
      </c>
      <c r="H39" s="171" t="s">
        <v>45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168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999.90.90 - Likvidace odpadů včetně dopravy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7. 7. 2025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7" t="s">
        <v>177</v>
      </c>
      <c r="D94" s="188"/>
      <c r="E94" s="188"/>
      <c r="F94" s="188"/>
      <c r="G94" s="188"/>
      <c r="H94" s="188"/>
      <c r="I94" s="188"/>
      <c r="J94" s="189" t="s">
        <v>178</v>
      </c>
      <c r="K94" s="18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0" t="s">
        <v>179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180</v>
      </c>
    </row>
    <row r="97" s="9" customFormat="1" ht="24.96" customHeight="1">
      <c r="A97" s="9"/>
      <c r="B97" s="191"/>
      <c r="C97" s="192"/>
      <c r="D97" s="193" t="s">
        <v>181</v>
      </c>
      <c r="E97" s="194"/>
      <c r="F97" s="194"/>
      <c r="G97" s="194"/>
      <c r="H97" s="194"/>
      <c r="I97" s="194"/>
      <c r="J97" s="195">
        <f>J119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1"/>
      <c r="C98" s="192"/>
      <c r="D98" s="193" t="s">
        <v>621</v>
      </c>
      <c r="E98" s="194"/>
      <c r="F98" s="194"/>
      <c r="G98" s="194"/>
      <c r="H98" s="194"/>
      <c r="I98" s="194"/>
      <c r="J98" s="195">
        <f>J134</f>
        <v>0</v>
      </c>
      <c r="K98" s="192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191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Prostá rekonstrukce trati v úseku Lázně Bělohrad - Nová Paka_Z2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168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SO 999.90.90 - Likvidace odpadů včetně dopravy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 xml:space="preserve"> </v>
      </c>
      <c r="G112" s="41"/>
      <c r="H112" s="41"/>
      <c r="I112" s="33" t="s">
        <v>22</v>
      </c>
      <c r="J112" s="80" t="str">
        <f>IF(J12="","",J12)</f>
        <v>7. 7. 2025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24</v>
      </c>
      <c r="D114" s="41"/>
      <c r="E114" s="41"/>
      <c r="F114" s="28" t="str">
        <f>E15</f>
        <v xml:space="preserve"> </v>
      </c>
      <c r="G114" s="41"/>
      <c r="H114" s="41"/>
      <c r="I114" s="33" t="s">
        <v>29</v>
      </c>
      <c r="J114" s="37" t="str">
        <f>E21</f>
        <v xml:space="preserve"> 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31</v>
      </c>
      <c r="J115" s="37" t="str">
        <f>E24</f>
        <v xml:space="preserve"> 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2"/>
      <c r="B117" s="203"/>
      <c r="C117" s="204" t="s">
        <v>192</v>
      </c>
      <c r="D117" s="205" t="s">
        <v>58</v>
      </c>
      <c r="E117" s="205" t="s">
        <v>54</v>
      </c>
      <c r="F117" s="205" t="s">
        <v>55</v>
      </c>
      <c r="G117" s="205" t="s">
        <v>193</v>
      </c>
      <c r="H117" s="205" t="s">
        <v>194</v>
      </c>
      <c r="I117" s="205" t="s">
        <v>195</v>
      </c>
      <c r="J117" s="205" t="s">
        <v>178</v>
      </c>
      <c r="K117" s="206" t="s">
        <v>196</v>
      </c>
      <c r="L117" s="207"/>
      <c r="M117" s="101" t="s">
        <v>1</v>
      </c>
      <c r="N117" s="102" t="s">
        <v>37</v>
      </c>
      <c r="O117" s="102" t="s">
        <v>197</v>
      </c>
      <c r="P117" s="102" t="s">
        <v>198</v>
      </c>
      <c r="Q117" s="102" t="s">
        <v>199</v>
      </c>
      <c r="R117" s="102" t="s">
        <v>200</v>
      </c>
      <c r="S117" s="102" t="s">
        <v>201</v>
      </c>
      <c r="T117" s="103" t="s">
        <v>202</v>
      </c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="2" customFormat="1" ht="22.8" customHeight="1">
      <c r="A118" s="39"/>
      <c r="B118" s="40"/>
      <c r="C118" s="108" t="s">
        <v>203</v>
      </c>
      <c r="D118" s="41"/>
      <c r="E118" s="41"/>
      <c r="F118" s="41"/>
      <c r="G118" s="41"/>
      <c r="H118" s="41"/>
      <c r="I118" s="41"/>
      <c r="J118" s="208">
        <f>BK118</f>
        <v>0</v>
      </c>
      <c r="K118" s="41"/>
      <c r="L118" s="45"/>
      <c r="M118" s="104"/>
      <c r="N118" s="209"/>
      <c r="O118" s="105"/>
      <c r="P118" s="210">
        <f>P119+P134</f>
        <v>0</v>
      </c>
      <c r="Q118" s="105"/>
      <c r="R118" s="210">
        <f>R119+R134</f>
        <v>0</v>
      </c>
      <c r="S118" s="105"/>
      <c r="T118" s="211">
        <f>T119+T134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72</v>
      </c>
      <c r="AU118" s="18" t="s">
        <v>180</v>
      </c>
      <c r="BK118" s="212">
        <f>BK119+BK134</f>
        <v>0</v>
      </c>
    </row>
    <row r="119" s="12" customFormat="1" ht="25.92" customHeight="1">
      <c r="A119" s="12"/>
      <c r="B119" s="213"/>
      <c r="C119" s="214"/>
      <c r="D119" s="215" t="s">
        <v>72</v>
      </c>
      <c r="E119" s="216" t="s">
        <v>204</v>
      </c>
      <c r="F119" s="216" t="s">
        <v>205</v>
      </c>
      <c r="G119" s="214"/>
      <c r="H119" s="214"/>
      <c r="I119" s="217"/>
      <c r="J119" s="218">
        <f>BK119</f>
        <v>0</v>
      </c>
      <c r="K119" s="214"/>
      <c r="L119" s="219"/>
      <c r="M119" s="220"/>
      <c r="N119" s="221"/>
      <c r="O119" s="221"/>
      <c r="P119" s="222">
        <f>SUM(P120:P133)</f>
        <v>0</v>
      </c>
      <c r="Q119" s="221"/>
      <c r="R119" s="222">
        <f>SUM(R120:R133)</f>
        <v>0</v>
      </c>
      <c r="S119" s="221"/>
      <c r="T119" s="223">
        <f>SUM(T120:T133)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4" t="s">
        <v>80</v>
      </c>
      <c r="AT119" s="225" t="s">
        <v>72</v>
      </c>
      <c r="AU119" s="225" t="s">
        <v>73</v>
      </c>
      <c r="AY119" s="224" t="s">
        <v>206</v>
      </c>
      <c r="BK119" s="226">
        <f>SUM(BK120:BK133)</f>
        <v>0</v>
      </c>
    </row>
    <row r="120" s="2" customFormat="1" ht="24.15" customHeight="1">
      <c r="A120" s="39"/>
      <c r="B120" s="40"/>
      <c r="C120" s="229" t="s">
        <v>80</v>
      </c>
      <c r="D120" s="229" t="s">
        <v>208</v>
      </c>
      <c r="E120" s="230" t="s">
        <v>1897</v>
      </c>
      <c r="F120" s="231" t="s">
        <v>260</v>
      </c>
      <c r="G120" s="232" t="s">
        <v>261</v>
      </c>
      <c r="H120" s="233">
        <v>27.974</v>
      </c>
      <c r="I120" s="234"/>
      <c r="J120" s="235">
        <f>ROUND(I120*H120,2)</f>
        <v>0</v>
      </c>
      <c r="K120" s="231" t="s">
        <v>212</v>
      </c>
      <c r="L120" s="45"/>
      <c r="M120" s="236" t="s">
        <v>1</v>
      </c>
      <c r="N120" s="237" t="s">
        <v>38</v>
      </c>
      <c r="O120" s="92"/>
      <c r="P120" s="238">
        <f>O120*H120</f>
        <v>0</v>
      </c>
      <c r="Q120" s="238">
        <v>0</v>
      </c>
      <c r="R120" s="238">
        <f>Q120*H120</f>
        <v>0</v>
      </c>
      <c r="S120" s="238">
        <v>0</v>
      </c>
      <c r="T120" s="239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40" t="s">
        <v>213</v>
      </c>
      <c r="AT120" s="240" t="s">
        <v>208</v>
      </c>
      <c r="AU120" s="240" t="s">
        <v>80</v>
      </c>
      <c r="AY120" s="18" t="s">
        <v>206</v>
      </c>
      <c r="BE120" s="241">
        <f>IF(N120="základní",J120,0)</f>
        <v>0</v>
      </c>
      <c r="BF120" s="241">
        <f>IF(N120="snížená",J120,0)</f>
        <v>0</v>
      </c>
      <c r="BG120" s="241">
        <f>IF(N120="zákl. přenesená",J120,0)</f>
        <v>0</v>
      </c>
      <c r="BH120" s="241">
        <f>IF(N120="sníž. přenesená",J120,0)</f>
        <v>0</v>
      </c>
      <c r="BI120" s="241">
        <f>IF(N120="nulová",J120,0)</f>
        <v>0</v>
      </c>
      <c r="BJ120" s="18" t="s">
        <v>80</v>
      </c>
      <c r="BK120" s="241">
        <f>ROUND(I120*H120,2)</f>
        <v>0</v>
      </c>
      <c r="BL120" s="18" t="s">
        <v>213</v>
      </c>
      <c r="BM120" s="240" t="s">
        <v>1898</v>
      </c>
    </row>
    <row r="121" s="13" customFormat="1">
      <c r="A121" s="13"/>
      <c r="B121" s="242"/>
      <c r="C121" s="243"/>
      <c r="D121" s="244" t="s">
        <v>215</v>
      </c>
      <c r="E121" s="245" t="s">
        <v>1</v>
      </c>
      <c r="F121" s="246" t="s">
        <v>1899</v>
      </c>
      <c r="G121" s="243"/>
      <c r="H121" s="247">
        <v>30.346</v>
      </c>
      <c r="I121" s="248"/>
      <c r="J121" s="243"/>
      <c r="K121" s="243"/>
      <c r="L121" s="249"/>
      <c r="M121" s="250"/>
      <c r="N121" s="251"/>
      <c r="O121" s="251"/>
      <c r="P121" s="251"/>
      <c r="Q121" s="251"/>
      <c r="R121" s="251"/>
      <c r="S121" s="251"/>
      <c r="T121" s="25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53" t="s">
        <v>215</v>
      </c>
      <c r="AU121" s="253" t="s">
        <v>80</v>
      </c>
      <c r="AV121" s="13" t="s">
        <v>82</v>
      </c>
      <c r="AW121" s="13" t="s">
        <v>30</v>
      </c>
      <c r="AX121" s="13" t="s">
        <v>73</v>
      </c>
      <c r="AY121" s="253" t="s">
        <v>206</v>
      </c>
    </row>
    <row r="122" s="13" customFormat="1">
      <c r="A122" s="13"/>
      <c r="B122" s="242"/>
      <c r="C122" s="243"/>
      <c r="D122" s="244" t="s">
        <v>215</v>
      </c>
      <c r="E122" s="245" t="s">
        <v>1</v>
      </c>
      <c r="F122" s="246" t="s">
        <v>1900</v>
      </c>
      <c r="G122" s="243"/>
      <c r="H122" s="247">
        <v>-14.283</v>
      </c>
      <c r="I122" s="248"/>
      <c r="J122" s="243"/>
      <c r="K122" s="243"/>
      <c r="L122" s="249"/>
      <c r="M122" s="250"/>
      <c r="N122" s="251"/>
      <c r="O122" s="251"/>
      <c r="P122" s="251"/>
      <c r="Q122" s="251"/>
      <c r="R122" s="251"/>
      <c r="S122" s="251"/>
      <c r="T122" s="25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3" t="s">
        <v>215</v>
      </c>
      <c r="AU122" s="253" t="s">
        <v>80</v>
      </c>
      <c r="AV122" s="13" t="s">
        <v>82</v>
      </c>
      <c r="AW122" s="13" t="s">
        <v>30</v>
      </c>
      <c r="AX122" s="13" t="s">
        <v>73</v>
      </c>
      <c r="AY122" s="253" t="s">
        <v>206</v>
      </c>
    </row>
    <row r="123" s="13" customFormat="1">
      <c r="A123" s="13"/>
      <c r="B123" s="242"/>
      <c r="C123" s="243"/>
      <c r="D123" s="244" t="s">
        <v>215</v>
      </c>
      <c r="E123" s="245" t="s">
        <v>1</v>
      </c>
      <c r="F123" s="246" t="s">
        <v>1901</v>
      </c>
      <c r="G123" s="243"/>
      <c r="H123" s="247">
        <v>11.911</v>
      </c>
      <c r="I123" s="248"/>
      <c r="J123" s="243"/>
      <c r="K123" s="243"/>
      <c r="L123" s="249"/>
      <c r="M123" s="250"/>
      <c r="N123" s="251"/>
      <c r="O123" s="251"/>
      <c r="P123" s="251"/>
      <c r="Q123" s="251"/>
      <c r="R123" s="251"/>
      <c r="S123" s="251"/>
      <c r="T123" s="25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3" t="s">
        <v>215</v>
      </c>
      <c r="AU123" s="253" t="s">
        <v>80</v>
      </c>
      <c r="AV123" s="13" t="s">
        <v>82</v>
      </c>
      <c r="AW123" s="13" t="s">
        <v>30</v>
      </c>
      <c r="AX123" s="13" t="s">
        <v>73</v>
      </c>
      <c r="AY123" s="253" t="s">
        <v>206</v>
      </c>
    </row>
    <row r="124" s="14" customFormat="1">
      <c r="A124" s="14"/>
      <c r="B124" s="254"/>
      <c r="C124" s="255"/>
      <c r="D124" s="244" t="s">
        <v>215</v>
      </c>
      <c r="E124" s="256" t="s">
        <v>1</v>
      </c>
      <c r="F124" s="257" t="s">
        <v>218</v>
      </c>
      <c r="G124" s="255"/>
      <c r="H124" s="258">
        <v>27.974</v>
      </c>
      <c r="I124" s="259"/>
      <c r="J124" s="255"/>
      <c r="K124" s="255"/>
      <c r="L124" s="260"/>
      <c r="M124" s="261"/>
      <c r="N124" s="262"/>
      <c r="O124" s="262"/>
      <c r="P124" s="262"/>
      <c r="Q124" s="262"/>
      <c r="R124" s="262"/>
      <c r="S124" s="262"/>
      <c r="T124" s="26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4" t="s">
        <v>215</v>
      </c>
      <c r="AU124" s="264" t="s">
        <v>80</v>
      </c>
      <c r="AV124" s="14" t="s">
        <v>213</v>
      </c>
      <c r="AW124" s="14" t="s">
        <v>30</v>
      </c>
      <c r="AX124" s="14" t="s">
        <v>80</v>
      </c>
      <c r="AY124" s="264" t="s">
        <v>206</v>
      </c>
    </row>
    <row r="125" s="2" customFormat="1" ht="21.75" customHeight="1">
      <c r="A125" s="39"/>
      <c r="B125" s="40"/>
      <c r="C125" s="229" t="s">
        <v>82</v>
      </c>
      <c r="D125" s="229" t="s">
        <v>208</v>
      </c>
      <c r="E125" s="230" t="s">
        <v>1902</v>
      </c>
      <c r="F125" s="231" t="s">
        <v>673</v>
      </c>
      <c r="G125" s="232" t="s">
        <v>261</v>
      </c>
      <c r="H125" s="233">
        <v>17.25</v>
      </c>
      <c r="I125" s="234"/>
      <c r="J125" s="235">
        <f>ROUND(I125*H125,2)</f>
        <v>0</v>
      </c>
      <c r="K125" s="231" t="s">
        <v>489</v>
      </c>
      <c r="L125" s="45"/>
      <c r="M125" s="236" t="s">
        <v>1</v>
      </c>
      <c r="N125" s="237" t="s">
        <v>38</v>
      </c>
      <c r="O125" s="92"/>
      <c r="P125" s="238">
        <f>O125*H125</f>
        <v>0</v>
      </c>
      <c r="Q125" s="238">
        <v>0</v>
      </c>
      <c r="R125" s="238">
        <f>Q125*H125</f>
        <v>0</v>
      </c>
      <c r="S125" s="238">
        <v>0</v>
      </c>
      <c r="T125" s="239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0" t="s">
        <v>499</v>
      </c>
      <c r="AT125" s="240" t="s">
        <v>208</v>
      </c>
      <c r="AU125" s="240" t="s">
        <v>80</v>
      </c>
      <c r="AY125" s="18" t="s">
        <v>206</v>
      </c>
      <c r="BE125" s="241">
        <f>IF(N125="základní",J125,0)</f>
        <v>0</v>
      </c>
      <c r="BF125" s="241">
        <f>IF(N125="snížená",J125,0)</f>
        <v>0</v>
      </c>
      <c r="BG125" s="241">
        <f>IF(N125="zákl. přenesená",J125,0)</f>
        <v>0</v>
      </c>
      <c r="BH125" s="241">
        <f>IF(N125="sníž. přenesená",J125,0)</f>
        <v>0</v>
      </c>
      <c r="BI125" s="241">
        <f>IF(N125="nulová",J125,0)</f>
        <v>0</v>
      </c>
      <c r="BJ125" s="18" t="s">
        <v>80</v>
      </c>
      <c r="BK125" s="241">
        <f>ROUND(I125*H125,2)</f>
        <v>0</v>
      </c>
      <c r="BL125" s="18" t="s">
        <v>499</v>
      </c>
      <c r="BM125" s="240" t="s">
        <v>1903</v>
      </c>
    </row>
    <row r="126" s="13" customFormat="1">
      <c r="A126" s="13"/>
      <c r="B126" s="242"/>
      <c r="C126" s="243"/>
      <c r="D126" s="244" t="s">
        <v>215</v>
      </c>
      <c r="E126" s="245" t="s">
        <v>1</v>
      </c>
      <c r="F126" s="246" t="s">
        <v>1904</v>
      </c>
      <c r="G126" s="243"/>
      <c r="H126" s="247">
        <v>15</v>
      </c>
      <c r="I126" s="248"/>
      <c r="J126" s="243"/>
      <c r="K126" s="243"/>
      <c r="L126" s="249"/>
      <c r="M126" s="250"/>
      <c r="N126" s="251"/>
      <c r="O126" s="251"/>
      <c r="P126" s="251"/>
      <c r="Q126" s="251"/>
      <c r="R126" s="251"/>
      <c r="S126" s="251"/>
      <c r="T126" s="25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3" t="s">
        <v>215</v>
      </c>
      <c r="AU126" s="253" t="s">
        <v>80</v>
      </c>
      <c r="AV126" s="13" t="s">
        <v>82</v>
      </c>
      <c r="AW126" s="13" t="s">
        <v>30</v>
      </c>
      <c r="AX126" s="13" t="s">
        <v>73</v>
      </c>
      <c r="AY126" s="253" t="s">
        <v>206</v>
      </c>
    </row>
    <row r="127" s="13" customFormat="1">
      <c r="A127" s="13"/>
      <c r="B127" s="242"/>
      <c r="C127" s="243"/>
      <c r="D127" s="244" t="s">
        <v>215</v>
      </c>
      <c r="E127" s="245" t="s">
        <v>1</v>
      </c>
      <c r="F127" s="246" t="s">
        <v>1905</v>
      </c>
      <c r="G127" s="243"/>
      <c r="H127" s="247">
        <v>0.75</v>
      </c>
      <c r="I127" s="248"/>
      <c r="J127" s="243"/>
      <c r="K127" s="243"/>
      <c r="L127" s="249"/>
      <c r="M127" s="250"/>
      <c r="N127" s="251"/>
      <c r="O127" s="251"/>
      <c r="P127" s="251"/>
      <c r="Q127" s="251"/>
      <c r="R127" s="251"/>
      <c r="S127" s="251"/>
      <c r="T127" s="25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3" t="s">
        <v>215</v>
      </c>
      <c r="AU127" s="253" t="s">
        <v>80</v>
      </c>
      <c r="AV127" s="13" t="s">
        <v>82</v>
      </c>
      <c r="AW127" s="13" t="s">
        <v>30</v>
      </c>
      <c r="AX127" s="13" t="s">
        <v>73</v>
      </c>
      <c r="AY127" s="253" t="s">
        <v>206</v>
      </c>
    </row>
    <row r="128" s="13" customFormat="1">
      <c r="A128" s="13"/>
      <c r="B128" s="242"/>
      <c r="C128" s="243"/>
      <c r="D128" s="244" t="s">
        <v>215</v>
      </c>
      <c r="E128" s="245" t="s">
        <v>1</v>
      </c>
      <c r="F128" s="246" t="s">
        <v>1906</v>
      </c>
      <c r="G128" s="243"/>
      <c r="H128" s="247">
        <v>0.75</v>
      </c>
      <c r="I128" s="248"/>
      <c r="J128" s="243"/>
      <c r="K128" s="243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215</v>
      </c>
      <c r="AU128" s="253" t="s">
        <v>80</v>
      </c>
      <c r="AV128" s="13" t="s">
        <v>82</v>
      </c>
      <c r="AW128" s="13" t="s">
        <v>30</v>
      </c>
      <c r="AX128" s="13" t="s">
        <v>73</v>
      </c>
      <c r="AY128" s="253" t="s">
        <v>206</v>
      </c>
    </row>
    <row r="129" s="13" customFormat="1">
      <c r="A129" s="13"/>
      <c r="B129" s="242"/>
      <c r="C129" s="243"/>
      <c r="D129" s="244" t="s">
        <v>215</v>
      </c>
      <c r="E129" s="245" t="s">
        <v>1</v>
      </c>
      <c r="F129" s="246" t="s">
        <v>1907</v>
      </c>
      <c r="G129" s="243"/>
      <c r="H129" s="247">
        <v>0.75</v>
      </c>
      <c r="I129" s="248"/>
      <c r="J129" s="243"/>
      <c r="K129" s="243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215</v>
      </c>
      <c r="AU129" s="253" t="s">
        <v>80</v>
      </c>
      <c r="AV129" s="13" t="s">
        <v>82</v>
      </c>
      <c r="AW129" s="13" t="s">
        <v>30</v>
      </c>
      <c r="AX129" s="13" t="s">
        <v>73</v>
      </c>
      <c r="AY129" s="253" t="s">
        <v>206</v>
      </c>
    </row>
    <row r="130" s="14" customFormat="1">
      <c r="A130" s="14"/>
      <c r="B130" s="254"/>
      <c r="C130" s="255"/>
      <c r="D130" s="244" t="s">
        <v>215</v>
      </c>
      <c r="E130" s="256" t="s">
        <v>1</v>
      </c>
      <c r="F130" s="257" t="s">
        <v>218</v>
      </c>
      <c r="G130" s="255"/>
      <c r="H130" s="258">
        <v>17.25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4" t="s">
        <v>215</v>
      </c>
      <c r="AU130" s="264" t="s">
        <v>80</v>
      </c>
      <c r="AV130" s="14" t="s">
        <v>213</v>
      </c>
      <c r="AW130" s="14" t="s">
        <v>30</v>
      </c>
      <c r="AX130" s="14" t="s">
        <v>80</v>
      </c>
      <c r="AY130" s="264" t="s">
        <v>206</v>
      </c>
    </row>
    <row r="131" s="2" customFormat="1" ht="21.75" customHeight="1">
      <c r="A131" s="39"/>
      <c r="B131" s="40"/>
      <c r="C131" s="229" t="s">
        <v>90</v>
      </c>
      <c r="D131" s="229" t="s">
        <v>208</v>
      </c>
      <c r="E131" s="230" t="s">
        <v>1908</v>
      </c>
      <c r="F131" s="231" t="s">
        <v>1722</v>
      </c>
      <c r="G131" s="232" t="s">
        <v>261</v>
      </c>
      <c r="H131" s="233">
        <v>338.108</v>
      </c>
      <c r="I131" s="234"/>
      <c r="J131" s="235">
        <f>ROUND(I131*H131,2)</f>
        <v>0</v>
      </c>
      <c r="K131" s="231" t="s">
        <v>489</v>
      </c>
      <c r="L131" s="45"/>
      <c r="M131" s="236" t="s">
        <v>1</v>
      </c>
      <c r="N131" s="237" t="s">
        <v>38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499</v>
      </c>
      <c r="AT131" s="240" t="s">
        <v>208</v>
      </c>
      <c r="AU131" s="240" t="s">
        <v>80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499</v>
      </c>
      <c r="BM131" s="240" t="s">
        <v>1909</v>
      </c>
    </row>
    <row r="132" s="13" customFormat="1">
      <c r="A132" s="13"/>
      <c r="B132" s="242"/>
      <c r="C132" s="243"/>
      <c r="D132" s="244" t="s">
        <v>215</v>
      </c>
      <c r="E132" s="245" t="s">
        <v>1</v>
      </c>
      <c r="F132" s="246" t="s">
        <v>1910</v>
      </c>
      <c r="G132" s="243"/>
      <c r="H132" s="247">
        <v>338.108</v>
      </c>
      <c r="I132" s="248"/>
      <c r="J132" s="243"/>
      <c r="K132" s="243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215</v>
      </c>
      <c r="AU132" s="253" t="s">
        <v>80</v>
      </c>
      <c r="AV132" s="13" t="s">
        <v>82</v>
      </c>
      <c r="AW132" s="13" t="s">
        <v>30</v>
      </c>
      <c r="AX132" s="13" t="s">
        <v>73</v>
      </c>
      <c r="AY132" s="253" t="s">
        <v>206</v>
      </c>
    </row>
    <row r="133" s="14" customFormat="1">
      <c r="A133" s="14"/>
      <c r="B133" s="254"/>
      <c r="C133" s="255"/>
      <c r="D133" s="244" t="s">
        <v>215</v>
      </c>
      <c r="E133" s="256" t="s">
        <v>1</v>
      </c>
      <c r="F133" s="257" t="s">
        <v>218</v>
      </c>
      <c r="G133" s="255"/>
      <c r="H133" s="258">
        <v>338.108</v>
      </c>
      <c r="I133" s="259"/>
      <c r="J133" s="255"/>
      <c r="K133" s="255"/>
      <c r="L133" s="260"/>
      <c r="M133" s="261"/>
      <c r="N133" s="262"/>
      <c r="O133" s="262"/>
      <c r="P133" s="262"/>
      <c r="Q133" s="262"/>
      <c r="R133" s="262"/>
      <c r="S133" s="262"/>
      <c r="T133" s="26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4" t="s">
        <v>215</v>
      </c>
      <c r="AU133" s="264" t="s">
        <v>80</v>
      </c>
      <c r="AV133" s="14" t="s">
        <v>213</v>
      </c>
      <c r="AW133" s="14" t="s">
        <v>30</v>
      </c>
      <c r="AX133" s="14" t="s">
        <v>80</v>
      </c>
      <c r="AY133" s="264" t="s">
        <v>206</v>
      </c>
    </row>
    <row r="134" s="12" customFormat="1" ht="25.92" customHeight="1">
      <c r="A134" s="12"/>
      <c r="B134" s="213"/>
      <c r="C134" s="214"/>
      <c r="D134" s="215" t="s">
        <v>72</v>
      </c>
      <c r="E134" s="216" t="s">
        <v>662</v>
      </c>
      <c r="F134" s="216" t="s">
        <v>663</v>
      </c>
      <c r="G134" s="214"/>
      <c r="H134" s="214"/>
      <c r="I134" s="217"/>
      <c r="J134" s="218">
        <f>BK134</f>
        <v>0</v>
      </c>
      <c r="K134" s="214"/>
      <c r="L134" s="219"/>
      <c r="M134" s="220"/>
      <c r="N134" s="221"/>
      <c r="O134" s="221"/>
      <c r="P134" s="222">
        <f>SUM(P135:P150)</f>
        <v>0</v>
      </c>
      <c r="Q134" s="221"/>
      <c r="R134" s="222">
        <f>SUM(R135:R150)</f>
        <v>0</v>
      </c>
      <c r="S134" s="221"/>
      <c r="T134" s="223">
        <f>SUM(T135:T150)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4" t="s">
        <v>213</v>
      </c>
      <c r="AT134" s="225" t="s">
        <v>72</v>
      </c>
      <c r="AU134" s="225" t="s">
        <v>73</v>
      </c>
      <c r="AY134" s="224" t="s">
        <v>206</v>
      </c>
      <c r="BK134" s="226">
        <f>SUM(BK135:BK150)</f>
        <v>0</v>
      </c>
    </row>
    <row r="135" s="2" customFormat="1" ht="37.8" customHeight="1">
      <c r="A135" s="39"/>
      <c r="B135" s="40"/>
      <c r="C135" s="229" t="s">
        <v>213</v>
      </c>
      <c r="D135" s="229" t="s">
        <v>208</v>
      </c>
      <c r="E135" s="230" t="s">
        <v>667</v>
      </c>
      <c r="F135" s="231" t="s">
        <v>668</v>
      </c>
      <c r="G135" s="232" t="s">
        <v>261</v>
      </c>
      <c r="H135" s="233">
        <v>366.08199999999999</v>
      </c>
      <c r="I135" s="234"/>
      <c r="J135" s="235">
        <f>ROUND(I135*H135,2)</f>
        <v>0</v>
      </c>
      <c r="K135" s="231" t="s">
        <v>489</v>
      </c>
      <c r="L135" s="45"/>
      <c r="M135" s="236" t="s">
        <v>1</v>
      </c>
      <c r="N135" s="237" t="s">
        <v>38</v>
      </c>
      <c r="O135" s="92"/>
      <c r="P135" s="238">
        <f>O135*H135</f>
        <v>0</v>
      </c>
      <c r="Q135" s="238">
        <v>0</v>
      </c>
      <c r="R135" s="238">
        <f>Q135*H135</f>
        <v>0</v>
      </c>
      <c r="S135" s="238">
        <v>0</v>
      </c>
      <c r="T135" s="23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0" t="s">
        <v>499</v>
      </c>
      <c r="AT135" s="240" t="s">
        <v>208</v>
      </c>
      <c r="AU135" s="240" t="s">
        <v>80</v>
      </c>
      <c r="AY135" s="18" t="s">
        <v>206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80</v>
      </c>
      <c r="BK135" s="241">
        <f>ROUND(I135*H135,2)</f>
        <v>0</v>
      </c>
      <c r="BL135" s="18" t="s">
        <v>499</v>
      </c>
      <c r="BM135" s="240" t="s">
        <v>1911</v>
      </c>
    </row>
    <row r="136" s="13" customFormat="1">
      <c r="A136" s="13"/>
      <c r="B136" s="242"/>
      <c r="C136" s="243"/>
      <c r="D136" s="244" t="s">
        <v>215</v>
      </c>
      <c r="E136" s="245" t="s">
        <v>1</v>
      </c>
      <c r="F136" s="246" t="s">
        <v>1912</v>
      </c>
      <c r="G136" s="243"/>
      <c r="H136" s="247">
        <v>366.08199999999999</v>
      </c>
      <c r="I136" s="248"/>
      <c r="J136" s="243"/>
      <c r="K136" s="243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215</v>
      </c>
      <c r="AU136" s="253" t="s">
        <v>80</v>
      </c>
      <c r="AV136" s="13" t="s">
        <v>82</v>
      </c>
      <c r="AW136" s="13" t="s">
        <v>30</v>
      </c>
      <c r="AX136" s="13" t="s">
        <v>73</v>
      </c>
      <c r="AY136" s="253" t="s">
        <v>206</v>
      </c>
    </row>
    <row r="137" s="14" customFormat="1">
      <c r="A137" s="14"/>
      <c r="B137" s="254"/>
      <c r="C137" s="255"/>
      <c r="D137" s="244" t="s">
        <v>215</v>
      </c>
      <c r="E137" s="256" t="s">
        <v>1</v>
      </c>
      <c r="F137" s="257" t="s">
        <v>218</v>
      </c>
      <c r="G137" s="255"/>
      <c r="H137" s="258">
        <v>366.08199999999999</v>
      </c>
      <c r="I137" s="259"/>
      <c r="J137" s="255"/>
      <c r="K137" s="255"/>
      <c r="L137" s="260"/>
      <c r="M137" s="261"/>
      <c r="N137" s="262"/>
      <c r="O137" s="262"/>
      <c r="P137" s="262"/>
      <c r="Q137" s="262"/>
      <c r="R137" s="262"/>
      <c r="S137" s="262"/>
      <c r="T137" s="26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4" t="s">
        <v>215</v>
      </c>
      <c r="AU137" s="264" t="s">
        <v>80</v>
      </c>
      <c r="AV137" s="14" t="s">
        <v>213</v>
      </c>
      <c r="AW137" s="14" t="s">
        <v>30</v>
      </c>
      <c r="AX137" s="14" t="s">
        <v>80</v>
      </c>
      <c r="AY137" s="264" t="s">
        <v>206</v>
      </c>
    </row>
    <row r="138" s="2" customFormat="1" ht="44.25" customHeight="1">
      <c r="A138" s="39"/>
      <c r="B138" s="40"/>
      <c r="C138" s="229" t="s">
        <v>233</v>
      </c>
      <c r="D138" s="229" t="s">
        <v>208</v>
      </c>
      <c r="E138" s="230" t="s">
        <v>1913</v>
      </c>
      <c r="F138" s="231" t="s">
        <v>1914</v>
      </c>
      <c r="G138" s="232" t="s">
        <v>261</v>
      </c>
      <c r="H138" s="233">
        <v>1098.2460000000001</v>
      </c>
      <c r="I138" s="234"/>
      <c r="J138" s="235">
        <f>ROUND(I138*H138,2)</f>
        <v>0</v>
      </c>
      <c r="K138" s="231" t="s">
        <v>489</v>
      </c>
      <c r="L138" s="45"/>
      <c r="M138" s="236" t="s">
        <v>1</v>
      </c>
      <c r="N138" s="237" t="s">
        <v>38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499</v>
      </c>
      <c r="AT138" s="240" t="s">
        <v>208</v>
      </c>
      <c r="AU138" s="240" t="s">
        <v>80</v>
      </c>
      <c r="AY138" s="18" t="s">
        <v>206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80</v>
      </c>
      <c r="BK138" s="241">
        <f>ROUND(I138*H138,2)</f>
        <v>0</v>
      </c>
      <c r="BL138" s="18" t="s">
        <v>499</v>
      </c>
      <c r="BM138" s="240" t="s">
        <v>1915</v>
      </c>
    </row>
    <row r="139" s="13" customFormat="1">
      <c r="A139" s="13"/>
      <c r="B139" s="242"/>
      <c r="C139" s="243"/>
      <c r="D139" s="244" t="s">
        <v>215</v>
      </c>
      <c r="E139" s="245" t="s">
        <v>1</v>
      </c>
      <c r="F139" s="246" t="s">
        <v>1916</v>
      </c>
      <c r="G139" s="243"/>
      <c r="H139" s="247">
        <v>1098.2460000000001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215</v>
      </c>
      <c r="AU139" s="253" t="s">
        <v>80</v>
      </c>
      <c r="AV139" s="13" t="s">
        <v>82</v>
      </c>
      <c r="AW139" s="13" t="s">
        <v>30</v>
      </c>
      <c r="AX139" s="13" t="s">
        <v>80</v>
      </c>
      <c r="AY139" s="253" t="s">
        <v>206</v>
      </c>
    </row>
    <row r="140" s="2" customFormat="1" ht="49.05" customHeight="1">
      <c r="A140" s="39"/>
      <c r="B140" s="40"/>
      <c r="C140" s="229" t="s">
        <v>244</v>
      </c>
      <c r="D140" s="229" t="s">
        <v>208</v>
      </c>
      <c r="E140" s="230" t="s">
        <v>1917</v>
      </c>
      <c r="F140" s="231" t="s">
        <v>1918</v>
      </c>
      <c r="G140" s="232" t="s">
        <v>261</v>
      </c>
      <c r="H140" s="233">
        <v>17.25</v>
      </c>
      <c r="I140" s="234"/>
      <c r="J140" s="235">
        <f>ROUND(I140*H140,2)</f>
        <v>0</v>
      </c>
      <c r="K140" s="231" t="s">
        <v>489</v>
      </c>
      <c r="L140" s="45"/>
      <c r="M140" s="236" t="s">
        <v>1</v>
      </c>
      <c r="N140" s="237" t="s">
        <v>38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499</v>
      </c>
      <c r="AT140" s="240" t="s">
        <v>208</v>
      </c>
      <c r="AU140" s="240" t="s">
        <v>80</v>
      </c>
      <c r="AY140" s="18" t="s">
        <v>206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80</v>
      </c>
      <c r="BK140" s="241">
        <f>ROUND(I140*H140,2)</f>
        <v>0</v>
      </c>
      <c r="BL140" s="18" t="s">
        <v>499</v>
      </c>
      <c r="BM140" s="240" t="s">
        <v>1919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1920</v>
      </c>
      <c r="G141" s="243"/>
      <c r="H141" s="247">
        <v>17.25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80</v>
      </c>
      <c r="AV141" s="13" t="s">
        <v>82</v>
      </c>
      <c r="AW141" s="13" t="s">
        <v>30</v>
      </c>
      <c r="AX141" s="13" t="s">
        <v>73</v>
      </c>
      <c r="AY141" s="253" t="s">
        <v>206</v>
      </c>
    </row>
    <row r="142" s="14" customFormat="1">
      <c r="A142" s="14"/>
      <c r="B142" s="254"/>
      <c r="C142" s="255"/>
      <c r="D142" s="244" t="s">
        <v>215</v>
      </c>
      <c r="E142" s="256" t="s">
        <v>1</v>
      </c>
      <c r="F142" s="257" t="s">
        <v>218</v>
      </c>
      <c r="G142" s="255"/>
      <c r="H142" s="258">
        <v>17.25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215</v>
      </c>
      <c r="AU142" s="264" t="s">
        <v>80</v>
      </c>
      <c r="AV142" s="14" t="s">
        <v>213</v>
      </c>
      <c r="AW142" s="14" t="s">
        <v>30</v>
      </c>
      <c r="AX142" s="14" t="s">
        <v>80</v>
      </c>
      <c r="AY142" s="264" t="s">
        <v>206</v>
      </c>
    </row>
    <row r="143" s="2" customFormat="1" ht="55.5" customHeight="1">
      <c r="A143" s="39"/>
      <c r="B143" s="40"/>
      <c r="C143" s="229" t="s">
        <v>248</v>
      </c>
      <c r="D143" s="229" t="s">
        <v>208</v>
      </c>
      <c r="E143" s="230" t="s">
        <v>1921</v>
      </c>
      <c r="F143" s="231" t="s">
        <v>1922</v>
      </c>
      <c r="G143" s="232" t="s">
        <v>261</v>
      </c>
      <c r="H143" s="233">
        <v>51.75</v>
      </c>
      <c r="I143" s="234"/>
      <c r="J143" s="235">
        <f>ROUND(I143*H143,2)</f>
        <v>0</v>
      </c>
      <c r="K143" s="231" t="s">
        <v>489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499</v>
      </c>
      <c r="AT143" s="240" t="s">
        <v>208</v>
      </c>
      <c r="AU143" s="240" t="s">
        <v>80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499</v>
      </c>
      <c r="BM143" s="240" t="s">
        <v>1923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1924</v>
      </c>
      <c r="G144" s="243"/>
      <c r="H144" s="247">
        <v>51.75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80</v>
      </c>
      <c r="AV144" s="13" t="s">
        <v>82</v>
      </c>
      <c r="AW144" s="13" t="s">
        <v>30</v>
      </c>
      <c r="AX144" s="13" t="s">
        <v>73</v>
      </c>
      <c r="AY144" s="253" t="s">
        <v>206</v>
      </c>
    </row>
    <row r="145" s="14" customFormat="1">
      <c r="A145" s="14"/>
      <c r="B145" s="254"/>
      <c r="C145" s="255"/>
      <c r="D145" s="244" t="s">
        <v>215</v>
      </c>
      <c r="E145" s="256" t="s">
        <v>1</v>
      </c>
      <c r="F145" s="257" t="s">
        <v>218</v>
      </c>
      <c r="G145" s="255"/>
      <c r="H145" s="258">
        <v>51.75</v>
      </c>
      <c r="I145" s="259"/>
      <c r="J145" s="255"/>
      <c r="K145" s="255"/>
      <c r="L145" s="260"/>
      <c r="M145" s="261"/>
      <c r="N145" s="262"/>
      <c r="O145" s="262"/>
      <c r="P145" s="262"/>
      <c r="Q145" s="262"/>
      <c r="R145" s="262"/>
      <c r="S145" s="262"/>
      <c r="T145" s="26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4" t="s">
        <v>215</v>
      </c>
      <c r="AU145" s="264" t="s">
        <v>80</v>
      </c>
      <c r="AV145" s="14" t="s">
        <v>213</v>
      </c>
      <c r="AW145" s="14" t="s">
        <v>30</v>
      </c>
      <c r="AX145" s="14" t="s">
        <v>80</v>
      </c>
      <c r="AY145" s="264" t="s">
        <v>206</v>
      </c>
    </row>
    <row r="146" s="2" customFormat="1" ht="24.15" customHeight="1">
      <c r="A146" s="39"/>
      <c r="B146" s="40"/>
      <c r="C146" s="229" t="s">
        <v>253</v>
      </c>
      <c r="D146" s="229" t="s">
        <v>208</v>
      </c>
      <c r="E146" s="230" t="s">
        <v>1925</v>
      </c>
      <c r="F146" s="231" t="s">
        <v>1926</v>
      </c>
      <c r="G146" s="232" t="s">
        <v>221</v>
      </c>
      <c r="H146" s="233">
        <v>229.26300000000001</v>
      </c>
      <c r="I146" s="234"/>
      <c r="J146" s="235">
        <f>ROUND(I146*H146,2)</f>
        <v>0</v>
      </c>
      <c r="K146" s="231" t="s">
        <v>465</v>
      </c>
      <c r="L146" s="45"/>
      <c r="M146" s="236" t="s">
        <v>1</v>
      </c>
      <c r="N146" s="237" t="s">
        <v>38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499</v>
      </c>
      <c r="AT146" s="240" t="s">
        <v>208</v>
      </c>
      <c r="AU146" s="240" t="s">
        <v>80</v>
      </c>
      <c r="AY146" s="18" t="s">
        <v>206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80</v>
      </c>
      <c r="BK146" s="241">
        <f>ROUND(I146*H146,2)</f>
        <v>0</v>
      </c>
      <c r="BL146" s="18" t="s">
        <v>499</v>
      </c>
      <c r="BM146" s="240" t="s">
        <v>1927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1928</v>
      </c>
      <c r="G147" s="243"/>
      <c r="H147" s="247">
        <v>229.26300000000001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80</v>
      </c>
      <c r="AV147" s="13" t="s">
        <v>82</v>
      </c>
      <c r="AW147" s="13" t="s">
        <v>30</v>
      </c>
      <c r="AX147" s="13" t="s">
        <v>73</v>
      </c>
      <c r="AY147" s="253" t="s">
        <v>206</v>
      </c>
    </row>
    <row r="148" s="14" customFormat="1">
      <c r="A148" s="14"/>
      <c r="B148" s="254"/>
      <c r="C148" s="255"/>
      <c r="D148" s="244" t="s">
        <v>215</v>
      </c>
      <c r="E148" s="256" t="s">
        <v>1</v>
      </c>
      <c r="F148" s="257" t="s">
        <v>218</v>
      </c>
      <c r="G148" s="255"/>
      <c r="H148" s="258">
        <v>229.26300000000001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215</v>
      </c>
      <c r="AU148" s="264" t="s">
        <v>80</v>
      </c>
      <c r="AV148" s="14" t="s">
        <v>213</v>
      </c>
      <c r="AW148" s="14" t="s">
        <v>30</v>
      </c>
      <c r="AX148" s="14" t="s">
        <v>80</v>
      </c>
      <c r="AY148" s="264" t="s">
        <v>206</v>
      </c>
    </row>
    <row r="149" s="2" customFormat="1" ht="24.15" customHeight="1">
      <c r="A149" s="39"/>
      <c r="B149" s="40"/>
      <c r="C149" s="229" t="s">
        <v>258</v>
      </c>
      <c r="D149" s="229" t="s">
        <v>208</v>
      </c>
      <c r="E149" s="230" t="s">
        <v>1929</v>
      </c>
      <c r="F149" s="231" t="s">
        <v>1930</v>
      </c>
      <c r="G149" s="232" t="s">
        <v>261</v>
      </c>
      <c r="H149" s="233">
        <v>17.25</v>
      </c>
      <c r="I149" s="234"/>
      <c r="J149" s="235">
        <f>ROUND(I149*H149,2)</f>
        <v>0</v>
      </c>
      <c r="K149" s="231" t="s">
        <v>489</v>
      </c>
      <c r="L149" s="45"/>
      <c r="M149" s="236" t="s">
        <v>1</v>
      </c>
      <c r="N149" s="237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499</v>
      </c>
      <c r="AT149" s="240" t="s">
        <v>208</v>
      </c>
      <c r="AU149" s="240" t="s">
        <v>80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499</v>
      </c>
      <c r="BM149" s="240" t="s">
        <v>1931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1932</v>
      </c>
      <c r="G150" s="243"/>
      <c r="H150" s="247">
        <v>17.25</v>
      </c>
      <c r="I150" s="248"/>
      <c r="J150" s="243"/>
      <c r="K150" s="243"/>
      <c r="L150" s="249"/>
      <c r="M150" s="304"/>
      <c r="N150" s="305"/>
      <c r="O150" s="305"/>
      <c r="P150" s="305"/>
      <c r="Q150" s="305"/>
      <c r="R150" s="305"/>
      <c r="S150" s="305"/>
      <c r="T150" s="3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80</v>
      </c>
      <c r="AV150" s="13" t="s">
        <v>82</v>
      </c>
      <c r="AW150" s="13" t="s">
        <v>30</v>
      </c>
      <c r="AX150" s="13" t="s">
        <v>80</v>
      </c>
      <c r="AY150" s="253" t="s">
        <v>206</v>
      </c>
    </row>
    <row r="151" s="2" customFormat="1" ht="6.96" customHeight="1">
      <c r="A151" s="39"/>
      <c r="B151" s="67"/>
      <c r="C151" s="68"/>
      <c r="D151" s="68"/>
      <c r="E151" s="68"/>
      <c r="F151" s="68"/>
      <c r="G151" s="68"/>
      <c r="H151" s="68"/>
      <c r="I151" s="68"/>
      <c r="J151" s="68"/>
      <c r="K151" s="68"/>
      <c r="L151" s="45"/>
      <c r="M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</sheetData>
  <sheetProtection sheet="1" autoFilter="0" formatColumns="0" formatRows="0" objects="1" scenarios="1" spinCount="100000" saltValue="P3t6O1CvCyeFqM/Kk4M0DVkvdnLHZGRX6ZFRY7ZN3dYb+CikWY6MOQrro5UW8+WcgOflRoCSiyECSYli5WJToQ==" hashValue="PoMuk7vW4SdpT9yBIMWVc50IF6KrpXmC+hODqBHM+jNpZZYplk+s+X/rjuMI8su/6kUhcp6yw81MGvub6BBI7g==" algorithmName="SHA-512" password="CC35"/>
  <autoFilter ref="C117:K15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168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5" t="s">
        <v>1933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20</v>
      </c>
      <c r="E12" s="39"/>
      <c r="F12" s="142" t="s">
        <v>21</v>
      </c>
      <c r="G12" s="39"/>
      <c r="H12" s="39"/>
      <c r="I12" s="152" t="s">
        <v>22</v>
      </c>
      <c r="J12" s="156" t="str">
        <f>'Rekapitulace stavby'!AN8</f>
        <v>7. 7. 2025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24</v>
      </c>
      <c r="E14" s="39"/>
      <c r="F14" s="39"/>
      <c r="G14" s="39"/>
      <c r="H14" s="39"/>
      <c r="I14" s="152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2" t="s">
        <v>26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27</v>
      </c>
      <c r="E17" s="39"/>
      <c r="F17" s="39"/>
      <c r="G17" s="39"/>
      <c r="H17" s="39"/>
      <c r="I17" s="15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29</v>
      </c>
      <c r="E20" s="39"/>
      <c r="F20" s="39"/>
      <c r="G20" s="39"/>
      <c r="H20" s="39"/>
      <c r="I20" s="152" t="s">
        <v>25</v>
      </c>
      <c r="J20" s="142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tr">
        <f>IF('Rekapitulace stavby'!E17="","",'Rekapitulace stavby'!E17)</f>
        <v xml:space="preserve"> </v>
      </c>
      <c r="F21" s="39"/>
      <c r="G21" s="39"/>
      <c r="H21" s="39"/>
      <c r="I21" s="152" t="s">
        <v>26</v>
      </c>
      <c r="J21" s="142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31</v>
      </c>
      <c r="E23" s="39"/>
      <c r="F23" s="39"/>
      <c r="G23" s="39"/>
      <c r="H23" s="39"/>
      <c r="I23" s="152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26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32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1"/>
      <c r="E29" s="161"/>
      <c r="F29" s="161"/>
      <c r="G29" s="161"/>
      <c r="H29" s="161"/>
      <c r="I29" s="161"/>
      <c r="J29" s="161"/>
      <c r="K29" s="16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2" t="s">
        <v>33</v>
      </c>
      <c r="E30" s="39"/>
      <c r="F30" s="39"/>
      <c r="G30" s="39"/>
      <c r="H30" s="39"/>
      <c r="I30" s="39"/>
      <c r="J30" s="163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4" t="s">
        <v>35</v>
      </c>
      <c r="G32" s="39"/>
      <c r="H32" s="39"/>
      <c r="I32" s="164" t="s">
        <v>34</v>
      </c>
      <c r="J32" s="164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37</v>
      </c>
      <c r="E33" s="152" t="s">
        <v>38</v>
      </c>
      <c r="F33" s="165">
        <f>ROUND((SUM(BE118:BE136)),  2)</f>
        <v>0</v>
      </c>
      <c r="G33" s="39"/>
      <c r="H33" s="39"/>
      <c r="I33" s="166">
        <v>0.20999999999999999</v>
      </c>
      <c r="J33" s="165">
        <f>ROUND(((SUM(BE118:BE136))*I33),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39</v>
      </c>
      <c r="F34" s="165">
        <f>ROUND((SUM(BF118:BF136)),  2)</f>
        <v>0</v>
      </c>
      <c r="G34" s="39"/>
      <c r="H34" s="39"/>
      <c r="I34" s="166">
        <v>0.12</v>
      </c>
      <c r="J34" s="165">
        <f>ROUND(((SUM(BF118:BF136))*I34),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40</v>
      </c>
      <c r="F35" s="165">
        <f>ROUND((SUM(BG118:BG136)),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41</v>
      </c>
      <c r="F36" s="165">
        <f>ROUND((SUM(BH118:BH136)),  2)</f>
        <v>0</v>
      </c>
      <c r="G36" s="39"/>
      <c r="H36" s="39"/>
      <c r="I36" s="166">
        <v>0.12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42</v>
      </c>
      <c r="F37" s="165">
        <f>ROUND((SUM(BI118:BI136)),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43</v>
      </c>
      <c r="E39" s="169"/>
      <c r="F39" s="169"/>
      <c r="G39" s="170" t="s">
        <v>44</v>
      </c>
      <c r="H39" s="171" t="s">
        <v>45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168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999.98.98 - Všeobecný objekt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7. 7. 2025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7" t="s">
        <v>177</v>
      </c>
      <c r="D94" s="188"/>
      <c r="E94" s="188"/>
      <c r="F94" s="188"/>
      <c r="G94" s="188"/>
      <c r="H94" s="188"/>
      <c r="I94" s="188"/>
      <c r="J94" s="189" t="s">
        <v>178</v>
      </c>
      <c r="K94" s="18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0" t="s">
        <v>179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180</v>
      </c>
    </row>
    <row r="97" s="9" customFormat="1" ht="24.96" customHeight="1">
      <c r="A97" s="9"/>
      <c r="B97" s="191"/>
      <c r="C97" s="192"/>
      <c r="D97" s="193" t="s">
        <v>621</v>
      </c>
      <c r="E97" s="194"/>
      <c r="F97" s="194"/>
      <c r="G97" s="194"/>
      <c r="H97" s="194"/>
      <c r="I97" s="194"/>
      <c r="J97" s="195">
        <f>J119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1"/>
      <c r="C98" s="192"/>
      <c r="D98" s="193" t="s">
        <v>1934</v>
      </c>
      <c r="E98" s="194"/>
      <c r="F98" s="194"/>
      <c r="G98" s="194"/>
      <c r="H98" s="194"/>
      <c r="I98" s="194"/>
      <c r="J98" s="195">
        <f>J122</f>
        <v>0</v>
      </c>
      <c r="K98" s="192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191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Prostá rekonstrukce trati v úseku Lázně Bělohrad - Nová Paka_Z2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168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SO 999.98.98 - Všeobecný objekt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 xml:space="preserve"> </v>
      </c>
      <c r="G112" s="41"/>
      <c r="H112" s="41"/>
      <c r="I112" s="33" t="s">
        <v>22</v>
      </c>
      <c r="J112" s="80" t="str">
        <f>IF(J12="","",J12)</f>
        <v>7. 7. 2025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24</v>
      </c>
      <c r="D114" s="41"/>
      <c r="E114" s="41"/>
      <c r="F114" s="28" t="str">
        <f>E15</f>
        <v xml:space="preserve"> </v>
      </c>
      <c r="G114" s="41"/>
      <c r="H114" s="41"/>
      <c r="I114" s="33" t="s">
        <v>29</v>
      </c>
      <c r="J114" s="37" t="str">
        <f>E21</f>
        <v xml:space="preserve"> 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31</v>
      </c>
      <c r="J115" s="37" t="str">
        <f>E24</f>
        <v xml:space="preserve"> 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2"/>
      <c r="B117" s="203"/>
      <c r="C117" s="204" t="s">
        <v>192</v>
      </c>
      <c r="D117" s="205" t="s">
        <v>58</v>
      </c>
      <c r="E117" s="205" t="s">
        <v>54</v>
      </c>
      <c r="F117" s="205" t="s">
        <v>55</v>
      </c>
      <c r="G117" s="205" t="s">
        <v>193</v>
      </c>
      <c r="H117" s="205" t="s">
        <v>194</v>
      </c>
      <c r="I117" s="205" t="s">
        <v>195</v>
      </c>
      <c r="J117" s="205" t="s">
        <v>178</v>
      </c>
      <c r="K117" s="206" t="s">
        <v>196</v>
      </c>
      <c r="L117" s="207"/>
      <c r="M117" s="101" t="s">
        <v>1</v>
      </c>
      <c r="N117" s="102" t="s">
        <v>37</v>
      </c>
      <c r="O117" s="102" t="s">
        <v>197</v>
      </c>
      <c r="P117" s="102" t="s">
        <v>198</v>
      </c>
      <c r="Q117" s="102" t="s">
        <v>199</v>
      </c>
      <c r="R117" s="102" t="s">
        <v>200</v>
      </c>
      <c r="S117" s="102" t="s">
        <v>201</v>
      </c>
      <c r="T117" s="103" t="s">
        <v>202</v>
      </c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="2" customFormat="1" ht="22.8" customHeight="1">
      <c r="A118" s="39"/>
      <c r="B118" s="40"/>
      <c r="C118" s="108" t="s">
        <v>203</v>
      </c>
      <c r="D118" s="41"/>
      <c r="E118" s="41"/>
      <c r="F118" s="41"/>
      <c r="G118" s="41"/>
      <c r="H118" s="41"/>
      <c r="I118" s="41"/>
      <c r="J118" s="208">
        <f>BK118</f>
        <v>0</v>
      </c>
      <c r="K118" s="41"/>
      <c r="L118" s="45"/>
      <c r="M118" s="104"/>
      <c r="N118" s="209"/>
      <c r="O118" s="105"/>
      <c r="P118" s="210">
        <f>P119+P122</f>
        <v>0</v>
      </c>
      <c r="Q118" s="105"/>
      <c r="R118" s="210">
        <f>R119+R122</f>
        <v>0</v>
      </c>
      <c r="S118" s="105"/>
      <c r="T118" s="211">
        <f>T119+T122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72</v>
      </c>
      <c r="AU118" s="18" t="s">
        <v>180</v>
      </c>
      <c r="BK118" s="212">
        <f>BK119+BK122</f>
        <v>0</v>
      </c>
    </row>
    <row r="119" s="12" customFormat="1" ht="25.92" customHeight="1">
      <c r="A119" s="12"/>
      <c r="B119" s="213"/>
      <c r="C119" s="214"/>
      <c r="D119" s="215" t="s">
        <v>72</v>
      </c>
      <c r="E119" s="216" t="s">
        <v>662</v>
      </c>
      <c r="F119" s="216" t="s">
        <v>663</v>
      </c>
      <c r="G119" s="214"/>
      <c r="H119" s="214"/>
      <c r="I119" s="217"/>
      <c r="J119" s="218">
        <f>BK119</f>
        <v>0</v>
      </c>
      <c r="K119" s="214"/>
      <c r="L119" s="219"/>
      <c r="M119" s="220"/>
      <c r="N119" s="221"/>
      <c r="O119" s="221"/>
      <c r="P119" s="222">
        <f>SUM(P120:P121)</f>
        <v>0</v>
      </c>
      <c r="Q119" s="221"/>
      <c r="R119" s="222">
        <f>SUM(R120:R121)</f>
        <v>0</v>
      </c>
      <c r="S119" s="221"/>
      <c r="T119" s="223">
        <f>SUM(T120:T121)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4" t="s">
        <v>213</v>
      </c>
      <c r="AT119" s="225" t="s">
        <v>72</v>
      </c>
      <c r="AU119" s="225" t="s">
        <v>73</v>
      </c>
      <c r="AY119" s="224" t="s">
        <v>206</v>
      </c>
      <c r="BK119" s="226">
        <f>SUM(BK120:BK121)</f>
        <v>0</v>
      </c>
    </row>
    <row r="120" s="2" customFormat="1" ht="24.15" customHeight="1">
      <c r="A120" s="39"/>
      <c r="B120" s="40"/>
      <c r="C120" s="229" t="s">
        <v>80</v>
      </c>
      <c r="D120" s="229" t="s">
        <v>208</v>
      </c>
      <c r="E120" s="230" t="s">
        <v>1935</v>
      </c>
      <c r="F120" s="231" t="s">
        <v>1936</v>
      </c>
      <c r="G120" s="232" t="s">
        <v>1152</v>
      </c>
      <c r="H120" s="233">
        <v>1</v>
      </c>
      <c r="I120" s="234"/>
      <c r="J120" s="235">
        <f>ROUND(I120*H120,2)</f>
        <v>0</v>
      </c>
      <c r="K120" s="231" t="s">
        <v>1</v>
      </c>
      <c r="L120" s="45"/>
      <c r="M120" s="236" t="s">
        <v>1</v>
      </c>
      <c r="N120" s="237" t="s">
        <v>38</v>
      </c>
      <c r="O120" s="92"/>
      <c r="P120" s="238">
        <f>O120*H120</f>
        <v>0</v>
      </c>
      <c r="Q120" s="238">
        <v>0</v>
      </c>
      <c r="R120" s="238">
        <f>Q120*H120</f>
        <v>0</v>
      </c>
      <c r="S120" s="238">
        <v>0</v>
      </c>
      <c r="T120" s="239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40" t="s">
        <v>499</v>
      </c>
      <c r="AT120" s="240" t="s">
        <v>208</v>
      </c>
      <c r="AU120" s="240" t="s">
        <v>80</v>
      </c>
      <c r="AY120" s="18" t="s">
        <v>206</v>
      </c>
      <c r="BE120" s="241">
        <f>IF(N120="základní",J120,0)</f>
        <v>0</v>
      </c>
      <c r="BF120" s="241">
        <f>IF(N120="snížená",J120,0)</f>
        <v>0</v>
      </c>
      <c r="BG120" s="241">
        <f>IF(N120="zákl. přenesená",J120,0)</f>
        <v>0</v>
      </c>
      <c r="BH120" s="241">
        <f>IF(N120="sníž. přenesená",J120,0)</f>
        <v>0</v>
      </c>
      <c r="BI120" s="241">
        <f>IF(N120="nulová",J120,0)</f>
        <v>0</v>
      </c>
      <c r="BJ120" s="18" t="s">
        <v>80</v>
      </c>
      <c r="BK120" s="241">
        <f>ROUND(I120*H120,2)</f>
        <v>0</v>
      </c>
      <c r="BL120" s="18" t="s">
        <v>499</v>
      </c>
      <c r="BM120" s="240" t="s">
        <v>1937</v>
      </c>
    </row>
    <row r="121" s="2" customFormat="1" ht="33" customHeight="1">
      <c r="A121" s="39"/>
      <c r="B121" s="40"/>
      <c r="C121" s="229" t="s">
        <v>82</v>
      </c>
      <c r="D121" s="229" t="s">
        <v>208</v>
      </c>
      <c r="E121" s="230" t="s">
        <v>1938</v>
      </c>
      <c r="F121" s="231" t="s">
        <v>1939</v>
      </c>
      <c r="G121" s="232" t="s">
        <v>1152</v>
      </c>
      <c r="H121" s="233">
        <v>1</v>
      </c>
      <c r="I121" s="234"/>
      <c r="J121" s="235">
        <f>ROUND(I121*H121,2)</f>
        <v>0</v>
      </c>
      <c r="K121" s="231" t="s">
        <v>1</v>
      </c>
      <c r="L121" s="45"/>
      <c r="M121" s="236" t="s">
        <v>1</v>
      </c>
      <c r="N121" s="237" t="s">
        <v>38</v>
      </c>
      <c r="O121" s="92"/>
      <c r="P121" s="238">
        <f>O121*H121</f>
        <v>0</v>
      </c>
      <c r="Q121" s="238">
        <v>0</v>
      </c>
      <c r="R121" s="238">
        <f>Q121*H121</f>
        <v>0</v>
      </c>
      <c r="S121" s="238">
        <v>0</v>
      </c>
      <c r="T121" s="239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0" t="s">
        <v>499</v>
      </c>
      <c r="AT121" s="240" t="s">
        <v>208</v>
      </c>
      <c r="AU121" s="240" t="s">
        <v>80</v>
      </c>
      <c r="AY121" s="18" t="s">
        <v>206</v>
      </c>
      <c r="BE121" s="241">
        <f>IF(N121="základní",J121,0)</f>
        <v>0</v>
      </c>
      <c r="BF121" s="241">
        <f>IF(N121="snížená",J121,0)</f>
        <v>0</v>
      </c>
      <c r="BG121" s="241">
        <f>IF(N121="zákl. přenesená",J121,0)</f>
        <v>0</v>
      </c>
      <c r="BH121" s="241">
        <f>IF(N121="sníž. přenesená",J121,0)</f>
        <v>0</v>
      </c>
      <c r="BI121" s="241">
        <f>IF(N121="nulová",J121,0)</f>
        <v>0</v>
      </c>
      <c r="BJ121" s="18" t="s">
        <v>80</v>
      </c>
      <c r="BK121" s="241">
        <f>ROUND(I121*H121,2)</f>
        <v>0</v>
      </c>
      <c r="BL121" s="18" t="s">
        <v>499</v>
      </c>
      <c r="BM121" s="240" t="s">
        <v>1940</v>
      </c>
    </row>
    <row r="122" s="12" customFormat="1" ht="25.92" customHeight="1">
      <c r="A122" s="12"/>
      <c r="B122" s="213"/>
      <c r="C122" s="214"/>
      <c r="D122" s="215" t="s">
        <v>72</v>
      </c>
      <c r="E122" s="216" t="s">
        <v>1941</v>
      </c>
      <c r="F122" s="216" t="s">
        <v>1942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SUM(P123:P136)</f>
        <v>0</v>
      </c>
      <c r="Q122" s="221"/>
      <c r="R122" s="222">
        <f>SUM(R123:R136)</f>
        <v>0</v>
      </c>
      <c r="S122" s="221"/>
      <c r="T122" s="223">
        <f>SUM(T123:T136)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233</v>
      </c>
      <c r="AT122" s="225" t="s">
        <v>72</v>
      </c>
      <c r="AU122" s="225" t="s">
        <v>73</v>
      </c>
      <c r="AY122" s="224" t="s">
        <v>206</v>
      </c>
      <c r="BK122" s="226">
        <f>SUM(BK123:BK136)</f>
        <v>0</v>
      </c>
    </row>
    <row r="123" s="2" customFormat="1" ht="21.75" customHeight="1">
      <c r="A123" s="39"/>
      <c r="B123" s="40"/>
      <c r="C123" s="229" t="s">
        <v>90</v>
      </c>
      <c r="D123" s="229" t="s">
        <v>208</v>
      </c>
      <c r="E123" s="230" t="s">
        <v>1943</v>
      </c>
      <c r="F123" s="231" t="s">
        <v>1944</v>
      </c>
      <c r="G123" s="232" t="s">
        <v>1945</v>
      </c>
      <c r="H123" s="312"/>
      <c r="I123" s="234"/>
      <c r="J123" s="235">
        <f>ROUND(I123*H123,2)</f>
        <v>0</v>
      </c>
      <c r="K123" s="231" t="s">
        <v>1</v>
      </c>
      <c r="L123" s="45"/>
      <c r="M123" s="236" t="s">
        <v>1</v>
      </c>
      <c r="N123" s="237" t="s">
        <v>38</v>
      </c>
      <c r="O123" s="92"/>
      <c r="P123" s="238">
        <f>O123*H123</f>
        <v>0</v>
      </c>
      <c r="Q123" s="238">
        <v>0</v>
      </c>
      <c r="R123" s="238">
        <f>Q123*H123</f>
        <v>0</v>
      </c>
      <c r="S123" s="238">
        <v>0</v>
      </c>
      <c r="T123" s="239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0" t="s">
        <v>213</v>
      </c>
      <c r="AT123" s="240" t="s">
        <v>208</v>
      </c>
      <c r="AU123" s="240" t="s">
        <v>80</v>
      </c>
      <c r="AY123" s="18" t="s">
        <v>206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80</v>
      </c>
      <c r="BK123" s="241">
        <f>ROUND(I123*H123,2)</f>
        <v>0</v>
      </c>
      <c r="BL123" s="18" t="s">
        <v>213</v>
      </c>
      <c r="BM123" s="240" t="s">
        <v>1946</v>
      </c>
    </row>
    <row r="124" s="2" customFormat="1" ht="21.75" customHeight="1">
      <c r="A124" s="39"/>
      <c r="B124" s="40"/>
      <c r="C124" s="229" t="s">
        <v>213</v>
      </c>
      <c r="D124" s="229" t="s">
        <v>208</v>
      </c>
      <c r="E124" s="230" t="s">
        <v>1947</v>
      </c>
      <c r="F124" s="231" t="s">
        <v>1948</v>
      </c>
      <c r="G124" s="232" t="s">
        <v>1945</v>
      </c>
      <c r="H124" s="312"/>
      <c r="I124" s="234"/>
      <c r="J124" s="235">
        <f>ROUND(I124*H124,2)</f>
        <v>0</v>
      </c>
      <c r="K124" s="231" t="s">
        <v>1</v>
      </c>
      <c r="L124" s="45"/>
      <c r="M124" s="236" t="s">
        <v>1</v>
      </c>
      <c r="N124" s="237" t="s">
        <v>38</v>
      </c>
      <c r="O124" s="92"/>
      <c r="P124" s="238">
        <f>O124*H124</f>
        <v>0</v>
      </c>
      <c r="Q124" s="238">
        <v>0</v>
      </c>
      <c r="R124" s="238">
        <f>Q124*H124</f>
        <v>0</v>
      </c>
      <c r="S124" s="238">
        <v>0</v>
      </c>
      <c r="T124" s="239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0" t="s">
        <v>213</v>
      </c>
      <c r="AT124" s="240" t="s">
        <v>208</v>
      </c>
      <c r="AU124" s="240" t="s">
        <v>80</v>
      </c>
      <c r="AY124" s="18" t="s">
        <v>206</v>
      </c>
      <c r="BE124" s="241">
        <f>IF(N124="základní",J124,0)</f>
        <v>0</v>
      </c>
      <c r="BF124" s="241">
        <f>IF(N124="snížená",J124,0)</f>
        <v>0</v>
      </c>
      <c r="BG124" s="241">
        <f>IF(N124="zákl. přenesená",J124,0)</f>
        <v>0</v>
      </c>
      <c r="BH124" s="241">
        <f>IF(N124="sníž. přenesená",J124,0)</f>
        <v>0</v>
      </c>
      <c r="BI124" s="241">
        <f>IF(N124="nulová",J124,0)</f>
        <v>0</v>
      </c>
      <c r="BJ124" s="18" t="s">
        <v>80</v>
      </c>
      <c r="BK124" s="241">
        <f>ROUND(I124*H124,2)</f>
        <v>0</v>
      </c>
      <c r="BL124" s="18" t="s">
        <v>213</v>
      </c>
      <c r="BM124" s="240" t="s">
        <v>1949</v>
      </c>
    </row>
    <row r="125" s="2" customFormat="1" ht="24.15" customHeight="1">
      <c r="A125" s="39"/>
      <c r="B125" s="40"/>
      <c r="C125" s="229" t="s">
        <v>233</v>
      </c>
      <c r="D125" s="229" t="s">
        <v>208</v>
      </c>
      <c r="E125" s="230" t="s">
        <v>1950</v>
      </c>
      <c r="F125" s="231" t="s">
        <v>1951</v>
      </c>
      <c r="G125" s="232" t="s">
        <v>1945</v>
      </c>
      <c r="H125" s="312"/>
      <c r="I125" s="234"/>
      <c r="J125" s="235">
        <f>ROUND(I125*H125,2)</f>
        <v>0</v>
      </c>
      <c r="K125" s="231" t="s">
        <v>1</v>
      </c>
      <c r="L125" s="45"/>
      <c r="M125" s="236" t="s">
        <v>1</v>
      </c>
      <c r="N125" s="237" t="s">
        <v>38</v>
      </c>
      <c r="O125" s="92"/>
      <c r="P125" s="238">
        <f>O125*H125</f>
        <v>0</v>
      </c>
      <c r="Q125" s="238">
        <v>0</v>
      </c>
      <c r="R125" s="238">
        <f>Q125*H125</f>
        <v>0</v>
      </c>
      <c r="S125" s="238">
        <v>0</v>
      </c>
      <c r="T125" s="239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0" t="s">
        <v>213</v>
      </c>
      <c r="AT125" s="240" t="s">
        <v>208</v>
      </c>
      <c r="AU125" s="240" t="s">
        <v>80</v>
      </c>
      <c r="AY125" s="18" t="s">
        <v>206</v>
      </c>
      <c r="BE125" s="241">
        <f>IF(N125="základní",J125,0)</f>
        <v>0</v>
      </c>
      <c r="BF125" s="241">
        <f>IF(N125="snížená",J125,0)</f>
        <v>0</v>
      </c>
      <c r="BG125" s="241">
        <f>IF(N125="zákl. přenesená",J125,0)</f>
        <v>0</v>
      </c>
      <c r="BH125" s="241">
        <f>IF(N125="sníž. přenesená",J125,0)</f>
        <v>0</v>
      </c>
      <c r="BI125" s="241">
        <f>IF(N125="nulová",J125,0)</f>
        <v>0</v>
      </c>
      <c r="BJ125" s="18" t="s">
        <v>80</v>
      </c>
      <c r="BK125" s="241">
        <f>ROUND(I125*H125,2)</f>
        <v>0</v>
      </c>
      <c r="BL125" s="18" t="s">
        <v>213</v>
      </c>
      <c r="BM125" s="240" t="s">
        <v>1952</v>
      </c>
    </row>
    <row r="126" s="2" customFormat="1" ht="24.15" customHeight="1">
      <c r="A126" s="39"/>
      <c r="B126" s="40"/>
      <c r="C126" s="229" t="s">
        <v>244</v>
      </c>
      <c r="D126" s="229" t="s">
        <v>208</v>
      </c>
      <c r="E126" s="230" t="s">
        <v>1953</v>
      </c>
      <c r="F126" s="231" t="s">
        <v>1954</v>
      </c>
      <c r="G126" s="232" t="s">
        <v>1945</v>
      </c>
      <c r="H126" s="312"/>
      <c r="I126" s="234"/>
      <c r="J126" s="235">
        <f>ROUND(I126*H126,2)</f>
        <v>0</v>
      </c>
      <c r="K126" s="231" t="s">
        <v>1</v>
      </c>
      <c r="L126" s="45"/>
      <c r="M126" s="236" t="s">
        <v>1</v>
      </c>
      <c r="N126" s="237" t="s">
        <v>38</v>
      </c>
      <c r="O126" s="92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0" t="s">
        <v>213</v>
      </c>
      <c r="AT126" s="240" t="s">
        <v>208</v>
      </c>
      <c r="AU126" s="240" t="s">
        <v>80</v>
      </c>
      <c r="AY126" s="18" t="s">
        <v>206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80</v>
      </c>
      <c r="BK126" s="241">
        <f>ROUND(I126*H126,2)</f>
        <v>0</v>
      </c>
      <c r="BL126" s="18" t="s">
        <v>213</v>
      </c>
      <c r="BM126" s="240" t="s">
        <v>1955</v>
      </c>
    </row>
    <row r="127" s="2" customFormat="1" ht="24.15" customHeight="1">
      <c r="A127" s="39"/>
      <c r="B127" s="40"/>
      <c r="C127" s="229" t="s">
        <v>248</v>
      </c>
      <c r="D127" s="229" t="s">
        <v>208</v>
      </c>
      <c r="E127" s="230" t="s">
        <v>1956</v>
      </c>
      <c r="F127" s="231" t="s">
        <v>1957</v>
      </c>
      <c r="G127" s="232" t="s">
        <v>1945</v>
      </c>
      <c r="H127" s="312"/>
      <c r="I127" s="234"/>
      <c r="J127" s="235">
        <f>ROUND(I127*H127,2)</f>
        <v>0</v>
      </c>
      <c r="K127" s="231" t="s">
        <v>1</v>
      </c>
      <c r="L127" s="45"/>
      <c r="M127" s="236" t="s">
        <v>1</v>
      </c>
      <c r="N127" s="237" t="s">
        <v>38</v>
      </c>
      <c r="O127" s="92"/>
      <c r="P127" s="238">
        <f>O127*H127</f>
        <v>0</v>
      </c>
      <c r="Q127" s="238">
        <v>0</v>
      </c>
      <c r="R127" s="238">
        <f>Q127*H127</f>
        <v>0</v>
      </c>
      <c r="S127" s="238">
        <v>0</v>
      </c>
      <c r="T127" s="23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0" t="s">
        <v>213</v>
      </c>
      <c r="AT127" s="240" t="s">
        <v>208</v>
      </c>
      <c r="AU127" s="240" t="s">
        <v>80</v>
      </c>
      <c r="AY127" s="18" t="s">
        <v>206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80</v>
      </c>
      <c r="BK127" s="241">
        <f>ROUND(I127*H127,2)</f>
        <v>0</v>
      </c>
      <c r="BL127" s="18" t="s">
        <v>213</v>
      </c>
      <c r="BM127" s="240" t="s">
        <v>1958</v>
      </c>
    </row>
    <row r="128" s="2" customFormat="1" ht="24.15" customHeight="1">
      <c r="A128" s="39"/>
      <c r="B128" s="40"/>
      <c r="C128" s="229" t="s">
        <v>253</v>
      </c>
      <c r="D128" s="229" t="s">
        <v>208</v>
      </c>
      <c r="E128" s="230" t="s">
        <v>1959</v>
      </c>
      <c r="F128" s="231" t="s">
        <v>1960</v>
      </c>
      <c r="G128" s="232" t="s">
        <v>1945</v>
      </c>
      <c r="H128" s="312"/>
      <c r="I128" s="234"/>
      <c r="J128" s="235">
        <f>ROUND(I128*H128,2)</f>
        <v>0</v>
      </c>
      <c r="K128" s="231" t="s">
        <v>1</v>
      </c>
      <c r="L128" s="45"/>
      <c r="M128" s="236" t="s">
        <v>1</v>
      </c>
      <c r="N128" s="237" t="s">
        <v>38</v>
      </c>
      <c r="O128" s="92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0" t="s">
        <v>213</v>
      </c>
      <c r="AT128" s="240" t="s">
        <v>208</v>
      </c>
      <c r="AU128" s="240" t="s">
        <v>80</v>
      </c>
      <c r="AY128" s="18" t="s">
        <v>206</v>
      </c>
      <c r="BE128" s="241">
        <f>IF(N128="základní",J128,0)</f>
        <v>0</v>
      </c>
      <c r="BF128" s="241">
        <f>IF(N128="snížená",J128,0)</f>
        <v>0</v>
      </c>
      <c r="BG128" s="241">
        <f>IF(N128="zákl. přenesená",J128,0)</f>
        <v>0</v>
      </c>
      <c r="BH128" s="241">
        <f>IF(N128="sníž. přenesená",J128,0)</f>
        <v>0</v>
      </c>
      <c r="BI128" s="241">
        <f>IF(N128="nulová",J128,0)</f>
        <v>0</v>
      </c>
      <c r="BJ128" s="18" t="s">
        <v>80</v>
      </c>
      <c r="BK128" s="241">
        <f>ROUND(I128*H128,2)</f>
        <v>0</v>
      </c>
      <c r="BL128" s="18" t="s">
        <v>213</v>
      </c>
      <c r="BM128" s="240" t="s">
        <v>1961</v>
      </c>
    </row>
    <row r="129" s="2" customFormat="1" ht="21.75" customHeight="1">
      <c r="A129" s="39"/>
      <c r="B129" s="40"/>
      <c r="C129" s="229" t="s">
        <v>258</v>
      </c>
      <c r="D129" s="229" t="s">
        <v>208</v>
      </c>
      <c r="E129" s="230" t="s">
        <v>1962</v>
      </c>
      <c r="F129" s="231" t="s">
        <v>1963</v>
      </c>
      <c r="G129" s="232" t="s">
        <v>1945</v>
      </c>
      <c r="H129" s="312"/>
      <c r="I129" s="234"/>
      <c r="J129" s="235">
        <f>ROUND(I129*H129,2)</f>
        <v>0</v>
      </c>
      <c r="K129" s="231" t="s">
        <v>1</v>
      </c>
      <c r="L129" s="45"/>
      <c r="M129" s="236" t="s">
        <v>1</v>
      </c>
      <c r="N129" s="237" t="s">
        <v>38</v>
      </c>
      <c r="O129" s="92"/>
      <c r="P129" s="238">
        <f>O129*H129</f>
        <v>0</v>
      </c>
      <c r="Q129" s="238">
        <v>0</v>
      </c>
      <c r="R129" s="238">
        <f>Q129*H129</f>
        <v>0</v>
      </c>
      <c r="S129" s="238">
        <v>0</v>
      </c>
      <c r="T129" s="23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0" t="s">
        <v>213</v>
      </c>
      <c r="AT129" s="240" t="s">
        <v>208</v>
      </c>
      <c r="AU129" s="240" t="s">
        <v>80</v>
      </c>
      <c r="AY129" s="18" t="s">
        <v>206</v>
      </c>
      <c r="BE129" s="241">
        <f>IF(N129="základní",J129,0)</f>
        <v>0</v>
      </c>
      <c r="BF129" s="241">
        <f>IF(N129="snížená",J129,0)</f>
        <v>0</v>
      </c>
      <c r="BG129" s="241">
        <f>IF(N129="zákl. přenesená",J129,0)</f>
        <v>0</v>
      </c>
      <c r="BH129" s="241">
        <f>IF(N129="sníž. přenesená",J129,0)</f>
        <v>0</v>
      </c>
      <c r="BI129" s="241">
        <f>IF(N129="nulová",J129,0)</f>
        <v>0</v>
      </c>
      <c r="BJ129" s="18" t="s">
        <v>80</v>
      </c>
      <c r="BK129" s="241">
        <f>ROUND(I129*H129,2)</f>
        <v>0</v>
      </c>
      <c r="BL129" s="18" t="s">
        <v>213</v>
      </c>
      <c r="BM129" s="240" t="s">
        <v>1964</v>
      </c>
    </row>
    <row r="130" s="2" customFormat="1" ht="21.75" customHeight="1">
      <c r="A130" s="39"/>
      <c r="B130" s="40"/>
      <c r="C130" s="229" t="s">
        <v>265</v>
      </c>
      <c r="D130" s="229" t="s">
        <v>208</v>
      </c>
      <c r="E130" s="230" t="s">
        <v>1965</v>
      </c>
      <c r="F130" s="231" t="s">
        <v>1966</v>
      </c>
      <c r="G130" s="232" t="s">
        <v>1945</v>
      </c>
      <c r="H130" s="312"/>
      <c r="I130" s="234"/>
      <c r="J130" s="235">
        <f>ROUND(I130*H130,2)</f>
        <v>0</v>
      </c>
      <c r="K130" s="231" t="s">
        <v>1</v>
      </c>
      <c r="L130" s="45"/>
      <c r="M130" s="236" t="s">
        <v>1</v>
      </c>
      <c r="N130" s="237" t="s">
        <v>38</v>
      </c>
      <c r="O130" s="92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0" t="s">
        <v>213</v>
      </c>
      <c r="AT130" s="240" t="s">
        <v>208</v>
      </c>
      <c r="AU130" s="240" t="s">
        <v>80</v>
      </c>
      <c r="AY130" s="18" t="s">
        <v>206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80</v>
      </c>
      <c r="BK130" s="241">
        <f>ROUND(I130*H130,2)</f>
        <v>0</v>
      </c>
      <c r="BL130" s="18" t="s">
        <v>213</v>
      </c>
      <c r="BM130" s="240" t="s">
        <v>1967</v>
      </c>
    </row>
    <row r="131" s="2" customFormat="1" ht="55.5" customHeight="1">
      <c r="A131" s="39"/>
      <c r="B131" s="40"/>
      <c r="C131" s="229" t="s">
        <v>269</v>
      </c>
      <c r="D131" s="229" t="s">
        <v>208</v>
      </c>
      <c r="E131" s="230" t="s">
        <v>1968</v>
      </c>
      <c r="F131" s="231" t="s">
        <v>1969</v>
      </c>
      <c r="G131" s="232" t="s">
        <v>1945</v>
      </c>
      <c r="H131" s="312"/>
      <c r="I131" s="234"/>
      <c r="J131" s="235">
        <f>ROUND(I131*H131,2)</f>
        <v>0</v>
      </c>
      <c r="K131" s="231" t="s">
        <v>1</v>
      </c>
      <c r="L131" s="45"/>
      <c r="M131" s="236" t="s">
        <v>1</v>
      </c>
      <c r="N131" s="237" t="s">
        <v>38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213</v>
      </c>
      <c r="AT131" s="240" t="s">
        <v>208</v>
      </c>
      <c r="AU131" s="240" t="s">
        <v>80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1970</v>
      </c>
    </row>
    <row r="132" s="2" customFormat="1" ht="16.5" customHeight="1">
      <c r="A132" s="39"/>
      <c r="B132" s="40"/>
      <c r="C132" s="229" t="s">
        <v>8</v>
      </c>
      <c r="D132" s="229" t="s">
        <v>208</v>
      </c>
      <c r="E132" s="230" t="s">
        <v>1971</v>
      </c>
      <c r="F132" s="231" t="s">
        <v>1972</v>
      </c>
      <c r="G132" s="232" t="s">
        <v>1152</v>
      </c>
      <c r="H132" s="233">
        <v>1</v>
      </c>
      <c r="I132" s="234"/>
      <c r="J132" s="235">
        <f>ROUND(I132*H132,2)</f>
        <v>0</v>
      </c>
      <c r="K132" s="231" t="s">
        <v>1</v>
      </c>
      <c r="L132" s="45"/>
      <c r="M132" s="236" t="s">
        <v>1</v>
      </c>
      <c r="N132" s="237" t="s">
        <v>38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213</v>
      </c>
      <c r="AT132" s="240" t="s">
        <v>208</v>
      </c>
      <c r="AU132" s="240" t="s">
        <v>80</v>
      </c>
      <c r="AY132" s="18" t="s">
        <v>206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80</v>
      </c>
      <c r="BK132" s="241">
        <f>ROUND(I132*H132,2)</f>
        <v>0</v>
      </c>
      <c r="BL132" s="18" t="s">
        <v>213</v>
      </c>
      <c r="BM132" s="240" t="s">
        <v>1973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1974</v>
      </c>
      <c r="G133" s="243"/>
      <c r="H133" s="247">
        <v>1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80</v>
      </c>
      <c r="AV133" s="13" t="s">
        <v>82</v>
      </c>
      <c r="AW133" s="13" t="s">
        <v>30</v>
      </c>
      <c r="AX133" s="13" t="s">
        <v>80</v>
      </c>
      <c r="AY133" s="253" t="s">
        <v>206</v>
      </c>
    </row>
    <row r="134" s="2" customFormat="1" ht="21.75" customHeight="1">
      <c r="A134" s="39"/>
      <c r="B134" s="40"/>
      <c r="C134" s="229" t="s">
        <v>281</v>
      </c>
      <c r="D134" s="229" t="s">
        <v>208</v>
      </c>
      <c r="E134" s="230" t="s">
        <v>1975</v>
      </c>
      <c r="F134" s="231" t="s">
        <v>1976</v>
      </c>
      <c r="G134" s="232" t="s">
        <v>1152</v>
      </c>
      <c r="H134" s="233">
        <v>1</v>
      </c>
      <c r="I134" s="234"/>
      <c r="J134" s="235">
        <f>ROUND(I134*H134,2)</f>
        <v>0</v>
      </c>
      <c r="K134" s="231" t="s">
        <v>1</v>
      </c>
      <c r="L134" s="45"/>
      <c r="M134" s="236" t="s">
        <v>1</v>
      </c>
      <c r="N134" s="237" t="s">
        <v>38</v>
      </c>
      <c r="O134" s="92"/>
      <c r="P134" s="238">
        <f>O134*H134</f>
        <v>0</v>
      </c>
      <c r="Q134" s="238">
        <v>0</v>
      </c>
      <c r="R134" s="238">
        <f>Q134*H134</f>
        <v>0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213</v>
      </c>
      <c r="AT134" s="240" t="s">
        <v>208</v>
      </c>
      <c r="AU134" s="240" t="s">
        <v>80</v>
      </c>
      <c r="AY134" s="18" t="s">
        <v>206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80</v>
      </c>
      <c r="BK134" s="241">
        <f>ROUND(I134*H134,2)</f>
        <v>0</v>
      </c>
      <c r="BL134" s="18" t="s">
        <v>213</v>
      </c>
      <c r="BM134" s="240" t="s">
        <v>1977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1974</v>
      </c>
      <c r="G135" s="243"/>
      <c r="H135" s="247">
        <v>1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80</v>
      </c>
      <c r="AV135" s="13" t="s">
        <v>82</v>
      </c>
      <c r="AW135" s="13" t="s">
        <v>30</v>
      </c>
      <c r="AX135" s="13" t="s">
        <v>80</v>
      </c>
      <c r="AY135" s="253" t="s">
        <v>206</v>
      </c>
    </row>
    <row r="136" s="2" customFormat="1" ht="16.5" customHeight="1">
      <c r="A136" s="39"/>
      <c r="B136" s="40"/>
      <c r="C136" s="229" t="s">
        <v>287</v>
      </c>
      <c r="D136" s="229" t="s">
        <v>208</v>
      </c>
      <c r="E136" s="230" t="s">
        <v>1978</v>
      </c>
      <c r="F136" s="231" t="s">
        <v>1979</v>
      </c>
      <c r="G136" s="232" t="s">
        <v>1152</v>
      </c>
      <c r="H136" s="233">
        <v>1</v>
      </c>
      <c r="I136" s="234"/>
      <c r="J136" s="235">
        <f>ROUND(I136*H136,2)</f>
        <v>0</v>
      </c>
      <c r="K136" s="231" t="s">
        <v>1</v>
      </c>
      <c r="L136" s="45"/>
      <c r="M136" s="299" t="s">
        <v>1</v>
      </c>
      <c r="N136" s="300" t="s">
        <v>38</v>
      </c>
      <c r="O136" s="301"/>
      <c r="P136" s="302">
        <f>O136*H136</f>
        <v>0</v>
      </c>
      <c r="Q136" s="302">
        <v>0</v>
      </c>
      <c r="R136" s="302">
        <f>Q136*H136</f>
        <v>0</v>
      </c>
      <c r="S136" s="302">
        <v>0</v>
      </c>
      <c r="T136" s="30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213</v>
      </c>
      <c r="AT136" s="240" t="s">
        <v>208</v>
      </c>
      <c r="AU136" s="240" t="s">
        <v>80</v>
      </c>
      <c r="AY136" s="18" t="s">
        <v>206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80</v>
      </c>
      <c r="BK136" s="241">
        <f>ROUND(I136*H136,2)</f>
        <v>0</v>
      </c>
      <c r="BL136" s="18" t="s">
        <v>213</v>
      </c>
      <c r="BM136" s="240" t="s">
        <v>1980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ZlJds4J4grEf7zBKT+uf8g0P4mK1ii8ukC9RtvdeVjw5d/U+f+ZcyTOe1EvfNikDuGd0KGPMtFUNEJy1KEs7zA==" hashValue="DeNbjJSZk+EQNHufRul+rhAkEMi3J1ZzXazKruo8rQ27wvvmnuH/8dHicDwpXtUoY5N6ft1mOpzYXb+eA4/FOw==" algorithmName="SHA-512" password="CC35"/>
  <autoFilter ref="C117:K136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169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171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30" customHeight="1">
      <c r="A13" s="39"/>
      <c r="B13" s="45"/>
      <c r="C13" s="39"/>
      <c r="D13" s="39"/>
      <c r="E13" s="155" t="s">
        <v>446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174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2" t="s">
        <v>26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175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175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ROUND((SUM(BE134:BE257)),  2)</f>
        <v>0</v>
      </c>
      <c r="G37" s="39"/>
      <c r="H37" s="39"/>
      <c r="I37" s="166">
        <v>0.20999999999999999</v>
      </c>
      <c r="J37" s="165">
        <f>ROUND(((SUM(BE134:BE257))*I37),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ROUND((SUM(BF134:BF257)),  2)</f>
        <v>0</v>
      </c>
      <c r="G38" s="39"/>
      <c r="H38" s="39"/>
      <c r="I38" s="166">
        <v>0.12</v>
      </c>
      <c r="J38" s="165">
        <f>ROUND(((SUM(BF134:BF257))*I38),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ROUND((SUM(BG134:BG257)),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ROUND((SUM(BH134:BH257)),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ROUND((SUM(BI134:BI257)),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169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171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30" customHeight="1">
      <c r="A91" s="39"/>
      <c r="B91" s="40"/>
      <c r="C91" s="41"/>
      <c r="D91" s="41"/>
      <c r="E91" s="77" t="str">
        <f>E13</f>
        <v>SO 226-11-01.2 - Lázně Bělohrad - Nová Paka, základy RD (km 67,050)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TUDU 1401 14 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29</v>
      </c>
      <c r="J95" s="37" t="str">
        <f>E25</f>
        <v>PRODIN a. s.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PRODIN a. s.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181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J136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183</v>
      </c>
      <c r="E103" s="199"/>
      <c r="F103" s="199"/>
      <c r="G103" s="199"/>
      <c r="H103" s="199"/>
      <c r="I103" s="199"/>
      <c r="J103" s="200">
        <f>J175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184</v>
      </c>
      <c r="E104" s="199"/>
      <c r="F104" s="199"/>
      <c r="G104" s="199"/>
      <c r="H104" s="199"/>
      <c r="I104" s="199"/>
      <c r="J104" s="200">
        <f>J204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185</v>
      </c>
      <c r="E105" s="199"/>
      <c r="F105" s="199"/>
      <c r="G105" s="199"/>
      <c r="H105" s="199"/>
      <c r="I105" s="199"/>
      <c r="J105" s="200">
        <f>J211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3"/>
      <c r="D106" s="198" t="s">
        <v>186</v>
      </c>
      <c r="E106" s="199"/>
      <c r="F106" s="199"/>
      <c r="G106" s="199"/>
      <c r="H106" s="199"/>
      <c r="I106" s="199"/>
      <c r="J106" s="200">
        <f>J218</f>
        <v>0</v>
      </c>
      <c r="K106" s="133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33"/>
      <c r="D107" s="198" t="s">
        <v>187</v>
      </c>
      <c r="E107" s="199"/>
      <c r="F107" s="199"/>
      <c r="G107" s="199"/>
      <c r="H107" s="199"/>
      <c r="I107" s="199"/>
      <c r="J107" s="200">
        <f>J221</f>
        <v>0</v>
      </c>
      <c r="K107" s="133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1"/>
      <c r="C108" s="192"/>
      <c r="D108" s="193" t="s">
        <v>188</v>
      </c>
      <c r="E108" s="194"/>
      <c r="F108" s="194"/>
      <c r="G108" s="194"/>
      <c r="H108" s="194"/>
      <c r="I108" s="194"/>
      <c r="J108" s="195">
        <f>J223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7"/>
      <c r="C109" s="133"/>
      <c r="D109" s="198" t="s">
        <v>189</v>
      </c>
      <c r="E109" s="199"/>
      <c r="F109" s="199"/>
      <c r="G109" s="199"/>
      <c r="H109" s="199"/>
      <c r="I109" s="199"/>
      <c r="J109" s="200">
        <f>J224</f>
        <v>0</v>
      </c>
      <c r="K109" s="133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33"/>
      <c r="D110" s="198" t="s">
        <v>190</v>
      </c>
      <c r="E110" s="199"/>
      <c r="F110" s="199"/>
      <c r="G110" s="199"/>
      <c r="H110" s="199"/>
      <c r="I110" s="199"/>
      <c r="J110" s="200">
        <f>J247</f>
        <v>0</v>
      </c>
      <c r="K110" s="133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Prostá rekonstrukce trati v úseku Lázně Bělohrad - Nová Paka_Z2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168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5" t="s">
        <v>169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170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6" t="s">
        <v>171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172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30" customHeight="1">
      <c r="A126" s="39"/>
      <c r="B126" s="40"/>
      <c r="C126" s="41"/>
      <c r="D126" s="41"/>
      <c r="E126" s="77" t="str">
        <f>E13</f>
        <v>SO 226-11-01.2 - Lázně Bělohrad - Nová Paka, základy RD (km 67,050)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TUDU 1401 14 Lázně Bělohrad - Nová Paka</v>
      </c>
      <c r="G128" s="41"/>
      <c r="H128" s="41"/>
      <c r="I128" s="33" t="s">
        <v>22</v>
      </c>
      <c r="J128" s="80" t="str">
        <f>IF(J16="","",J16)</f>
        <v>7. 7. 2025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E19</f>
        <v xml:space="preserve"> </v>
      </c>
      <c r="G130" s="41"/>
      <c r="H130" s="41"/>
      <c r="I130" s="33" t="s">
        <v>29</v>
      </c>
      <c r="J130" s="37" t="str">
        <f>E25</f>
        <v>PRODIN a. s.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31</v>
      </c>
      <c r="J131" s="37" t="str">
        <f>E28</f>
        <v>PRODIN a. s.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192</v>
      </c>
      <c r="D133" s="205" t="s">
        <v>58</v>
      </c>
      <c r="E133" s="205" t="s">
        <v>54</v>
      </c>
      <c r="F133" s="205" t="s">
        <v>55</v>
      </c>
      <c r="G133" s="205" t="s">
        <v>193</v>
      </c>
      <c r="H133" s="205" t="s">
        <v>194</v>
      </c>
      <c r="I133" s="205" t="s">
        <v>195</v>
      </c>
      <c r="J133" s="205" t="s">
        <v>178</v>
      </c>
      <c r="K133" s="206" t="s">
        <v>196</v>
      </c>
      <c r="L133" s="207"/>
      <c r="M133" s="101" t="s">
        <v>1</v>
      </c>
      <c r="N133" s="102" t="s">
        <v>37</v>
      </c>
      <c r="O133" s="102" t="s">
        <v>197</v>
      </c>
      <c r="P133" s="102" t="s">
        <v>198</v>
      </c>
      <c r="Q133" s="102" t="s">
        <v>199</v>
      </c>
      <c r="R133" s="102" t="s">
        <v>200</v>
      </c>
      <c r="S133" s="102" t="s">
        <v>201</v>
      </c>
      <c r="T133" s="103" t="s">
        <v>202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203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P135+P223</f>
        <v>0</v>
      </c>
      <c r="Q134" s="105"/>
      <c r="R134" s="210">
        <f>R135+R223</f>
        <v>13.05614213584</v>
      </c>
      <c r="S134" s="105"/>
      <c r="T134" s="211">
        <f>T135+T223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180</v>
      </c>
      <c r="BK134" s="212">
        <f>BK135+BK223</f>
        <v>0</v>
      </c>
    </row>
    <row r="135" s="12" customFormat="1" ht="25.92" customHeight="1">
      <c r="A135" s="12"/>
      <c r="B135" s="213"/>
      <c r="C135" s="214"/>
      <c r="D135" s="215" t="s">
        <v>72</v>
      </c>
      <c r="E135" s="216" t="s">
        <v>204</v>
      </c>
      <c r="F135" s="216" t="s">
        <v>205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P136+P175+P204+P211+P218+P221</f>
        <v>0</v>
      </c>
      <c r="Q135" s="221"/>
      <c r="R135" s="222">
        <f>R136+R175+R204+R211+R218+R221</f>
        <v>12.99161713584</v>
      </c>
      <c r="S135" s="221"/>
      <c r="T135" s="223">
        <f>T136+T175+T204+T211+T218+T221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80</v>
      </c>
      <c r="AT135" s="225" t="s">
        <v>72</v>
      </c>
      <c r="AU135" s="225" t="s">
        <v>73</v>
      </c>
      <c r="AY135" s="224" t="s">
        <v>206</v>
      </c>
      <c r="BK135" s="226">
        <f>BK136+BK175+BK204+BK211+BK218+BK221</f>
        <v>0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80</v>
      </c>
      <c r="F136" s="227" t="s">
        <v>207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SUM(P137:P174)</f>
        <v>0</v>
      </c>
      <c r="Q136" s="221"/>
      <c r="R136" s="222">
        <f>SUM(R137:R174)</f>
        <v>0</v>
      </c>
      <c r="S136" s="221"/>
      <c r="T136" s="223">
        <f>SUM(T137:T174)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SUM(BK137:BK174)</f>
        <v>0</v>
      </c>
    </row>
    <row r="137" s="2" customFormat="1" ht="24.15" customHeight="1">
      <c r="A137" s="39"/>
      <c r="B137" s="40"/>
      <c r="C137" s="229" t="s">
        <v>80</v>
      </c>
      <c r="D137" s="229" t="s">
        <v>208</v>
      </c>
      <c r="E137" s="230" t="s">
        <v>209</v>
      </c>
      <c r="F137" s="231" t="s">
        <v>210</v>
      </c>
      <c r="G137" s="232" t="s">
        <v>211</v>
      </c>
      <c r="H137" s="233">
        <v>25.149999999999999</v>
      </c>
      <c r="I137" s="234"/>
      <c r="J137" s="235">
        <f>ROUND(I137*H137,2)</f>
        <v>0</v>
      </c>
      <c r="K137" s="231" t="s">
        <v>212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214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447</v>
      </c>
      <c r="G138" s="243"/>
      <c r="H138" s="247">
        <v>25.149999999999999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80</v>
      </c>
      <c r="AY138" s="253" t="s">
        <v>206</v>
      </c>
    </row>
    <row r="139" s="2" customFormat="1" ht="24.15" customHeight="1">
      <c r="A139" s="39"/>
      <c r="B139" s="40"/>
      <c r="C139" s="229" t="s">
        <v>82</v>
      </c>
      <c r="D139" s="229" t="s">
        <v>208</v>
      </c>
      <c r="E139" s="230" t="s">
        <v>224</v>
      </c>
      <c r="F139" s="231" t="s">
        <v>225</v>
      </c>
      <c r="G139" s="232" t="s">
        <v>221</v>
      </c>
      <c r="H139" s="233">
        <v>9.5220000000000002</v>
      </c>
      <c r="I139" s="234"/>
      <c r="J139" s="235">
        <f>ROUND(I139*H139,2)</f>
        <v>0</v>
      </c>
      <c r="K139" s="231" t="s">
        <v>212</v>
      </c>
      <c r="L139" s="45"/>
      <c r="M139" s="236" t="s">
        <v>1</v>
      </c>
      <c r="N139" s="237" t="s">
        <v>38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213</v>
      </c>
      <c r="AT139" s="240" t="s">
        <v>208</v>
      </c>
      <c r="AU139" s="240" t="s">
        <v>82</v>
      </c>
      <c r="AY139" s="18" t="s">
        <v>206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80</v>
      </c>
      <c r="BK139" s="241">
        <f>ROUND(I139*H139,2)</f>
        <v>0</v>
      </c>
      <c r="BL139" s="18" t="s">
        <v>213</v>
      </c>
      <c r="BM139" s="240" t="s">
        <v>226</v>
      </c>
    </row>
    <row r="140" s="13" customFormat="1">
      <c r="A140" s="13"/>
      <c r="B140" s="242"/>
      <c r="C140" s="243"/>
      <c r="D140" s="244" t="s">
        <v>215</v>
      </c>
      <c r="E140" s="245" t="s">
        <v>1</v>
      </c>
      <c r="F140" s="246" t="s">
        <v>448</v>
      </c>
      <c r="G140" s="243"/>
      <c r="H140" s="247">
        <v>3.4020000000000001</v>
      </c>
      <c r="I140" s="248"/>
      <c r="J140" s="243"/>
      <c r="K140" s="243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215</v>
      </c>
      <c r="AU140" s="253" t="s">
        <v>82</v>
      </c>
      <c r="AV140" s="13" t="s">
        <v>82</v>
      </c>
      <c r="AW140" s="13" t="s">
        <v>30</v>
      </c>
      <c r="AX140" s="13" t="s">
        <v>73</v>
      </c>
      <c r="AY140" s="253" t="s">
        <v>206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449</v>
      </c>
      <c r="G141" s="243"/>
      <c r="H141" s="247">
        <v>6.1200000000000001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73</v>
      </c>
      <c r="AY141" s="253" t="s">
        <v>206</v>
      </c>
    </row>
    <row r="142" s="14" customFormat="1">
      <c r="A142" s="14"/>
      <c r="B142" s="254"/>
      <c r="C142" s="255"/>
      <c r="D142" s="244" t="s">
        <v>215</v>
      </c>
      <c r="E142" s="256" t="s">
        <v>1</v>
      </c>
      <c r="F142" s="257" t="s">
        <v>218</v>
      </c>
      <c r="G142" s="255"/>
      <c r="H142" s="258">
        <v>9.5220000000000002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215</v>
      </c>
      <c r="AU142" s="264" t="s">
        <v>82</v>
      </c>
      <c r="AV142" s="14" t="s">
        <v>213</v>
      </c>
      <c r="AW142" s="14" t="s">
        <v>30</v>
      </c>
      <c r="AX142" s="14" t="s">
        <v>80</v>
      </c>
      <c r="AY142" s="264" t="s">
        <v>206</v>
      </c>
    </row>
    <row r="143" s="2" customFormat="1" ht="33" customHeight="1">
      <c r="A143" s="39"/>
      <c r="B143" s="40"/>
      <c r="C143" s="229" t="s">
        <v>90</v>
      </c>
      <c r="D143" s="229" t="s">
        <v>208</v>
      </c>
      <c r="E143" s="230" t="s">
        <v>229</v>
      </c>
      <c r="F143" s="231" t="s">
        <v>230</v>
      </c>
      <c r="G143" s="232" t="s">
        <v>221</v>
      </c>
      <c r="H143" s="233">
        <v>0.432</v>
      </c>
      <c r="I143" s="234"/>
      <c r="J143" s="235">
        <f>ROUND(I143*H143,2)</f>
        <v>0</v>
      </c>
      <c r="K143" s="231" t="s">
        <v>212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213</v>
      </c>
      <c r="AT143" s="240" t="s">
        <v>208</v>
      </c>
      <c r="AU143" s="240" t="s">
        <v>82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213</v>
      </c>
      <c r="BM143" s="240" t="s">
        <v>231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232</v>
      </c>
      <c r="G144" s="243"/>
      <c r="H144" s="247">
        <v>0.432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82</v>
      </c>
      <c r="AV144" s="13" t="s">
        <v>82</v>
      </c>
      <c r="AW144" s="13" t="s">
        <v>30</v>
      </c>
      <c r="AX144" s="13" t="s">
        <v>80</v>
      </c>
      <c r="AY144" s="253" t="s">
        <v>206</v>
      </c>
    </row>
    <row r="145" s="2" customFormat="1" ht="37.8" customHeight="1">
      <c r="A145" s="39"/>
      <c r="B145" s="40"/>
      <c r="C145" s="229" t="s">
        <v>213</v>
      </c>
      <c r="D145" s="229" t="s">
        <v>208</v>
      </c>
      <c r="E145" s="230" t="s">
        <v>234</v>
      </c>
      <c r="F145" s="231" t="s">
        <v>235</v>
      </c>
      <c r="G145" s="232" t="s">
        <v>221</v>
      </c>
      <c r="H145" s="233">
        <v>8.5990000000000002</v>
      </c>
      <c r="I145" s="234"/>
      <c r="J145" s="235">
        <f>ROUND(I145*H145,2)</f>
        <v>0</v>
      </c>
      <c r="K145" s="231" t="s">
        <v>212</v>
      </c>
      <c r="L145" s="45"/>
      <c r="M145" s="236" t="s">
        <v>1</v>
      </c>
      <c r="N145" s="237" t="s">
        <v>38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213</v>
      </c>
      <c r="AT145" s="240" t="s">
        <v>208</v>
      </c>
      <c r="AU145" s="240" t="s">
        <v>82</v>
      </c>
      <c r="AY145" s="18" t="s">
        <v>206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80</v>
      </c>
      <c r="BK145" s="241">
        <f>ROUND(I145*H145,2)</f>
        <v>0</v>
      </c>
      <c r="BL145" s="18" t="s">
        <v>213</v>
      </c>
      <c r="BM145" s="240" t="s">
        <v>236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450</v>
      </c>
      <c r="G146" s="243"/>
      <c r="H146" s="247">
        <v>9.5220000000000002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73</v>
      </c>
      <c r="AY146" s="253" t="s">
        <v>206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239</v>
      </c>
      <c r="G147" s="243"/>
      <c r="H147" s="247">
        <v>0.432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73</v>
      </c>
      <c r="AY147" s="253" t="s">
        <v>206</v>
      </c>
    </row>
    <row r="148" s="15" customFormat="1">
      <c r="A148" s="15"/>
      <c r="B148" s="265"/>
      <c r="C148" s="266"/>
      <c r="D148" s="244" t="s">
        <v>215</v>
      </c>
      <c r="E148" s="267" t="s">
        <v>1</v>
      </c>
      <c r="F148" s="268" t="s">
        <v>240</v>
      </c>
      <c r="G148" s="266"/>
      <c r="H148" s="269">
        <v>9.9540000000000006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5" t="s">
        <v>215</v>
      </c>
      <c r="AU148" s="275" t="s">
        <v>82</v>
      </c>
      <c r="AV148" s="15" t="s">
        <v>90</v>
      </c>
      <c r="AW148" s="15" t="s">
        <v>30</v>
      </c>
      <c r="AX148" s="15" t="s">
        <v>73</v>
      </c>
      <c r="AY148" s="275" t="s">
        <v>206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451</v>
      </c>
      <c r="G149" s="243"/>
      <c r="H149" s="247">
        <v>-8.8699999999999992</v>
      </c>
      <c r="I149" s="248"/>
      <c r="J149" s="243"/>
      <c r="K149" s="243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82</v>
      </c>
      <c r="AV149" s="13" t="s">
        <v>82</v>
      </c>
      <c r="AW149" s="13" t="s">
        <v>30</v>
      </c>
      <c r="AX149" s="13" t="s">
        <v>73</v>
      </c>
      <c r="AY149" s="253" t="s">
        <v>206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452</v>
      </c>
      <c r="G150" s="243"/>
      <c r="H150" s="247">
        <v>-9.6829999999999998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82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5" customFormat="1">
      <c r="A151" s="15"/>
      <c r="B151" s="265"/>
      <c r="C151" s="266"/>
      <c r="D151" s="244" t="s">
        <v>215</v>
      </c>
      <c r="E151" s="267" t="s">
        <v>1</v>
      </c>
      <c r="F151" s="268" t="s">
        <v>243</v>
      </c>
      <c r="G151" s="266"/>
      <c r="H151" s="269">
        <v>-18.553000000000001</v>
      </c>
      <c r="I151" s="270"/>
      <c r="J151" s="266"/>
      <c r="K151" s="266"/>
      <c r="L151" s="271"/>
      <c r="M151" s="272"/>
      <c r="N151" s="273"/>
      <c r="O151" s="273"/>
      <c r="P151" s="273"/>
      <c r="Q151" s="273"/>
      <c r="R151" s="273"/>
      <c r="S151" s="273"/>
      <c r="T151" s="27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5" t="s">
        <v>215</v>
      </c>
      <c r="AU151" s="275" t="s">
        <v>82</v>
      </c>
      <c r="AV151" s="15" t="s">
        <v>90</v>
      </c>
      <c r="AW151" s="15" t="s">
        <v>30</v>
      </c>
      <c r="AX151" s="15" t="s">
        <v>73</v>
      </c>
      <c r="AY151" s="275" t="s">
        <v>206</v>
      </c>
    </row>
    <row r="152" s="13" customFormat="1">
      <c r="A152" s="13"/>
      <c r="B152" s="242"/>
      <c r="C152" s="243"/>
      <c r="D152" s="244" t="s">
        <v>215</v>
      </c>
      <c r="E152" s="245" t="s">
        <v>1</v>
      </c>
      <c r="F152" s="246" t="s">
        <v>453</v>
      </c>
      <c r="G152" s="243"/>
      <c r="H152" s="247">
        <v>8.5990000000000002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215</v>
      </c>
      <c r="AU152" s="253" t="s">
        <v>82</v>
      </c>
      <c r="AV152" s="13" t="s">
        <v>82</v>
      </c>
      <c r="AW152" s="13" t="s">
        <v>30</v>
      </c>
      <c r="AX152" s="13" t="s">
        <v>80</v>
      </c>
      <c r="AY152" s="253" t="s">
        <v>206</v>
      </c>
    </row>
    <row r="153" s="2" customFormat="1" ht="24.15" customHeight="1">
      <c r="A153" s="39"/>
      <c r="B153" s="40"/>
      <c r="C153" s="229" t="s">
        <v>233</v>
      </c>
      <c r="D153" s="229" t="s">
        <v>208</v>
      </c>
      <c r="E153" s="230" t="s">
        <v>245</v>
      </c>
      <c r="F153" s="231" t="s">
        <v>246</v>
      </c>
      <c r="G153" s="232" t="s">
        <v>221</v>
      </c>
      <c r="H153" s="233">
        <v>8.5990000000000002</v>
      </c>
      <c r="I153" s="234"/>
      <c r="J153" s="235">
        <f>ROUND(I153*H153,2)</f>
        <v>0</v>
      </c>
      <c r="K153" s="231" t="s">
        <v>212</v>
      </c>
      <c r="L153" s="45"/>
      <c r="M153" s="236" t="s">
        <v>1</v>
      </c>
      <c r="N153" s="237" t="s">
        <v>38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213</v>
      </c>
      <c r="AT153" s="240" t="s">
        <v>208</v>
      </c>
      <c r="AU153" s="240" t="s">
        <v>82</v>
      </c>
      <c r="AY153" s="18" t="s">
        <v>206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80</v>
      </c>
      <c r="BK153" s="241">
        <f>ROUND(I153*H153,2)</f>
        <v>0</v>
      </c>
      <c r="BL153" s="18" t="s">
        <v>213</v>
      </c>
      <c r="BM153" s="240" t="s">
        <v>454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450</v>
      </c>
      <c r="G154" s="243"/>
      <c r="H154" s="247">
        <v>9.5220000000000002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82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3" customFormat="1">
      <c r="A155" s="13"/>
      <c r="B155" s="242"/>
      <c r="C155" s="243"/>
      <c r="D155" s="244" t="s">
        <v>215</v>
      </c>
      <c r="E155" s="245" t="s">
        <v>1</v>
      </c>
      <c r="F155" s="246" t="s">
        <v>239</v>
      </c>
      <c r="G155" s="243"/>
      <c r="H155" s="247">
        <v>0.432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215</v>
      </c>
      <c r="AU155" s="253" t="s">
        <v>82</v>
      </c>
      <c r="AV155" s="13" t="s">
        <v>82</v>
      </c>
      <c r="AW155" s="13" t="s">
        <v>30</v>
      </c>
      <c r="AX155" s="13" t="s">
        <v>73</v>
      </c>
      <c r="AY155" s="253" t="s">
        <v>206</v>
      </c>
    </row>
    <row r="156" s="15" customFormat="1">
      <c r="A156" s="15"/>
      <c r="B156" s="265"/>
      <c r="C156" s="266"/>
      <c r="D156" s="244" t="s">
        <v>215</v>
      </c>
      <c r="E156" s="267" t="s">
        <v>1</v>
      </c>
      <c r="F156" s="268" t="s">
        <v>240</v>
      </c>
      <c r="G156" s="266"/>
      <c r="H156" s="269">
        <v>9.9540000000000006</v>
      </c>
      <c r="I156" s="270"/>
      <c r="J156" s="266"/>
      <c r="K156" s="266"/>
      <c r="L156" s="271"/>
      <c r="M156" s="272"/>
      <c r="N156" s="273"/>
      <c r="O156" s="273"/>
      <c r="P156" s="273"/>
      <c r="Q156" s="273"/>
      <c r="R156" s="273"/>
      <c r="S156" s="273"/>
      <c r="T156" s="27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5" t="s">
        <v>215</v>
      </c>
      <c r="AU156" s="275" t="s">
        <v>82</v>
      </c>
      <c r="AV156" s="15" t="s">
        <v>90</v>
      </c>
      <c r="AW156" s="15" t="s">
        <v>30</v>
      </c>
      <c r="AX156" s="15" t="s">
        <v>73</v>
      </c>
      <c r="AY156" s="275" t="s">
        <v>206</v>
      </c>
    </row>
    <row r="157" s="13" customFormat="1">
      <c r="A157" s="13"/>
      <c r="B157" s="242"/>
      <c r="C157" s="243"/>
      <c r="D157" s="244" t="s">
        <v>215</v>
      </c>
      <c r="E157" s="245" t="s">
        <v>1</v>
      </c>
      <c r="F157" s="246" t="s">
        <v>451</v>
      </c>
      <c r="G157" s="243"/>
      <c r="H157" s="247">
        <v>-8.8699999999999992</v>
      </c>
      <c r="I157" s="248"/>
      <c r="J157" s="243"/>
      <c r="K157" s="243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215</v>
      </c>
      <c r="AU157" s="253" t="s">
        <v>82</v>
      </c>
      <c r="AV157" s="13" t="s">
        <v>82</v>
      </c>
      <c r="AW157" s="13" t="s">
        <v>30</v>
      </c>
      <c r="AX157" s="13" t="s">
        <v>73</v>
      </c>
      <c r="AY157" s="253" t="s">
        <v>206</v>
      </c>
    </row>
    <row r="158" s="13" customFormat="1">
      <c r="A158" s="13"/>
      <c r="B158" s="242"/>
      <c r="C158" s="243"/>
      <c r="D158" s="244" t="s">
        <v>215</v>
      </c>
      <c r="E158" s="245" t="s">
        <v>1</v>
      </c>
      <c r="F158" s="246" t="s">
        <v>452</v>
      </c>
      <c r="G158" s="243"/>
      <c r="H158" s="247">
        <v>-9.6829999999999998</v>
      </c>
      <c r="I158" s="248"/>
      <c r="J158" s="243"/>
      <c r="K158" s="243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215</v>
      </c>
      <c r="AU158" s="253" t="s">
        <v>82</v>
      </c>
      <c r="AV158" s="13" t="s">
        <v>82</v>
      </c>
      <c r="AW158" s="13" t="s">
        <v>30</v>
      </c>
      <c r="AX158" s="13" t="s">
        <v>73</v>
      </c>
      <c r="AY158" s="253" t="s">
        <v>206</v>
      </c>
    </row>
    <row r="159" s="15" customFormat="1">
      <c r="A159" s="15"/>
      <c r="B159" s="265"/>
      <c r="C159" s="266"/>
      <c r="D159" s="244" t="s">
        <v>215</v>
      </c>
      <c r="E159" s="267" t="s">
        <v>1</v>
      </c>
      <c r="F159" s="268" t="s">
        <v>243</v>
      </c>
      <c r="G159" s="266"/>
      <c r="H159" s="269">
        <v>-18.553000000000001</v>
      </c>
      <c r="I159" s="270"/>
      <c r="J159" s="266"/>
      <c r="K159" s="266"/>
      <c r="L159" s="271"/>
      <c r="M159" s="272"/>
      <c r="N159" s="273"/>
      <c r="O159" s="273"/>
      <c r="P159" s="273"/>
      <c r="Q159" s="273"/>
      <c r="R159" s="273"/>
      <c r="S159" s="273"/>
      <c r="T159" s="27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5" t="s">
        <v>215</v>
      </c>
      <c r="AU159" s="275" t="s">
        <v>82</v>
      </c>
      <c r="AV159" s="15" t="s">
        <v>90</v>
      </c>
      <c r="AW159" s="15" t="s">
        <v>30</v>
      </c>
      <c r="AX159" s="15" t="s">
        <v>73</v>
      </c>
      <c r="AY159" s="275" t="s">
        <v>206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455</v>
      </c>
      <c r="G160" s="243"/>
      <c r="H160" s="247">
        <v>8.5990000000000002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82</v>
      </c>
      <c r="AV160" s="13" t="s">
        <v>82</v>
      </c>
      <c r="AW160" s="13" t="s">
        <v>30</v>
      </c>
      <c r="AX160" s="13" t="s">
        <v>80</v>
      </c>
      <c r="AY160" s="253" t="s">
        <v>206</v>
      </c>
    </row>
    <row r="161" s="2" customFormat="1" ht="24.15" customHeight="1">
      <c r="A161" s="39"/>
      <c r="B161" s="40"/>
      <c r="C161" s="229" t="s">
        <v>244</v>
      </c>
      <c r="D161" s="229" t="s">
        <v>208</v>
      </c>
      <c r="E161" s="230" t="s">
        <v>249</v>
      </c>
      <c r="F161" s="231" t="s">
        <v>250</v>
      </c>
      <c r="G161" s="232" t="s">
        <v>211</v>
      </c>
      <c r="H161" s="233">
        <v>8.8699999999999992</v>
      </c>
      <c r="I161" s="234"/>
      <c r="J161" s="235">
        <f>ROUND(I161*H161,2)</f>
        <v>0</v>
      </c>
      <c r="K161" s="231" t="s">
        <v>212</v>
      </c>
      <c r="L161" s="45"/>
      <c r="M161" s="236" t="s">
        <v>1</v>
      </c>
      <c r="N161" s="237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213</v>
      </c>
      <c r="AT161" s="240" t="s">
        <v>208</v>
      </c>
      <c r="AU161" s="240" t="s">
        <v>82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213</v>
      </c>
      <c r="BM161" s="240" t="s">
        <v>251</v>
      </c>
    </row>
    <row r="162" s="13" customFormat="1">
      <c r="A162" s="13"/>
      <c r="B162" s="242"/>
      <c r="C162" s="243"/>
      <c r="D162" s="244" t="s">
        <v>215</v>
      </c>
      <c r="E162" s="245" t="s">
        <v>1</v>
      </c>
      <c r="F162" s="246" t="s">
        <v>456</v>
      </c>
      <c r="G162" s="243"/>
      <c r="H162" s="247">
        <v>8.8699999999999992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215</v>
      </c>
      <c r="AU162" s="253" t="s">
        <v>82</v>
      </c>
      <c r="AV162" s="13" t="s">
        <v>82</v>
      </c>
      <c r="AW162" s="13" t="s">
        <v>30</v>
      </c>
      <c r="AX162" s="13" t="s">
        <v>80</v>
      </c>
      <c r="AY162" s="253" t="s">
        <v>206</v>
      </c>
    </row>
    <row r="163" s="2" customFormat="1" ht="24.15" customHeight="1">
      <c r="A163" s="39"/>
      <c r="B163" s="40"/>
      <c r="C163" s="229" t="s">
        <v>248</v>
      </c>
      <c r="D163" s="229" t="s">
        <v>208</v>
      </c>
      <c r="E163" s="230" t="s">
        <v>254</v>
      </c>
      <c r="F163" s="231" t="s">
        <v>255</v>
      </c>
      <c r="G163" s="232" t="s">
        <v>221</v>
      </c>
      <c r="H163" s="233">
        <v>8.8699999999999992</v>
      </c>
      <c r="I163" s="234"/>
      <c r="J163" s="235">
        <f>ROUND(I163*H163,2)</f>
        <v>0</v>
      </c>
      <c r="K163" s="231" t="s">
        <v>212</v>
      </c>
      <c r="L163" s="45"/>
      <c r="M163" s="236" t="s">
        <v>1</v>
      </c>
      <c r="N163" s="237" t="s">
        <v>38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213</v>
      </c>
      <c r="AT163" s="240" t="s">
        <v>208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213</v>
      </c>
      <c r="BM163" s="240" t="s">
        <v>256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457</v>
      </c>
      <c r="G164" s="243"/>
      <c r="H164" s="247">
        <v>8.8699999999999992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80</v>
      </c>
      <c r="AY164" s="253" t="s">
        <v>206</v>
      </c>
    </row>
    <row r="165" s="2" customFormat="1" ht="16.5" customHeight="1">
      <c r="A165" s="39"/>
      <c r="B165" s="40"/>
      <c r="C165" s="229" t="s">
        <v>253</v>
      </c>
      <c r="D165" s="229" t="s">
        <v>208</v>
      </c>
      <c r="E165" s="230" t="s">
        <v>458</v>
      </c>
      <c r="F165" s="231" t="s">
        <v>459</v>
      </c>
      <c r="G165" s="232" t="s">
        <v>261</v>
      </c>
      <c r="H165" s="233">
        <v>14.283</v>
      </c>
      <c r="I165" s="234"/>
      <c r="J165" s="235">
        <f>ROUND(I165*H165,2)</f>
        <v>0</v>
      </c>
      <c r="K165" s="231" t="s">
        <v>1</v>
      </c>
      <c r="L165" s="45"/>
      <c r="M165" s="236" t="s">
        <v>1</v>
      </c>
      <c r="N165" s="237" t="s">
        <v>38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213</v>
      </c>
      <c r="AT165" s="240" t="s">
        <v>208</v>
      </c>
      <c r="AU165" s="240" t="s">
        <v>82</v>
      </c>
      <c r="AY165" s="18" t="s">
        <v>206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80</v>
      </c>
      <c r="BK165" s="241">
        <f>ROUND(I165*H165,2)</f>
        <v>0</v>
      </c>
      <c r="BL165" s="18" t="s">
        <v>213</v>
      </c>
      <c r="BM165" s="240" t="s">
        <v>460</v>
      </c>
    </row>
    <row r="166" s="16" customFormat="1">
      <c r="A166" s="16"/>
      <c r="B166" s="276"/>
      <c r="C166" s="277"/>
      <c r="D166" s="244" t="s">
        <v>215</v>
      </c>
      <c r="E166" s="278" t="s">
        <v>1</v>
      </c>
      <c r="F166" s="279" t="s">
        <v>461</v>
      </c>
      <c r="G166" s="277"/>
      <c r="H166" s="278" t="s">
        <v>1</v>
      </c>
      <c r="I166" s="280"/>
      <c r="J166" s="277"/>
      <c r="K166" s="277"/>
      <c r="L166" s="281"/>
      <c r="M166" s="282"/>
      <c r="N166" s="283"/>
      <c r="O166" s="283"/>
      <c r="P166" s="283"/>
      <c r="Q166" s="283"/>
      <c r="R166" s="283"/>
      <c r="S166" s="283"/>
      <c r="T166" s="284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85" t="s">
        <v>215</v>
      </c>
      <c r="AU166" s="285" t="s">
        <v>82</v>
      </c>
      <c r="AV166" s="16" t="s">
        <v>80</v>
      </c>
      <c r="AW166" s="16" t="s">
        <v>30</v>
      </c>
      <c r="AX166" s="16" t="s">
        <v>73</v>
      </c>
      <c r="AY166" s="285" t="s">
        <v>206</v>
      </c>
    </row>
    <row r="167" s="13" customFormat="1">
      <c r="A167" s="13"/>
      <c r="B167" s="242"/>
      <c r="C167" s="243"/>
      <c r="D167" s="244" t="s">
        <v>215</v>
      </c>
      <c r="E167" s="245" t="s">
        <v>1</v>
      </c>
      <c r="F167" s="246" t="s">
        <v>462</v>
      </c>
      <c r="G167" s="243"/>
      <c r="H167" s="247">
        <v>14.283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215</v>
      </c>
      <c r="AU167" s="253" t="s">
        <v>82</v>
      </c>
      <c r="AV167" s="13" t="s">
        <v>82</v>
      </c>
      <c r="AW167" s="13" t="s">
        <v>30</v>
      </c>
      <c r="AX167" s="13" t="s">
        <v>73</v>
      </c>
      <c r="AY167" s="253" t="s">
        <v>206</v>
      </c>
    </row>
    <row r="168" s="14" customFormat="1">
      <c r="A168" s="14"/>
      <c r="B168" s="254"/>
      <c r="C168" s="255"/>
      <c r="D168" s="244" t="s">
        <v>215</v>
      </c>
      <c r="E168" s="256" t="s">
        <v>1</v>
      </c>
      <c r="F168" s="257" t="s">
        <v>218</v>
      </c>
      <c r="G168" s="255"/>
      <c r="H168" s="258">
        <v>14.283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4" t="s">
        <v>215</v>
      </c>
      <c r="AU168" s="264" t="s">
        <v>82</v>
      </c>
      <c r="AV168" s="14" t="s">
        <v>213</v>
      </c>
      <c r="AW168" s="14" t="s">
        <v>30</v>
      </c>
      <c r="AX168" s="14" t="s">
        <v>80</v>
      </c>
      <c r="AY168" s="264" t="s">
        <v>206</v>
      </c>
    </row>
    <row r="169" s="2" customFormat="1" ht="24.15" customHeight="1">
      <c r="A169" s="39"/>
      <c r="B169" s="40"/>
      <c r="C169" s="229" t="s">
        <v>258</v>
      </c>
      <c r="D169" s="229" t="s">
        <v>208</v>
      </c>
      <c r="E169" s="230" t="s">
        <v>270</v>
      </c>
      <c r="F169" s="231" t="s">
        <v>271</v>
      </c>
      <c r="G169" s="232" t="s">
        <v>221</v>
      </c>
      <c r="H169" s="233">
        <v>9.6829999999999998</v>
      </c>
      <c r="I169" s="234"/>
      <c r="J169" s="235">
        <f>ROUND(I169*H169,2)</f>
        <v>0</v>
      </c>
      <c r="K169" s="231" t="s">
        <v>212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213</v>
      </c>
      <c r="AT169" s="240" t="s">
        <v>208</v>
      </c>
      <c r="AU169" s="240" t="s">
        <v>82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213</v>
      </c>
      <c r="BM169" s="240" t="s">
        <v>272</v>
      </c>
    </row>
    <row r="170" s="13" customFormat="1">
      <c r="A170" s="13"/>
      <c r="B170" s="242"/>
      <c r="C170" s="243"/>
      <c r="D170" s="244" t="s">
        <v>215</v>
      </c>
      <c r="E170" s="245" t="s">
        <v>1</v>
      </c>
      <c r="F170" s="246" t="s">
        <v>273</v>
      </c>
      <c r="G170" s="243"/>
      <c r="H170" s="247">
        <v>3.5630000000000002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215</v>
      </c>
      <c r="AU170" s="253" t="s">
        <v>82</v>
      </c>
      <c r="AV170" s="13" t="s">
        <v>82</v>
      </c>
      <c r="AW170" s="13" t="s">
        <v>30</v>
      </c>
      <c r="AX170" s="13" t="s">
        <v>73</v>
      </c>
      <c r="AY170" s="253" t="s">
        <v>206</v>
      </c>
    </row>
    <row r="171" s="13" customFormat="1">
      <c r="A171" s="13"/>
      <c r="B171" s="242"/>
      <c r="C171" s="243"/>
      <c r="D171" s="244" t="s">
        <v>215</v>
      </c>
      <c r="E171" s="245" t="s">
        <v>1</v>
      </c>
      <c r="F171" s="246" t="s">
        <v>463</v>
      </c>
      <c r="G171" s="243"/>
      <c r="H171" s="247">
        <v>6.1200000000000001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215</v>
      </c>
      <c r="AU171" s="253" t="s">
        <v>82</v>
      </c>
      <c r="AV171" s="13" t="s">
        <v>82</v>
      </c>
      <c r="AW171" s="13" t="s">
        <v>30</v>
      </c>
      <c r="AX171" s="13" t="s">
        <v>73</v>
      </c>
      <c r="AY171" s="253" t="s">
        <v>206</v>
      </c>
    </row>
    <row r="172" s="14" customFormat="1">
      <c r="A172" s="14"/>
      <c r="B172" s="254"/>
      <c r="C172" s="255"/>
      <c r="D172" s="244" t="s">
        <v>215</v>
      </c>
      <c r="E172" s="256" t="s">
        <v>1</v>
      </c>
      <c r="F172" s="257" t="s">
        <v>218</v>
      </c>
      <c r="G172" s="255"/>
      <c r="H172" s="258">
        <v>9.6829999999999998</v>
      </c>
      <c r="I172" s="259"/>
      <c r="J172" s="255"/>
      <c r="K172" s="255"/>
      <c r="L172" s="260"/>
      <c r="M172" s="261"/>
      <c r="N172" s="262"/>
      <c r="O172" s="262"/>
      <c r="P172" s="262"/>
      <c r="Q172" s="262"/>
      <c r="R172" s="262"/>
      <c r="S172" s="262"/>
      <c r="T172" s="26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4" t="s">
        <v>215</v>
      </c>
      <c r="AU172" s="264" t="s">
        <v>82</v>
      </c>
      <c r="AV172" s="14" t="s">
        <v>213</v>
      </c>
      <c r="AW172" s="14" t="s">
        <v>30</v>
      </c>
      <c r="AX172" s="14" t="s">
        <v>80</v>
      </c>
      <c r="AY172" s="264" t="s">
        <v>206</v>
      </c>
    </row>
    <row r="173" s="2" customFormat="1" ht="24.15" customHeight="1">
      <c r="A173" s="39"/>
      <c r="B173" s="40"/>
      <c r="C173" s="229" t="s">
        <v>265</v>
      </c>
      <c r="D173" s="229" t="s">
        <v>208</v>
      </c>
      <c r="E173" s="230" t="s">
        <v>276</v>
      </c>
      <c r="F173" s="231" t="s">
        <v>277</v>
      </c>
      <c r="G173" s="232" t="s">
        <v>211</v>
      </c>
      <c r="H173" s="233">
        <v>25.149999999999999</v>
      </c>
      <c r="I173" s="234"/>
      <c r="J173" s="235">
        <f>ROUND(I173*H173,2)</f>
        <v>0</v>
      </c>
      <c r="K173" s="231" t="s">
        <v>212</v>
      </c>
      <c r="L173" s="45"/>
      <c r="M173" s="236" t="s">
        <v>1</v>
      </c>
      <c r="N173" s="237" t="s">
        <v>38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213</v>
      </c>
      <c r="AT173" s="240" t="s">
        <v>208</v>
      </c>
      <c r="AU173" s="240" t="s">
        <v>82</v>
      </c>
      <c r="AY173" s="18" t="s">
        <v>206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80</v>
      </c>
      <c r="BK173" s="241">
        <f>ROUND(I173*H173,2)</f>
        <v>0</v>
      </c>
      <c r="BL173" s="18" t="s">
        <v>213</v>
      </c>
      <c r="BM173" s="240" t="s">
        <v>278</v>
      </c>
    </row>
    <row r="174" s="13" customFormat="1">
      <c r="A174" s="13"/>
      <c r="B174" s="242"/>
      <c r="C174" s="243"/>
      <c r="D174" s="244" t="s">
        <v>215</v>
      </c>
      <c r="E174" s="245" t="s">
        <v>1</v>
      </c>
      <c r="F174" s="246" t="s">
        <v>464</v>
      </c>
      <c r="G174" s="243"/>
      <c r="H174" s="247">
        <v>25.149999999999999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215</v>
      </c>
      <c r="AU174" s="253" t="s">
        <v>82</v>
      </c>
      <c r="AV174" s="13" t="s">
        <v>82</v>
      </c>
      <c r="AW174" s="13" t="s">
        <v>30</v>
      </c>
      <c r="AX174" s="13" t="s">
        <v>80</v>
      </c>
      <c r="AY174" s="253" t="s">
        <v>206</v>
      </c>
    </row>
    <row r="175" s="12" customFormat="1" ht="22.8" customHeight="1">
      <c r="A175" s="12"/>
      <c r="B175" s="213"/>
      <c r="C175" s="214"/>
      <c r="D175" s="215" t="s">
        <v>72</v>
      </c>
      <c r="E175" s="227" t="s">
        <v>82</v>
      </c>
      <c r="F175" s="227" t="s">
        <v>280</v>
      </c>
      <c r="G175" s="214"/>
      <c r="H175" s="214"/>
      <c r="I175" s="217"/>
      <c r="J175" s="228">
        <f>BK175</f>
        <v>0</v>
      </c>
      <c r="K175" s="214"/>
      <c r="L175" s="219"/>
      <c r="M175" s="220"/>
      <c r="N175" s="221"/>
      <c r="O175" s="221"/>
      <c r="P175" s="222">
        <f>SUM(P176:P203)</f>
        <v>0</v>
      </c>
      <c r="Q175" s="221"/>
      <c r="R175" s="222">
        <f>SUM(R176:R203)</f>
        <v>8.3278733858400003</v>
      </c>
      <c r="S175" s="221"/>
      <c r="T175" s="223">
        <f>SUM(T176:T203)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4" t="s">
        <v>80</v>
      </c>
      <c r="AT175" s="225" t="s">
        <v>72</v>
      </c>
      <c r="AU175" s="225" t="s">
        <v>80</v>
      </c>
      <c r="AY175" s="224" t="s">
        <v>206</v>
      </c>
      <c r="BK175" s="226">
        <f>SUM(BK176:BK203)</f>
        <v>0</v>
      </c>
    </row>
    <row r="176" s="2" customFormat="1" ht="24.15" customHeight="1">
      <c r="A176" s="39"/>
      <c r="B176" s="40"/>
      <c r="C176" s="229" t="s">
        <v>269</v>
      </c>
      <c r="D176" s="229" t="s">
        <v>208</v>
      </c>
      <c r="E176" s="230" t="s">
        <v>282</v>
      </c>
      <c r="F176" s="231" t="s">
        <v>283</v>
      </c>
      <c r="G176" s="232" t="s">
        <v>211</v>
      </c>
      <c r="H176" s="233">
        <v>4.5499999999999998</v>
      </c>
      <c r="I176" s="234"/>
      <c r="J176" s="235">
        <f>ROUND(I176*H176,2)</f>
        <v>0</v>
      </c>
      <c r="K176" s="231" t="s">
        <v>212</v>
      </c>
      <c r="L176" s="45"/>
      <c r="M176" s="236" t="s">
        <v>1</v>
      </c>
      <c r="N176" s="237" t="s">
        <v>38</v>
      </c>
      <c r="O176" s="92"/>
      <c r="P176" s="238">
        <f>O176*H176</f>
        <v>0</v>
      </c>
      <c r="Q176" s="238">
        <v>9.8999999999999994E-05</v>
      </c>
      <c r="R176" s="238">
        <f>Q176*H176</f>
        <v>0.00045044999999999997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213</v>
      </c>
      <c r="AT176" s="240" t="s">
        <v>208</v>
      </c>
      <c r="AU176" s="240" t="s">
        <v>82</v>
      </c>
      <c r="AY176" s="18" t="s">
        <v>206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80</v>
      </c>
      <c r="BK176" s="241">
        <f>ROUND(I176*H176,2)</f>
        <v>0</v>
      </c>
      <c r="BL176" s="18" t="s">
        <v>213</v>
      </c>
      <c r="BM176" s="240" t="s">
        <v>284</v>
      </c>
    </row>
    <row r="177" s="13" customFormat="1">
      <c r="A177" s="13"/>
      <c r="B177" s="242"/>
      <c r="C177" s="243"/>
      <c r="D177" s="244" t="s">
        <v>215</v>
      </c>
      <c r="E177" s="245" t="s">
        <v>1</v>
      </c>
      <c r="F177" s="246" t="s">
        <v>285</v>
      </c>
      <c r="G177" s="243"/>
      <c r="H177" s="247">
        <v>3.75</v>
      </c>
      <c r="I177" s="248"/>
      <c r="J177" s="243"/>
      <c r="K177" s="243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215</v>
      </c>
      <c r="AU177" s="253" t="s">
        <v>82</v>
      </c>
      <c r="AV177" s="13" t="s">
        <v>82</v>
      </c>
      <c r="AW177" s="13" t="s">
        <v>30</v>
      </c>
      <c r="AX177" s="13" t="s">
        <v>73</v>
      </c>
      <c r="AY177" s="253" t="s">
        <v>206</v>
      </c>
    </row>
    <row r="178" s="13" customFormat="1">
      <c r="A178" s="13"/>
      <c r="B178" s="242"/>
      <c r="C178" s="243"/>
      <c r="D178" s="244" t="s">
        <v>215</v>
      </c>
      <c r="E178" s="245" t="s">
        <v>1</v>
      </c>
      <c r="F178" s="246" t="s">
        <v>286</v>
      </c>
      <c r="G178" s="243"/>
      <c r="H178" s="247">
        <v>0.80000000000000004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215</v>
      </c>
      <c r="AU178" s="253" t="s">
        <v>82</v>
      </c>
      <c r="AV178" s="13" t="s">
        <v>82</v>
      </c>
      <c r="AW178" s="13" t="s">
        <v>30</v>
      </c>
      <c r="AX178" s="13" t="s">
        <v>73</v>
      </c>
      <c r="AY178" s="253" t="s">
        <v>206</v>
      </c>
    </row>
    <row r="179" s="14" customFormat="1">
      <c r="A179" s="14"/>
      <c r="B179" s="254"/>
      <c r="C179" s="255"/>
      <c r="D179" s="244" t="s">
        <v>215</v>
      </c>
      <c r="E179" s="256" t="s">
        <v>1</v>
      </c>
      <c r="F179" s="257" t="s">
        <v>218</v>
      </c>
      <c r="G179" s="255"/>
      <c r="H179" s="258">
        <v>4.5499999999999998</v>
      </c>
      <c r="I179" s="259"/>
      <c r="J179" s="255"/>
      <c r="K179" s="255"/>
      <c r="L179" s="260"/>
      <c r="M179" s="261"/>
      <c r="N179" s="262"/>
      <c r="O179" s="262"/>
      <c r="P179" s="262"/>
      <c r="Q179" s="262"/>
      <c r="R179" s="262"/>
      <c r="S179" s="262"/>
      <c r="T179" s="26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4" t="s">
        <v>215</v>
      </c>
      <c r="AU179" s="264" t="s">
        <v>82</v>
      </c>
      <c r="AV179" s="14" t="s">
        <v>213</v>
      </c>
      <c r="AW179" s="14" t="s">
        <v>30</v>
      </c>
      <c r="AX179" s="14" t="s">
        <v>80</v>
      </c>
      <c r="AY179" s="264" t="s">
        <v>206</v>
      </c>
    </row>
    <row r="180" s="2" customFormat="1" ht="24.15" customHeight="1">
      <c r="A180" s="39"/>
      <c r="B180" s="40"/>
      <c r="C180" s="286" t="s">
        <v>8</v>
      </c>
      <c r="D180" s="286" t="s">
        <v>288</v>
      </c>
      <c r="E180" s="287" t="s">
        <v>289</v>
      </c>
      <c r="F180" s="288" t="s">
        <v>290</v>
      </c>
      <c r="G180" s="289" t="s">
        <v>211</v>
      </c>
      <c r="H180" s="290">
        <v>5.3890000000000002</v>
      </c>
      <c r="I180" s="291"/>
      <c r="J180" s="292">
        <f>ROUND(I180*H180,2)</f>
        <v>0</v>
      </c>
      <c r="K180" s="288" t="s">
        <v>465</v>
      </c>
      <c r="L180" s="293"/>
      <c r="M180" s="294" t="s">
        <v>1</v>
      </c>
      <c r="N180" s="295" t="s">
        <v>38</v>
      </c>
      <c r="O180" s="92"/>
      <c r="P180" s="238">
        <f>O180*H180</f>
        <v>0</v>
      </c>
      <c r="Q180" s="238">
        <v>0.00020000000000000001</v>
      </c>
      <c r="R180" s="238">
        <f>Q180*H180</f>
        <v>0.0010778000000000001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253</v>
      </c>
      <c r="AT180" s="240" t="s">
        <v>288</v>
      </c>
      <c r="AU180" s="240" t="s">
        <v>82</v>
      </c>
      <c r="AY180" s="18" t="s">
        <v>206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80</v>
      </c>
      <c r="BK180" s="241">
        <f>ROUND(I180*H180,2)</f>
        <v>0</v>
      </c>
      <c r="BL180" s="18" t="s">
        <v>213</v>
      </c>
      <c r="BM180" s="240" t="s">
        <v>291</v>
      </c>
    </row>
    <row r="181" s="13" customFormat="1">
      <c r="A181" s="13"/>
      <c r="B181" s="242"/>
      <c r="C181" s="243"/>
      <c r="D181" s="244" t="s">
        <v>215</v>
      </c>
      <c r="E181" s="243"/>
      <c r="F181" s="246" t="s">
        <v>292</v>
      </c>
      <c r="G181" s="243"/>
      <c r="H181" s="247">
        <v>5.3890000000000002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215</v>
      </c>
      <c r="AU181" s="253" t="s">
        <v>82</v>
      </c>
      <c r="AV181" s="13" t="s">
        <v>82</v>
      </c>
      <c r="AW181" s="13" t="s">
        <v>4</v>
      </c>
      <c r="AX181" s="13" t="s">
        <v>80</v>
      </c>
      <c r="AY181" s="253" t="s">
        <v>206</v>
      </c>
    </row>
    <row r="182" s="2" customFormat="1" ht="37.8" customHeight="1">
      <c r="A182" s="39"/>
      <c r="B182" s="40"/>
      <c r="C182" s="229" t="s">
        <v>281</v>
      </c>
      <c r="D182" s="229" t="s">
        <v>208</v>
      </c>
      <c r="E182" s="230" t="s">
        <v>294</v>
      </c>
      <c r="F182" s="231" t="s">
        <v>295</v>
      </c>
      <c r="G182" s="232" t="s">
        <v>221</v>
      </c>
      <c r="H182" s="233">
        <v>0.378</v>
      </c>
      <c r="I182" s="234"/>
      <c r="J182" s="235">
        <f>ROUND(I182*H182,2)</f>
        <v>0</v>
      </c>
      <c r="K182" s="231" t="s">
        <v>212</v>
      </c>
      <c r="L182" s="45"/>
      <c r="M182" s="236" t="s">
        <v>1</v>
      </c>
      <c r="N182" s="237" t="s">
        <v>38</v>
      </c>
      <c r="O182" s="92"/>
      <c r="P182" s="238">
        <f>O182*H182</f>
        <v>0</v>
      </c>
      <c r="Q182" s="238">
        <v>2.30267</v>
      </c>
      <c r="R182" s="238">
        <f>Q182*H182</f>
        <v>0.87040925999999996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213</v>
      </c>
      <c r="AT182" s="240" t="s">
        <v>208</v>
      </c>
      <c r="AU182" s="240" t="s">
        <v>82</v>
      </c>
      <c r="AY182" s="18" t="s">
        <v>206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80</v>
      </c>
      <c r="BK182" s="241">
        <f>ROUND(I182*H182,2)</f>
        <v>0</v>
      </c>
      <c r="BL182" s="18" t="s">
        <v>213</v>
      </c>
      <c r="BM182" s="240" t="s">
        <v>296</v>
      </c>
    </row>
    <row r="183" s="13" customFormat="1">
      <c r="A183" s="13"/>
      <c r="B183" s="242"/>
      <c r="C183" s="243"/>
      <c r="D183" s="244" t="s">
        <v>215</v>
      </c>
      <c r="E183" s="245" t="s">
        <v>1</v>
      </c>
      <c r="F183" s="246" t="s">
        <v>297</v>
      </c>
      <c r="G183" s="243"/>
      <c r="H183" s="247">
        <v>0.378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215</v>
      </c>
      <c r="AU183" s="253" t="s">
        <v>82</v>
      </c>
      <c r="AV183" s="13" t="s">
        <v>82</v>
      </c>
      <c r="AW183" s="13" t="s">
        <v>30</v>
      </c>
      <c r="AX183" s="13" t="s">
        <v>80</v>
      </c>
      <c r="AY183" s="253" t="s">
        <v>206</v>
      </c>
    </row>
    <row r="184" s="2" customFormat="1" ht="37.8" customHeight="1">
      <c r="A184" s="39"/>
      <c r="B184" s="40"/>
      <c r="C184" s="229" t="s">
        <v>287</v>
      </c>
      <c r="D184" s="229" t="s">
        <v>208</v>
      </c>
      <c r="E184" s="230" t="s">
        <v>299</v>
      </c>
      <c r="F184" s="231" t="s">
        <v>300</v>
      </c>
      <c r="G184" s="232" t="s">
        <v>301</v>
      </c>
      <c r="H184" s="233">
        <v>6</v>
      </c>
      <c r="I184" s="234"/>
      <c r="J184" s="235">
        <f>ROUND(I184*H184,2)</f>
        <v>0</v>
      </c>
      <c r="K184" s="231" t="s">
        <v>212</v>
      </c>
      <c r="L184" s="45"/>
      <c r="M184" s="236" t="s">
        <v>1</v>
      </c>
      <c r="N184" s="237" t="s">
        <v>38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213</v>
      </c>
      <c r="AT184" s="240" t="s">
        <v>208</v>
      </c>
      <c r="AU184" s="240" t="s">
        <v>82</v>
      </c>
      <c r="AY184" s="18" t="s">
        <v>206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80</v>
      </c>
      <c r="BK184" s="241">
        <f>ROUND(I184*H184,2)</f>
        <v>0</v>
      </c>
      <c r="BL184" s="18" t="s">
        <v>213</v>
      </c>
      <c r="BM184" s="240" t="s">
        <v>302</v>
      </c>
    </row>
    <row r="185" s="13" customFormat="1">
      <c r="A185" s="13"/>
      <c r="B185" s="242"/>
      <c r="C185" s="243"/>
      <c r="D185" s="244" t="s">
        <v>215</v>
      </c>
      <c r="E185" s="245" t="s">
        <v>1</v>
      </c>
      <c r="F185" s="246" t="s">
        <v>303</v>
      </c>
      <c r="G185" s="243"/>
      <c r="H185" s="247">
        <v>5</v>
      </c>
      <c r="I185" s="248"/>
      <c r="J185" s="243"/>
      <c r="K185" s="243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215</v>
      </c>
      <c r="AU185" s="253" t="s">
        <v>82</v>
      </c>
      <c r="AV185" s="13" t="s">
        <v>82</v>
      </c>
      <c r="AW185" s="13" t="s">
        <v>30</v>
      </c>
      <c r="AX185" s="13" t="s">
        <v>73</v>
      </c>
      <c r="AY185" s="253" t="s">
        <v>206</v>
      </c>
    </row>
    <row r="186" s="13" customFormat="1">
      <c r="A186" s="13"/>
      <c r="B186" s="242"/>
      <c r="C186" s="243"/>
      <c r="D186" s="244" t="s">
        <v>215</v>
      </c>
      <c r="E186" s="245" t="s">
        <v>1</v>
      </c>
      <c r="F186" s="246" t="s">
        <v>304</v>
      </c>
      <c r="G186" s="243"/>
      <c r="H186" s="247">
        <v>1</v>
      </c>
      <c r="I186" s="248"/>
      <c r="J186" s="243"/>
      <c r="K186" s="243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215</v>
      </c>
      <c r="AU186" s="253" t="s">
        <v>82</v>
      </c>
      <c r="AV186" s="13" t="s">
        <v>82</v>
      </c>
      <c r="AW186" s="13" t="s">
        <v>30</v>
      </c>
      <c r="AX186" s="13" t="s">
        <v>73</v>
      </c>
      <c r="AY186" s="253" t="s">
        <v>206</v>
      </c>
    </row>
    <row r="187" s="15" customFormat="1">
      <c r="A187" s="15"/>
      <c r="B187" s="265"/>
      <c r="C187" s="266"/>
      <c r="D187" s="244" t="s">
        <v>215</v>
      </c>
      <c r="E187" s="267" t="s">
        <v>1</v>
      </c>
      <c r="F187" s="268" t="s">
        <v>305</v>
      </c>
      <c r="G187" s="266"/>
      <c r="H187" s="269">
        <v>6</v>
      </c>
      <c r="I187" s="270"/>
      <c r="J187" s="266"/>
      <c r="K187" s="266"/>
      <c r="L187" s="271"/>
      <c r="M187" s="272"/>
      <c r="N187" s="273"/>
      <c r="O187" s="273"/>
      <c r="P187" s="273"/>
      <c r="Q187" s="273"/>
      <c r="R187" s="273"/>
      <c r="S187" s="273"/>
      <c r="T187" s="27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5" t="s">
        <v>215</v>
      </c>
      <c r="AU187" s="275" t="s">
        <v>82</v>
      </c>
      <c r="AV187" s="15" t="s">
        <v>90</v>
      </c>
      <c r="AW187" s="15" t="s">
        <v>30</v>
      </c>
      <c r="AX187" s="15" t="s">
        <v>80</v>
      </c>
      <c r="AY187" s="275" t="s">
        <v>206</v>
      </c>
    </row>
    <row r="188" s="2" customFormat="1" ht="24.15" customHeight="1">
      <c r="A188" s="39"/>
      <c r="B188" s="40"/>
      <c r="C188" s="286" t="s">
        <v>293</v>
      </c>
      <c r="D188" s="286" t="s">
        <v>288</v>
      </c>
      <c r="E188" s="287" t="s">
        <v>307</v>
      </c>
      <c r="F188" s="288" t="s">
        <v>308</v>
      </c>
      <c r="G188" s="289" t="s">
        <v>309</v>
      </c>
      <c r="H188" s="290">
        <v>2.8460000000000001</v>
      </c>
      <c r="I188" s="291"/>
      <c r="J188" s="292">
        <f>ROUND(I188*H188,2)</f>
        <v>0</v>
      </c>
      <c r="K188" s="288" t="s">
        <v>465</v>
      </c>
      <c r="L188" s="293"/>
      <c r="M188" s="294" t="s">
        <v>1</v>
      </c>
      <c r="N188" s="295" t="s">
        <v>38</v>
      </c>
      <c r="O188" s="92"/>
      <c r="P188" s="238">
        <f>O188*H188</f>
        <v>0</v>
      </c>
      <c r="Q188" s="238">
        <v>0.00068999999999999997</v>
      </c>
      <c r="R188" s="238">
        <f>Q188*H188</f>
        <v>0.0019637399999999998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253</v>
      </c>
      <c r="AT188" s="240" t="s">
        <v>288</v>
      </c>
      <c r="AU188" s="240" t="s">
        <v>82</v>
      </c>
      <c r="AY188" s="18" t="s">
        <v>206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80</v>
      </c>
      <c r="BK188" s="241">
        <f>ROUND(I188*H188,2)</f>
        <v>0</v>
      </c>
      <c r="BL188" s="18" t="s">
        <v>213</v>
      </c>
      <c r="BM188" s="240" t="s">
        <v>310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311</v>
      </c>
      <c r="G189" s="243"/>
      <c r="H189" s="247">
        <v>1.5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82</v>
      </c>
      <c r="AV189" s="13" t="s">
        <v>82</v>
      </c>
      <c r="AW189" s="13" t="s">
        <v>30</v>
      </c>
      <c r="AX189" s="13" t="s">
        <v>73</v>
      </c>
      <c r="AY189" s="253" t="s">
        <v>206</v>
      </c>
    </row>
    <row r="190" s="13" customFormat="1">
      <c r="A190" s="13"/>
      <c r="B190" s="242"/>
      <c r="C190" s="243"/>
      <c r="D190" s="244" t="s">
        <v>215</v>
      </c>
      <c r="E190" s="245" t="s">
        <v>1</v>
      </c>
      <c r="F190" s="246" t="s">
        <v>312</v>
      </c>
      <c r="G190" s="243"/>
      <c r="H190" s="247">
        <v>1.21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215</v>
      </c>
      <c r="AU190" s="253" t="s">
        <v>82</v>
      </c>
      <c r="AV190" s="13" t="s">
        <v>82</v>
      </c>
      <c r="AW190" s="13" t="s">
        <v>30</v>
      </c>
      <c r="AX190" s="13" t="s">
        <v>73</v>
      </c>
      <c r="AY190" s="253" t="s">
        <v>206</v>
      </c>
    </row>
    <row r="191" s="14" customFormat="1">
      <c r="A191" s="14"/>
      <c r="B191" s="254"/>
      <c r="C191" s="255"/>
      <c r="D191" s="244" t="s">
        <v>215</v>
      </c>
      <c r="E191" s="256" t="s">
        <v>1</v>
      </c>
      <c r="F191" s="257" t="s">
        <v>218</v>
      </c>
      <c r="G191" s="255"/>
      <c r="H191" s="258">
        <v>2.71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4" t="s">
        <v>215</v>
      </c>
      <c r="AU191" s="264" t="s">
        <v>82</v>
      </c>
      <c r="AV191" s="14" t="s">
        <v>213</v>
      </c>
      <c r="AW191" s="14" t="s">
        <v>30</v>
      </c>
      <c r="AX191" s="14" t="s">
        <v>80</v>
      </c>
      <c r="AY191" s="264" t="s">
        <v>206</v>
      </c>
    </row>
    <row r="192" s="13" customFormat="1">
      <c r="A192" s="13"/>
      <c r="B192" s="242"/>
      <c r="C192" s="243"/>
      <c r="D192" s="244" t="s">
        <v>215</v>
      </c>
      <c r="E192" s="243"/>
      <c r="F192" s="246" t="s">
        <v>313</v>
      </c>
      <c r="G192" s="243"/>
      <c r="H192" s="247">
        <v>2.8460000000000001</v>
      </c>
      <c r="I192" s="248"/>
      <c r="J192" s="243"/>
      <c r="K192" s="243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215</v>
      </c>
      <c r="AU192" s="253" t="s">
        <v>82</v>
      </c>
      <c r="AV192" s="13" t="s">
        <v>82</v>
      </c>
      <c r="AW192" s="13" t="s">
        <v>4</v>
      </c>
      <c r="AX192" s="13" t="s">
        <v>80</v>
      </c>
      <c r="AY192" s="253" t="s">
        <v>206</v>
      </c>
    </row>
    <row r="193" s="2" customFormat="1" ht="24.15" customHeight="1">
      <c r="A193" s="39"/>
      <c r="B193" s="40"/>
      <c r="C193" s="286" t="s">
        <v>298</v>
      </c>
      <c r="D193" s="286" t="s">
        <v>288</v>
      </c>
      <c r="E193" s="287" t="s">
        <v>315</v>
      </c>
      <c r="F193" s="288" t="s">
        <v>316</v>
      </c>
      <c r="G193" s="289" t="s">
        <v>309</v>
      </c>
      <c r="H193" s="290">
        <v>12.254</v>
      </c>
      <c r="I193" s="291"/>
      <c r="J193" s="292">
        <f>ROUND(I193*H193,2)</f>
        <v>0</v>
      </c>
      <c r="K193" s="288" t="s">
        <v>465</v>
      </c>
      <c r="L193" s="293"/>
      <c r="M193" s="294" t="s">
        <v>1</v>
      </c>
      <c r="N193" s="295" t="s">
        <v>38</v>
      </c>
      <c r="O193" s="92"/>
      <c r="P193" s="238">
        <f>O193*H193</f>
        <v>0</v>
      </c>
      <c r="Q193" s="238">
        <v>0.00092000000000000003</v>
      </c>
      <c r="R193" s="238">
        <f>Q193*H193</f>
        <v>0.01127368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253</v>
      </c>
      <c r="AT193" s="240" t="s">
        <v>288</v>
      </c>
      <c r="AU193" s="240" t="s">
        <v>82</v>
      </c>
      <c r="AY193" s="18" t="s">
        <v>206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80</v>
      </c>
      <c r="BK193" s="241">
        <f>ROUND(I193*H193,2)</f>
        <v>0</v>
      </c>
      <c r="BL193" s="18" t="s">
        <v>213</v>
      </c>
      <c r="BM193" s="240" t="s">
        <v>317</v>
      </c>
    </row>
    <row r="194" s="13" customFormat="1">
      <c r="A194" s="13"/>
      <c r="B194" s="242"/>
      <c r="C194" s="243"/>
      <c r="D194" s="244" t="s">
        <v>215</v>
      </c>
      <c r="E194" s="245" t="s">
        <v>1</v>
      </c>
      <c r="F194" s="246" t="s">
        <v>318</v>
      </c>
      <c r="G194" s="243"/>
      <c r="H194" s="247">
        <v>0.29999999999999999</v>
      </c>
      <c r="I194" s="248"/>
      <c r="J194" s="243"/>
      <c r="K194" s="243"/>
      <c r="L194" s="249"/>
      <c r="M194" s="250"/>
      <c r="N194" s="251"/>
      <c r="O194" s="251"/>
      <c r="P194" s="251"/>
      <c r="Q194" s="251"/>
      <c r="R194" s="251"/>
      <c r="S194" s="251"/>
      <c r="T194" s="25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3" t="s">
        <v>215</v>
      </c>
      <c r="AU194" s="253" t="s">
        <v>82</v>
      </c>
      <c r="AV194" s="13" t="s">
        <v>82</v>
      </c>
      <c r="AW194" s="13" t="s">
        <v>30</v>
      </c>
      <c r="AX194" s="13" t="s">
        <v>73</v>
      </c>
      <c r="AY194" s="253" t="s">
        <v>206</v>
      </c>
    </row>
    <row r="195" s="13" customFormat="1">
      <c r="A195" s="13"/>
      <c r="B195" s="242"/>
      <c r="C195" s="243"/>
      <c r="D195" s="244" t="s">
        <v>215</v>
      </c>
      <c r="E195" s="245" t="s">
        <v>1</v>
      </c>
      <c r="F195" s="246" t="s">
        <v>319</v>
      </c>
      <c r="G195" s="243"/>
      <c r="H195" s="247">
        <v>11.369999999999999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215</v>
      </c>
      <c r="AU195" s="253" t="s">
        <v>82</v>
      </c>
      <c r="AV195" s="13" t="s">
        <v>82</v>
      </c>
      <c r="AW195" s="13" t="s">
        <v>30</v>
      </c>
      <c r="AX195" s="13" t="s">
        <v>73</v>
      </c>
      <c r="AY195" s="253" t="s">
        <v>206</v>
      </c>
    </row>
    <row r="196" s="14" customFormat="1">
      <c r="A196" s="14"/>
      <c r="B196" s="254"/>
      <c r="C196" s="255"/>
      <c r="D196" s="244" t="s">
        <v>215</v>
      </c>
      <c r="E196" s="256" t="s">
        <v>1</v>
      </c>
      <c r="F196" s="257" t="s">
        <v>218</v>
      </c>
      <c r="G196" s="255"/>
      <c r="H196" s="258">
        <v>11.67</v>
      </c>
      <c r="I196" s="259"/>
      <c r="J196" s="255"/>
      <c r="K196" s="255"/>
      <c r="L196" s="260"/>
      <c r="M196" s="261"/>
      <c r="N196" s="262"/>
      <c r="O196" s="262"/>
      <c r="P196" s="262"/>
      <c r="Q196" s="262"/>
      <c r="R196" s="262"/>
      <c r="S196" s="262"/>
      <c r="T196" s="26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4" t="s">
        <v>215</v>
      </c>
      <c r="AU196" s="264" t="s">
        <v>82</v>
      </c>
      <c r="AV196" s="14" t="s">
        <v>213</v>
      </c>
      <c r="AW196" s="14" t="s">
        <v>30</v>
      </c>
      <c r="AX196" s="14" t="s">
        <v>80</v>
      </c>
      <c r="AY196" s="264" t="s">
        <v>206</v>
      </c>
    </row>
    <row r="197" s="13" customFormat="1">
      <c r="A197" s="13"/>
      <c r="B197" s="242"/>
      <c r="C197" s="243"/>
      <c r="D197" s="244" t="s">
        <v>215</v>
      </c>
      <c r="E197" s="243"/>
      <c r="F197" s="246" t="s">
        <v>320</v>
      </c>
      <c r="G197" s="243"/>
      <c r="H197" s="247">
        <v>12.254</v>
      </c>
      <c r="I197" s="248"/>
      <c r="J197" s="243"/>
      <c r="K197" s="243"/>
      <c r="L197" s="249"/>
      <c r="M197" s="250"/>
      <c r="N197" s="251"/>
      <c r="O197" s="251"/>
      <c r="P197" s="251"/>
      <c r="Q197" s="251"/>
      <c r="R197" s="251"/>
      <c r="S197" s="251"/>
      <c r="T197" s="25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3" t="s">
        <v>215</v>
      </c>
      <c r="AU197" s="253" t="s">
        <v>82</v>
      </c>
      <c r="AV197" s="13" t="s">
        <v>82</v>
      </c>
      <c r="AW197" s="13" t="s">
        <v>4</v>
      </c>
      <c r="AX197" s="13" t="s">
        <v>80</v>
      </c>
      <c r="AY197" s="253" t="s">
        <v>206</v>
      </c>
    </row>
    <row r="198" s="2" customFormat="1" ht="33" customHeight="1">
      <c r="A198" s="39"/>
      <c r="B198" s="40"/>
      <c r="C198" s="229" t="s">
        <v>306</v>
      </c>
      <c r="D198" s="229" t="s">
        <v>208</v>
      </c>
      <c r="E198" s="230" t="s">
        <v>322</v>
      </c>
      <c r="F198" s="231" t="s">
        <v>323</v>
      </c>
      <c r="G198" s="232" t="s">
        <v>211</v>
      </c>
      <c r="H198" s="233">
        <v>10</v>
      </c>
      <c r="I198" s="234"/>
      <c r="J198" s="235">
        <f>ROUND(I198*H198,2)</f>
        <v>0</v>
      </c>
      <c r="K198" s="231" t="s">
        <v>212</v>
      </c>
      <c r="L198" s="45"/>
      <c r="M198" s="236" t="s">
        <v>1</v>
      </c>
      <c r="N198" s="237" t="s">
        <v>38</v>
      </c>
      <c r="O198" s="92"/>
      <c r="P198" s="238">
        <f>O198*H198</f>
        <v>0</v>
      </c>
      <c r="Q198" s="238">
        <v>0.73558274000000001</v>
      </c>
      <c r="R198" s="238">
        <f>Q198*H198</f>
        <v>7.3558273999999999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213</v>
      </c>
      <c r="AT198" s="240" t="s">
        <v>208</v>
      </c>
      <c r="AU198" s="240" t="s">
        <v>82</v>
      </c>
      <c r="AY198" s="18" t="s">
        <v>206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80</v>
      </c>
      <c r="BK198" s="241">
        <f>ROUND(I198*H198,2)</f>
        <v>0</v>
      </c>
      <c r="BL198" s="18" t="s">
        <v>213</v>
      </c>
      <c r="BM198" s="240" t="s">
        <v>324</v>
      </c>
    </row>
    <row r="199" s="13" customFormat="1">
      <c r="A199" s="13"/>
      <c r="B199" s="242"/>
      <c r="C199" s="243"/>
      <c r="D199" s="244" t="s">
        <v>215</v>
      </c>
      <c r="E199" s="245" t="s">
        <v>1</v>
      </c>
      <c r="F199" s="246" t="s">
        <v>325</v>
      </c>
      <c r="G199" s="243"/>
      <c r="H199" s="247">
        <v>10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215</v>
      </c>
      <c r="AU199" s="253" t="s">
        <v>82</v>
      </c>
      <c r="AV199" s="13" t="s">
        <v>82</v>
      </c>
      <c r="AW199" s="13" t="s">
        <v>30</v>
      </c>
      <c r="AX199" s="13" t="s">
        <v>80</v>
      </c>
      <c r="AY199" s="253" t="s">
        <v>206</v>
      </c>
    </row>
    <row r="200" s="2" customFormat="1" ht="24.15" customHeight="1">
      <c r="A200" s="39"/>
      <c r="B200" s="40"/>
      <c r="C200" s="229" t="s">
        <v>314</v>
      </c>
      <c r="D200" s="229" t="s">
        <v>208</v>
      </c>
      <c r="E200" s="230" t="s">
        <v>327</v>
      </c>
      <c r="F200" s="231" t="s">
        <v>328</v>
      </c>
      <c r="G200" s="232" t="s">
        <v>261</v>
      </c>
      <c r="H200" s="233">
        <v>0.082000000000000003</v>
      </c>
      <c r="I200" s="234"/>
      <c r="J200" s="235">
        <f>ROUND(I200*H200,2)</f>
        <v>0</v>
      </c>
      <c r="K200" s="231" t="s">
        <v>212</v>
      </c>
      <c r="L200" s="45"/>
      <c r="M200" s="236" t="s">
        <v>1</v>
      </c>
      <c r="N200" s="237" t="s">
        <v>38</v>
      </c>
      <c r="O200" s="92"/>
      <c r="P200" s="238">
        <f>O200*H200</f>
        <v>0</v>
      </c>
      <c r="Q200" s="238">
        <v>1.05940312</v>
      </c>
      <c r="R200" s="238">
        <f>Q200*H200</f>
        <v>0.086871055840000003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213</v>
      </c>
      <c r="AT200" s="240" t="s">
        <v>208</v>
      </c>
      <c r="AU200" s="240" t="s">
        <v>82</v>
      </c>
      <c r="AY200" s="18" t="s">
        <v>206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80</v>
      </c>
      <c r="BK200" s="241">
        <f>ROUND(I200*H200,2)</f>
        <v>0</v>
      </c>
      <c r="BL200" s="18" t="s">
        <v>213</v>
      </c>
      <c r="BM200" s="240" t="s">
        <v>329</v>
      </c>
    </row>
    <row r="201" s="16" customFormat="1">
      <c r="A201" s="16"/>
      <c r="B201" s="276"/>
      <c r="C201" s="277"/>
      <c r="D201" s="244" t="s">
        <v>215</v>
      </c>
      <c r="E201" s="278" t="s">
        <v>1</v>
      </c>
      <c r="F201" s="279" t="s">
        <v>330</v>
      </c>
      <c r="G201" s="277"/>
      <c r="H201" s="278" t="s">
        <v>1</v>
      </c>
      <c r="I201" s="280"/>
      <c r="J201" s="277"/>
      <c r="K201" s="277"/>
      <c r="L201" s="281"/>
      <c r="M201" s="282"/>
      <c r="N201" s="283"/>
      <c r="O201" s="283"/>
      <c r="P201" s="283"/>
      <c r="Q201" s="283"/>
      <c r="R201" s="283"/>
      <c r="S201" s="283"/>
      <c r="T201" s="284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85" t="s">
        <v>215</v>
      </c>
      <c r="AU201" s="285" t="s">
        <v>82</v>
      </c>
      <c r="AV201" s="16" t="s">
        <v>80</v>
      </c>
      <c r="AW201" s="16" t="s">
        <v>30</v>
      </c>
      <c r="AX201" s="16" t="s">
        <v>73</v>
      </c>
      <c r="AY201" s="285" t="s">
        <v>206</v>
      </c>
    </row>
    <row r="202" s="13" customFormat="1">
      <c r="A202" s="13"/>
      <c r="B202" s="242"/>
      <c r="C202" s="243"/>
      <c r="D202" s="244" t="s">
        <v>215</v>
      </c>
      <c r="E202" s="245" t="s">
        <v>1</v>
      </c>
      <c r="F202" s="246" t="s">
        <v>331</v>
      </c>
      <c r="G202" s="243"/>
      <c r="H202" s="247">
        <v>0.082000000000000003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215</v>
      </c>
      <c r="AU202" s="253" t="s">
        <v>82</v>
      </c>
      <c r="AV202" s="13" t="s">
        <v>82</v>
      </c>
      <c r="AW202" s="13" t="s">
        <v>30</v>
      </c>
      <c r="AX202" s="13" t="s">
        <v>73</v>
      </c>
      <c r="AY202" s="253" t="s">
        <v>206</v>
      </c>
    </row>
    <row r="203" s="15" customFormat="1">
      <c r="A203" s="15"/>
      <c r="B203" s="265"/>
      <c r="C203" s="266"/>
      <c r="D203" s="244" t="s">
        <v>215</v>
      </c>
      <c r="E203" s="267" t="s">
        <v>1</v>
      </c>
      <c r="F203" s="268" t="s">
        <v>305</v>
      </c>
      <c r="G203" s="266"/>
      <c r="H203" s="269">
        <v>0.082000000000000003</v>
      </c>
      <c r="I203" s="270"/>
      <c r="J203" s="266"/>
      <c r="K203" s="266"/>
      <c r="L203" s="271"/>
      <c r="M203" s="272"/>
      <c r="N203" s="273"/>
      <c r="O203" s="273"/>
      <c r="P203" s="273"/>
      <c r="Q203" s="273"/>
      <c r="R203" s="273"/>
      <c r="S203" s="273"/>
      <c r="T203" s="27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5" t="s">
        <v>215</v>
      </c>
      <c r="AU203" s="275" t="s">
        <v>82</v>
      </c>
      <c r="AV203" s="15" t="s">
        <v>90</v>
      </c>
      <c r="AW203" s="15" t="s">
        <v>30</v>
      </c>
      <c r="AX203" s="15" t="s">
        <v>80</v>
      </c>
      <c r="AY203" s="275" t="s">
        <v>206</v>
      </c>
    </row>
    <row r="204" s="12" customFormat="1" ht="22.8" customHeight="1">
      <c r="A204" s="12"/>
      <c r="B204" s="213"/>
      <c r="C204" s="214"/>
      <c r="D204" s="215" t="s">
        <v>72</v>
      </c>
      <c r="E204" s="227" t="s">
        <v>213</v>
      </c>
      <c r="F204" s="227" t="s">
        <v>332</v>
      </c>
      <c r="G204" s="214"/>
      <c r="H204" s="214"/>
      <c r="I204" s="217"/>
      <c r="J204" s="228">
        <f>BK204</f>
        <v>0</v>
      </c>
      <c r="K204" s="214"/>
      <c r="L204" s="219"/>
      <c r="M204" s="220"/>
      <c r="N204" s="221"/>
      <c r="O204" s="221"/>
      <c r="P204" s="222">
        <f>SUM(P205:P210)</f>
        <v>0</v>
      </c>
      <c r="Q204" s="221"/>
      <c r="R204" s="222">
        <f>SUM(R205:R210)</f>
        <v>0.38646874999999992</v>
      </c>
      <c r="S204" s="221"/>
      <c r="T204" s="223">
        <f>SUM(T205:T210)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4" t="s">
        <v>80</v>
      </c>
      <c r="AT204" s="225" t="s">
        <v>72</v>
      </c>
      <c r="AU204" s="225" t="s">
        <v>80</v>
      </c>
      <c r="AY204" s="224" t="s">
        <v>206</v>
      </c>
      <c r="BK204" s="226">
        <f>SUM(BK205:BK210)</f>
        <v>0</v>
      </c>
    </row>
    <row r="205" s="2" customFormat="1" ht="16.5" customHeight="1">
      <c r="A205" s="39"/>
      <c r="B205" s="40"/>
      <c r="C205" s="229" t="s">
        <v>321</v>
      </c>
      <c r="D205" s="229" t="s">
        <v>208</v>
      </c>
      <c r="E205" s="230" t="s">
        <v>333</v>
      </c>
      <c r="F205" s="231" t="s">
        <v>334</v>
      </c>
      <c r="G205" s="232" t="s">
        <v>221</v>
      </c>
      <c r="H205" s="233">
        <v>0.14999999999999999</v>
      </c>
      <c r="I205" s="234"/>
      <c r="J205" s="235">
        <f>ROUND(I205*H205,2)</f>
        <v>0</v>
      </c>
      <c r="K205" s="231" t="s">
        <v>212</v>
      </c>
      <c r="L205" s="45"/>
      <c r="M205" s="236" t="s">
        <v>1</v>
      </c>
      <c r="N205" s="237" t="s">
        <v>38</v>
      </c>
      <c r="O205" s="92"/>
      <c r="P205" s="238">
        <f>O205*H205</f>
        <v>0</v>
      </c>
      <c r="Q205" s="238">
        <v>2.5019749999999998</v>
      </c>
      <c r="R205" s="238">
        <f>Q205*H205</f>
        <v>0.37529624999999994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213</v>
      </c>
      <c r="AT205" s="240" t="s">
        <v>208</v>
      </c>
      <c r="AU205" s="240" t="s">
        <v>82</v>
      </c>
      <c r="AY205" s="18" t="s">
        <v>206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80</v>
      </c>
      <c r="BK205" s="241">
        <f>ROUND(I205*H205,2)</f>
        <v>0</v>
      </c>
      <c r="BL205" s="18" t="s">
        <v>213</v>
      </c>
      <c r="BM205" s="240" t="s">
        <v>335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336</v>
      </c>
      <c r="G206" s="243"/>
      <c r="H206" s="247">
        <v>0.14999999999999999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82</v>
      </c>
      <c r="AV206" s="13" t="s">
        <v>82</v>
      </c>
      <c r="AW206" s="13" t="s">
        <v>30</v>
      </c>
      <c r="AX206" s="13" t="s">
        <v>80</v>
      </c>
      <c r="AY206" s="253" t="s">
        <v>206</v>
      </c>
    </row>
    <row r="207" s="2" customFormat="1" ht="16.5" customHeight="1">
      <c r="A207" s="39"/>
      <c r="B207" s="40"/>
      <c r="C207" s="229" t="s">
        <v>326</v>
      </c>
      <c r="D207" s="229" t="s">
        <v>208</v>
      </c>
      <c r="E207" s="230" t="s">
        <v>338</v>
      </c>
      <c r="F207" s="231" t="s">
        <v>339</v>
      </c>
      <c r="G207" s="232" t="s">
        <v>211</v>
      </c>
      <c r="H207" s="233">
        <v>1</v>
      </c>
      <c r="I207" s="234"/>
      <c r="J207" s="235">
        <f>ROUND(I207*H207,2)</f>
        <v>0</v>
      </c>
      <c r="K207" s="231" t="s">
        <v>212</v>
      </c>
      <c r="L207" s="45"/>
      <c r="M207" s="236" t="s">
        <v>1</v>
      </c>
      <c r="N207" s="237" t="s">
        <v>38</v>
      </c>
      <c r="O207" s="92"/>
      <c r="P207" s="238">
        <f>O207*H207</f>
        <v>0</v>
      </c>
      <c r="Q207" s="238">
        <v>0.0111725</v>
      </c>
      <c r="R207" s="238">
        <f>Q207*H207</f>
        <v>0.0111725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213</v>
      </c>
      <c r="AT207" s="240" t="s">
        <v>208</v>
      </c>
      <c r="AU207" s="240" t="s">
        <v>82</v>
      </c>
      <c r="AY207" s="18" t="s">
        <v>206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80</v>
      </c>
      <c r="BK207" s="241">
        <f>ROUND(I207*H207,2)</f>
        <v>0</v>
      </c>
      <c r="BL207" s="18" t="s">
        <v>213</v>
      </c>
      <c r="BM207" s="240" t="s">
        <v>340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341</v>
      </c>
      <c r="G208" s="243"/>
      <c r="H208" s="247">
        <v>1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82</v>
      </c>
      <c r="AV208" s="13" t="s">
        <v>82</v>
      </c>
      <c r="AW208" s="13" t="s">
        <v>30</v>
      </c>
      <c r="AX208" s="13" t="s">
        <v>80</v>
      </c>
      <c r="AY208" s="253" t="s">
        <v>206</v>
      </c>
    </row>
    <row r="209" s="2" customFormat="1" ht="16.5" customHeight="1">
      <c r="A209" s="39"/>
      <c r="B209" s="40"/>
      <c r="C209" s="229" t="s">
        <v>7</v>
      </c>
      <c r="D209" s="229" t="s">
        <v>208</v>
      </c>
      <c r="E209" s="230" t="s">
        <v>343</v>
      </c>
      <c r="F209" s="231" t="s">
        <v>344</v>
      </c>
      <c r="G209" s="232" t="s">
        <v>211</v>
      </c>
      <c r="H209" s="233">
        <v>1</v>
      </c>
      <c r="I209" s="234"/>
      <c r="J209" s="235">
        <f>ROUND(I209*H209,2)</f>
        <v>0</v>
      </c>
      <c r="K209" s="231" t="s">
        <v>212</v>
      </c>
      <c r="L209" s="45"/>
      <c r="M209" s="236" t="s">
        <v>1</v>
      </c>
      <c r="N209" s="237" t="s">
        <v>38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213</v>
      </c>
      <c r="AT209" s="240" t="s">
        <v>208</v>
      </c>
      <c r="AU209" s="240" t="s">
        <v>82</v>
      </c>
      <c r="AY209" s="18" t="s">
        <v>206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80</v>
      </c>
      <c r="BK209" s="241">
        <f>ROUND(I209*H209,2)</f>
        <v>0</v>
      </c>
      <c r="BL209" s="18" t="s">
        <v>213</v>
      </c>
      <c r="BM209" s="240" t="s">
        <v>345</v>
      </c>
    </row>
    <row r="210" s="13" customFormat="1">
      <c r="A210" s="13"/>
      <c r="B210" s="242"/>
      <c r="C210" s="243"/>
      <c r="D210" s="244" t="s">
        <v>215</v>
      </c>
      <c r="E210" s="245" t="s">
        <v>1</v>
      </c>
      <c r="F210" s="246" t="s">
        <v>341</v>
      </c>
      <c r="G210" s="243"/>
      <c r="H210" s="247">
        <v>1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215</v>
      </c>
      <c r="AU210" s="253" t="s">
        <v>82</v>
      </c>
      <c r="AV210" s="13" t="s">
        <v>82</v>
      </c>
      <c r="AW210" s="13" t="s">
        <v>30</v>
      </c>
      <c r="AX210" s="13" t="s">
        <v>80</v>
      </c>
      <c r="AY210" s="253" t="s">
        <v>206</v>
      </c>
    </row>
    <row r="211" s="12" customFormat="1" ht="22.8" customHeight="1">
      <c r="A211" s="12"/>
      <c r="B211" s="213"/>
      <c r="C211" s="214"/>
      <c r="D211" s="215" t="s">
        <v>72</v>
      </c>
      <c r="E211" s="227" t="s">
        <v>233</v>
      </c>
      <c r="F211" s="227" t="s">
        <v>346</v>
      </c>
      <c r="G211" s="214"/>
      <c r="H211" s="214"/>
      <c r="I211" s="217"/>
      <c r="J211" s="228">
        <f>BK211</f>
        <v>0</v>
      </c>
      <c r="K211" s="214"/>
      <c r="L211" s="219"/>
      <c r="M211" s="220"/>
      <c r="N211" s="221"/>
      <c r="O211" s="221"/>
      <c r="P211" s="222">
        <f>SUM(P212:P217)</f>
        <v>0</v>
      </c>
      <c r="Q211" s="221"/>
      <c r="R211" s="222">
        <f>SUM(R212:R217)</f>
        <v>4.2713999999999999</v>
      </c>
      <c r="S211" s="221"/>
      <c r="T211" s="223">
        <f>SUM(T212:T217)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4" t="s">
        <v>80</v>
      </c>
      <c r="AT211" s="225" t="s">
        <v>72</v>
      </c>
      <c r="AU211" s="225" t="s">
        <v>80</v>
      </c>
      <c r="AY211" s="224" t="s">
        <v>206</v>
      </c>
      <c r="BK211" s="226">
        <f>SUM(BK212:BK217)</f>
        <v>0</v>
      </c>
    </row>
    <row r="212" s="2" customFormat="1" ht="21.75" customHeight="1">
      <c r="A212" s="39"/>
      <c r="B212" s="40"/>
      <c r="C212" s="229" t="s">
        <v>337</v>
      </c>
      <c r="D212" s="229" t="s">
        <v>208</v>
      </c>
      <c r="E212" s="230" t="s">
        <v>348</v>
      </c>
      <c r="F212" s="231" t="s">
        <v>349</v>
      </c>
      <c r="G212" s="232" t="s">
        <v>211</v>
      </c>
      <c r="H212" s="233">
        <v>14</v>
      </c>
      <c r="I212" s="234"/>
      <c r="J212" s="235">
        <f>ROUND(I212*H212,2)</f>
        <v>0</v>
      </c>
      <c r="K212" s="231" t="s">
        <v>212</v>
      </c>
      <c r="L212" s="45"/>
      <c r="M212" s="236" t="s">
        <v>1</v>
      </c>
      <c r="N212" s="237" t="s">
        <v>38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213</v>
      </c>
      <c r="AT212" s="240" t="s">
        <v>208</v>
      </c>
      <c r="AU212" s="240" t="s">
        <v>82</v>
      </c>
      <c r="AY212" s="18" t="s">
        <v>206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80</v>
      </c>
      <c r="BK212" s="241">
        <f>ROUND(I212*H212,2)</f>
        <v>0</v>
      </c>
      <c r="BL212" s="18" t="s">
        <v>213</v>
      </c>
      <c r="BM212" s="240" t="s">
        <v>350</v>
      </c>
    </row>
    <row r="213" s="13" customFormat="1">
      <c r="A213" s="13"/>
      <c r="B213" s="242"/>
      <c r="C213" s="243"/>
      <c r="D213" s="244" t="s">
        <v>215</v>
      </c>
      <c r="E213" s="245" t="s">
        <v>1</v>
      </c>
      <c r="F213" s="246" t="s">
        <v>351</v>
      </c>
      <c r="G213" s="243"/>
      <c r="H213" s="247">
        <v>14</v>
      </c>
      <c r="I213" s="248"/>
      <c r="J213" s="243"/>
      <c r="K213" s="243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215</v>
      </c>
      <c r="AU213" s="253" t="s">
        <v>82</v>
      </c>
      <c r="AV213" s="13" t="s">
        <v>82</v>
      </c>
      <c r="AW213" s="13" t="s">
        <v>30</v>
      </c>
      <c r="AX213" s="13" t="s">
        <v>80</v>
      </c>
      <c r="AY213" s="253" t="s">
        <v>206</v>
      </c>
    </row>
    <row r="214" s="2" customFormat="1" ht="24.15" customHeight="1">
      <c r="A214" s="39"/>
      <c r="B214" s="40"/>
      <c r="C214" s="229" t="s">
        <v>342</v>
      </c>
      <c r="D214" s="229" t="s">
        <v>208</v>
      </c>
      <c r="E214" s="230" t="s">
        <v>358</v>
      </c>
      <c r="F214" s="231" t="s">
        <v>359</v>
      </c>
      <c r="G214" s="232" t="s">
        <v>211</v>
      </c>
      <c r="H214" s="233">
        <v>14</v>
      </c>
      <c r="I214" s="234"/>
      <c r="J214" s="235">
        <f>ROUND(I214*H214,2)</f>
        <v>0</v>
      </c>
      <c r="K214" s="231" t="s">
        <v>212</v>
      </c>
      <c r="L214" s="45"/>
      <c r="M214" s="236" t="s">
        <v>1</v>
      </c>
      <c r="N214" s="237" t="s">
        <v>38</v>
      </c>
      <c r="O214" s="92"/>
      <c r="P214" s="238">
        <f>O214*H214</f>
        <v>0</v>
      </c>
      <c r="Q214" s="238">
        <v>0.088800000000000004</v>
      </c>
      <c r="R214" s="238">
        <f>Q214*H214</f>
        <v>1.2432000000000001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213</v>
      </c>
      <c r="AT214" s="240" t="s">
        <v>208</v>
      </c>
      <c r="AU214" s="240" t="s">
        <v>82</v>
      </c>
      <c r="AY214" s="18" t="s">
        <v>206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80</v>
      </c>
      <c r="BK214" s="241">
        <f>ROUND(I214*H214,2)</f>
        <v>0</v>
      </c>
      <c r="BL214" s="18" t="s">
        <v>213</v>
      </c>
      <c r="BM214" s="240" t="s">
        <v>360</v>
      </c>
    </row>
    <row r="215" s="13" customFormat="1">
      <c r="A215" s="13"/>
      <c r="B215" s="242"/>
      <c r="C215" s="243"/>
      <c r="D215" s="244" t="s">
        <v>215</v>
      </c>
      <c r="E215" s="245" t="s">
        <v>1</v>
      </c>
      <c r="F215" s="246" t="s">
        <v>351</v>
      </c>
      <c r="G215" s="243"/>
      <c r="H215" s="247">
        <v>14</v>
      </c>
      <c r="I215" s="248"/>
      <c r="J215" s="243"/>
      <c r="K215" s="243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215</v>
      </c>
      <c r="AU215" s="253" t="s">
        <v>82</v>
      </c>
      <c r="AV215" s="13" t="s">
        <v>82</v>
      </c>
      <c r="AW215" s="13" t="s">
        <v>30</v>
      </c>
      <c r="AX215" s="13" t="s">
        <v>80</v>
      </c>
      <c r="AY215" s="253" t="s">
        <v>206</v>
      </c>
    </row>
    <row r="216" s="2" customFormat="1" ht="24.15" customHeight="1">
      <c r="A216" s="39"/>
      <c r="B216" s="40"/>
      <c r="C216" s="286" t="s">
        <v>347</v>
      </c>
      <c r="D216" s="286" t="s">
        <v>288</v>
      </c>
      <c r="E216" s="287" t="s">
        <v>362</v>
      </c>
      <c r="F216" s="288" t="s">
        <v>363</v>
      </c>
      <c r="G216" s="289" t="s">
        <v>211</v>
      </c>
      <c r="H216" s="290">
        <v>14.42</v>
      </c>
      <c r="I216" s="291"/>
      <c r="J216" s="292">
        <f>ROUND(I216*H216,2)</f>
        <v>0</v>
      </c>
      <c r="K216" s="288" t="s">
        <v>465</v>
      </c>
      <c r="L216" s="293"/>
      <c r="M216" s="294" t="s">
        <v>1</v>
      </c>
      <c r="N216" s="295" t="s">
        <v>38</v>
      </c>
      <c r="O216" s="92"/>
      <c r="P216" s="238">
        <f>O216*H216</f>
        <v>0</v>
      </c>
      <c r="Q216" s="238">
        <v>0.20999999999999999</v>
      </c>
      <c r="R216" s="238">
        <f>Q216*H216</f>
        <v>3.0282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253</v>
      </c>
      <c r="AT216" s="240" t="s">
        <v>288</v>
      </c>
      <c r="AU216" s="240" t="s">
        <v>82</v>
      </c>
      <c r="AY216" s="18" t="s">
        <v>206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80</v>
      </c>
      <c r="BK216" s="241">
        <f>ROUND(I216*H216,2)</f>
        <v>0</v>
      </c>
      <c r="BL216" s="18" t="s">
        <v>213</v>
      </c>
      <c r="BM216" s="240" t="s">
        <v>364</v>
      </c>
    </row>
    <row r="217" s="13" customFormat="1">
      <c r="A217" s="13"/>
      <c r="B217" s="242"/>
      <c r="C217" s="243"/>
      <c r="D217" s="244" t="s">
        <v>215</v>
      </c>
      <c r="E217" s="243"/>
      <c r="F217" s="246" t="s">
        <v>365</v>
      </c>
      <c r="G217" s="243"/>
      <c r="H217" s="247">
        <v>14.42</v>
      </c>
      <c r="I217" s="248"/>
      <c r="J217" s="243"/>
      <c r="K217" s="243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215</v>
      </c>
      <c r="AU217" s="253" t="s">
        <v>82</v>
      </c>
      <c r="AV217" s="13" t="s">
        <v>82</v>
      </c>
      <c r="AW217" s="13" t="s">
        <v>4</v>
      </c>
      <c r="AX217" s="13" t="s">
        <v>80</v>
      </c>
      <c r="AY217" s="253" t="s">
        <v>206</v>
      </c>
    </row>
    <row r="218" s="12" customFormat="1" ht="22.8" customHeight="1">
      <c r="A218" s="12"/>
      <c r="B218" s="213"/>
      <c r="C218" s="214"/>
      <c r="D218" s="215" t="s">
        <v>72</v>
      </c>
      <c r="E218" s="227" t="s">
        <v>258</v>
      </c>
      <c r="F218" s="227" t="s">
        <v>366</v>
      </c>
      <c r="G218" s="214"/>
      <c r="H218" s="214"/>
      <c r="I218" s="217"/>
      <c r="J218" s="228">
        <f>BK218</f>
        <v>0</v>
      </c>
      <c r="K218" s="214"/>
      <c r="L218" s="219"/>
      <c r="M218" s="220"/>
      <c r="N218" s="221"/>
      <c r="O218" s="221"/>
      <c r="P218" s="222">
        <f>SUM(P219:P220)</f>
        <v>0</v>
      </c>
      <c r="Q218" s="221"/>
      <c r="R218" s="222">
        <f>SUM(R219:R220)</f>
        <v>0.005875</v>
      </c>
      <c r="S218" s="221"/>
      <c r="T218" s="223">
        <f>SUM(T219:T220)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4" t="s">
        <v>80</v>
      </c>
      <c r="AT218" s="225" t="s">
        <v>72</v>
      </c>
      <c r="AU218" s="225" t="s">
        <v>80</v>
      </c>
      <c r="AY218" s="224" t="s">
        <v>206</v>
      </c>
      <c r="BK218" s="226">
        <f>SUM(BK219:BK220)</f>
        <v>0</v>
      </c>
    </row>
    <row r="219" s="2" customFormat="1" ht="24.15" customHeight="1">
      <c r="A219" s="39"/>
      <c r="B219" s="40"/>
      <c r="C219" s="229" t="s">
        <v>352</v>
      </c>
      <c r="D219" s="229" t="s">
        <v>208</v>
      </c>
      <c r="E219" s="230" t="s">
        <v>368</v>
      </c>
      <c r="F219" s="231" t="s">
        <v>369</v>
      </c>
      <c r="G219" s="232" t="s">
        <v>211</v>
      </c>
      <c r="H219" s="233">
        <v>12.5</v>
      </c>
      <c r="I219" s="234"/>
      <c r="J219" s="235">
        <f>ROUND(I219*H219,2)</f>
        <v>0</v>
      </c>
      <c r="K219" s="231" t="s">
        <v>212</v>
      </c>
      <c r="L219" s="45"/>
      <c r="M219" s="236" t="s">
        <v>1</v>
      </c>
      <c r="N219" s="237" t="s">
        <v>38</v>
      </c>
      <c r="O219" s="92"/>
      <c r="P219" s="238">
        <f>O219*H219</f>
        <v>0</v>
      </c>
      <c r="Q219" s="238">
        <v>0.00046999999999999999</v>
      </c>
      <c r="R219" s="238">
        <f>Q219*H219</f>
        <v>0.005875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213</v>
      </c>
      <c r="AT219" s="240" t="s">
        <v>208</v>
      </c>
      <c r="AU219" s="240" t="s">
        <v>82</v>
      </c>
      <c r="AY219" s="18" t="s">
        <v>206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80</v>
      </c>
      <c r="BK219" s="241">
        <f>ROUND(I219*H219,2)</f>
        <v>0</v>
      </c>
      <c r="BL219" s="18" t="s">
        <v>213</v>
      </c>
      <c r="BM219" s="240" t="s">
        <v>370</v>
      </c>
    </row>
    <row r="220" s="13" customFormat="1">
      <c r="A220" s="13"/>
      <c r="B220" s="242"/>
      <c r="C220" s="243"/>
      <c r="D220" s="244" t="s">
        <v>215</v>
      </c>
      <c r="E220" s="245" t="s">
        <v>1</v>
      </c>
      <c r="F220" s="246" t="s">
        <v>356</v>
      </c>
      <c r="G220" s="243"/>
      <c r="H220" s="247">
        <v>12.5</v>
      </c>
      <c r="I220" s="248"/>
      <c r="J220" s="243"/>
      <c r="K220" s="243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215</v>
      </c>
      <c r="AU220" s="253" t="s">
        <v>82</v>
      </c>
      <c r="AV220" s="13" t="s">
        <v>82</v>
      </c>
      <c r="AW220" s="13" t="s">
        <v>30</v>
      </c>
      <c r="AX220" s="13" t="s">
        <v>80</v>
      </c>
      <c r="AY220" s="253" t="s">
        <v>206</v>
      </c>
    </row>
    <row r="221" s="12" customFormat="1" ht="22.8" customHeight="1">
      <c r="A221" s="12"/>
      <c r="B221" s="213"/>
      <c r="C221" s="214"/>
      <c r="D221" s="215" t="s">
        <v>72</v>
      </c>
      <c r="E221" s="227" t="s">
        <v>371</v>
      </c>
      <c r="F221" s="227" t="s">
        <v>372</v>
      </c>
      <c r="G221" s="214"/>
      <c r="H221" s="214"/>
      <c r="I221" s="217"/>
      <c r="J221" s="228">
        <f>BK221</f>
        <v>0</v>
      </c>
      <c r="K221" s="214"/>
      <c r="L221" s="219"/>
      <c r="M221" s="220"/>
      <c r="N221" s="221"/>
      <c r="O221" s="221"/>
      <c r="P221" s="222">
        <f>P222</f>
        <v>0</v>
      </c>
      <c r="Q221" s="221"/>
      <c r="R221" s="222">
        <f>R222</f>
        <v>0</v>
      </c>
      <c r="S221" s="221"/>
      <c r="T221" s="223">
        <f>T222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4" t="s">
        <v>80</v>
      </c>
      <c r="AT221" s="225" t="s">
        <v>72</v>
      </c>
      <c r="AU221" s="225" t="s">
        <v>80</v>
      </c>
      <c r="AY221" s="224" t="s">
        <v>206</v>
      </c>
      <c r="BK221" s="226">
        <f>BK222</f>
        <v>0</v>
      </c>
    </row>
    <row r="222" s="2" customFormat="1" ht="24.15" customHeight="1">
      <c r="A222" s="39"/>
      <c r="B222" s="40"/>
      <c r="C222" s="229" t="s">
        <v>357</v>
      </c>
      <c r="D222" s="229" t="s">
        <v>208</v>
      </c>
      <c r="E222" s="230" t="s">
        <v>374</v>
      </c>
      <c r="F222" s="231" t="s">
        <v>375</v>
      </c>
      <c r="G222" s="232" t="s">
        <v>261</v>
      </c>
      <c r="H222" s="233">
        <v>12.992000000000001</v>
      </c>
      <c r="I222" s="234"/>
      <c r="J222" s="235">
        <f>ROUND(I222*H222,2)</f>
        <v>0</v>
      </c>
      <c r="K222" s="231" t="s">
        <v>212</v>
      </c>
      <c r="L222" s="45"/>
      <c r="M222" s="236" t="s">
        <v>1</v>
      </c>
      <c r="N222" s="237" t="s">
        <v>38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213</v>
      </c>
      <c r="AT222" s="240" t="s">
        <v>208</v>
      </c>
      <c r="AU222" s="240" t="s">
        <v>82</v>
      </c>
      <c r="AY222" s="18" t="s">
        <v>206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80</v>
      </c>
      <c r="BK222" s="241">
        <f>ROUND(I222*H222,2)</f>
        <v>0</v>
      </c>
      <c r="BL222" s="18" t="s">
        <v>213</v>
      </c>
      <c r="BM222" s="240" t="s">
        <v>376</v>
      </c>
    </row>
    <row r="223" s="12" customFormat="1" ht="25.92" customHeight="1">
      <c r="A223" s="12"/>
      <c r="B223" s="213"/>
      <c r="C223" s="214"/>
      <c r="D223" s="215" t="s">
        <v>72</v>
      </c>
      <c r="E223" s="216" t="s">
        <v>288</v>
      </c>
      <c r="F223" s="216" t="s">
        <v>377</v>
      </c>
      <c r="G223" s="214"/>
      <c r="H223" s="214"/>
      <c r="I223" s="217"/>
      <c r="J223" s="218">
        <f>BK223</f>
        <v>0</v>
      </c>
      <c r="K223" s="214"/>
      <c r="L223" s="219"/>
      <c r="M223" s="220"/>
      <c r="N223" s="221"/>
      <c r="O223" s="221"/>
      <c r="P223" s="222">
        <f>P224+P247</f>
        <v>0</v>
      </c>
      <c r="Q223" s="221"/>
      <c r="R223" s="222">
        <f>R224+R247</f>
        <v>0.064524999999999999</v>
      </c>
      <c r="S223" s="221"/>
      <c r="T223" s="223">
        <f>T224+T247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4" t="s">
        <v>90</v>
      </c>
      <c r="AT223" s="225" t="s">
        <v>72</v>
      </c>
      <c r="AU223" s="225" t="s">
        <v>73</v>
      </c>
      <c r="AY223" s="224" t="s">
        <v>206</v>
      </c>
      <c r="BK223" s="226">
        <f>BK224+BK247</f>
        <v>0</v>
      </c>
    </row>
    <row r="224" s="12" customFormat="1" ht="22.8" customHeight="1">
      <c r="A224" s="12"/>
      <c r="B224" s="213"/>
      <c r="C224" s="214"/>
      <c r="D224" s="215" t="s">
        <v>72</v>
      </c>
      <c r="E224" s="227" t="s">
        <v>378</v>
      </c>
      <c r="F224" s="227" t="s">
        <v>379</v>
      </c>
      <c r="G224" s="214"/>
      <c r="H224" s="214"/>
      <c r="I224" s="217"/>
      <c r="J224" s="228">
        <f>BK224</f>
        <v>0</v>
      </c>
      <c r="K224" s="214"/>
      <c r="L224" s="219"/>
      <c r="M224" s="220"/>
      <c r="N224" s="221"/>
      <c r="O224" s="221"/>
      <c r="P224" s="222">
        <f>SUM(P225:P246)</f>
        <v>0</v>
      </c>
      <c r="Q224" s="221"/>
      <c r="R224" s="222">
        <f>SUM(R225:R246)</f>
        <v>0.064524999999999999</v>
      </c>
      <c r="S224" s="221"/>
      <c r="T224" s="223">
        <f>SUM(T225:T246)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4" t="s">
        <v>90</v>
      </c>
      <c r="AT224" s="225" t="s">
        <v>72</v>
      </c>
      <c r="AU224" s="225" t="s">
        <v>80</v>
      </c>
      <c r="AY224" s="224" t="s">
        <v>206</v>
      </c>
      <c r="BK224" s="226">
        <f>SUM(BK225:BK246)</f>
        <v>0</v>
      </c>
    </row>
    <row r="225" s="2" customFormat="1" ht="37.8" customHeight="1">
      <c r="A225" s="39"/>
      <c r="B225" s="40"/>
      <c r="C225" s="229" t="s">
        <v>361</v>
      </c>
      <c r="D225" s="229" t="s">
        <v>208</v>
      </c>
      <c r="E225" s="230" t="s">
        <v>381</v>
      </c>
      <c r="F225" s="231" t="s">
        <v>382</v>
      </c>
      <c r="G225" s="232" t="s">
        <v>309</v>
      </c>
      <c r="H225" s="233">
        <v>20</v>
      </c>
      <c r="I225" s="234"/>
      <c r="J225" s="235">
        <f>ROUND(I225*H225,2)</f>
        <v>0</v>
      </c>
      <c r="K225" s="231" t="s">
        <v>212</v>
      </c>
      <c r="L225" s="45"/>
      <c r="M225" s="236" t="s">
        <v>1</v>
      </c>
      <c r="N225" s="237" t="s">
        <v>38</v>
      </c>
      <c r="O225" s="92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383</v>
      </c>
      <c r="AT225" s="240" t="s">
        <v>208</v>
      </c>
      <c r="AU225" s="240" t="s">
        <v>82</v>
      </c>
      <c r="AY225" s="18" t="s">
        <v>206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80</v>
      </c>
      <c r="BK225" s="241">
        <f>ROUND(I225*H225,2)</f>
        <v>0</v>
      </c>
      <c r="BL225" s="18" t="s">
        <v>383</v>
      </c>
      <c r="BM225" s="240" t="s">
        <v>384</v>
      </c>
    </row>
    <row r="226" s="13" customFormat="1">
      <c r="A226" s="13"/>
      <c r="B226" s="242"/>
      <c r="C226" s="243"/>
      <c r="D226" s="244" t="s">
        <v>215</v>
      </c>
      <c r="E226" s="245" t="s">
        <v>1</v>
      </c>
      <c r="F226" s="246" t="s">
        <v>385</v>
      </c>
      <c r="G226" s="243"/>
      <c r="H226" s="247">
        <v>20</v>
      </c>
      <c r="I226" s="248"/>
      <c r="J226" s="243"/>
      <c r="K226" s="243"/>
      <c r="L226" s="249"/>
      <c r="M226" s="250"/>
      <c r="N226" s="251"/>
      <c r="O226" s="251"/>
      <c r="P226" s="251"/>
      <c r="Q226" s="251"/>
      <c r="R226" s="251"/>
      <c r="S226" s="251"/>
      <c r="T226" s="25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3" t="s">
        <v>215</v>
      </c>
      <c r="AU226" s="253" t="s">
        <v>82</v>
      </c>
      <c r="AV226" s="13" t="s">
        <v>82</v>
      </c>
      <c r="AW226" s="13" t="s">
        <v>30</v>
      </c>
      <c r="AX226" s="13" t="s">
        <v>80</v>
      </c>
      <c r="AY226" s="253" t="s">
        <v>206</v>
      </c>
    </row>
    <row r="227" s="2" customFormat="1" ht="16.5" customHeight="1">
      <c r="A227" s="39"/>
      <c r="B227" s="40"/>
      <c r="C227" s="286" t="s">
        <v>367</v>
      </c>
      <c r="D227" s="286" t="s">
        <v>288</v>
      </c>
      <c r="E227" s="287" t="s">
        <v>387</v>
      </c>
      <c r="F227" s="288" t="s">
        <v>388</v>
      </c>
      <c r="G227" s="289" t="s">
        <v>389</v>
      </c>
      <c r="H227" s="290">
        <v>19</v>
      </c>
      <c r="I227" s="291"/>
      <c r="J227" s="292">
        <f>ROUND(I227*H227,2)</f>
        <v>0</v>
      </c>
      <c r="K227" s="288" t="s">
        <v>465</v>
      </c>
      <c r="L227" s="293"/>
      <c r="M227" s="294" t="s">
        <v>1</v>
      </c>
      <c r="N227" s="295" t="s">
        <v>38</v>
      </c>
      <c r="O227" s="92"/>
      <c r="P227" s="238">
        <f>O227*H227</f>
        <v>0</v>
      </c>
      <c r="Q227" s="238">
        <v>0.001</v>
      </c>
      <c r="R227" s="238">
        <f>Q227*H227</f>
        <v>0.019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390</v>
      </c>
      <c r="AT227" s="240" t="s">
        <v>288</v>
      </c>
      <c r="AU227" s="240" t="s">
        <v>82</v>
      </c>
      <c r="AY227" s="18" t="s">
        <v>206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80</v>
      </c>
      <c r="BK227" s="241">
        <f>ROUND(I227*H227,2)</f>
        <v>0</v>
      </c>
      <c r="BL227" s="18" t="s">
        <v>390</v>
      </c>
      <c r="BM227" s="240" t="s">
        <v>391</v>
      </c>
    </row>
    <row r="228" s="13" customFormat="1">
      <c r="A228" s="13"/>
      <c r="B228" s="242"/>
      <c r="C228" s="243"/>
      <c r="D228" s="244" t="s">
        <v>215</v>
      </c>
      <c r="E228" s="243"/>
      <c r="F228" s="246" t="s">
        <v>392</v>
      </c>
      <c r="G228" s="243"/>
      <c r="H228" s="247">
        <v>19</v>
      </c>
      <c r="I228" s="248"/>
      <c r="J228" s="243"/>
      <c r="K228" s="243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215</v>
      </c>
      <c r="AU228" s="253" t="s">
        <v>82</v>
      </c>
      <c r="AV228" s="13" t="s">
        <v>82</v>
      </c>
      <c r="AW228" s="13" t="s">
        <v>4</v>
      </c>
      <c r="AX228" s="13" t="s">
        <v>80</v>
      </c>
      <c r="AY228" s="253" t="s">
        <v>206</v>
      </c>
    </row>
    <row r="229" s="2" customFormat="1" ht="37.8" customHeight="1">
      <c r="A229" s="39"/>
      <c r="B229" s="40"/>
      <c r="C229" s="229" t="s">
        <v>373</v>
      </c>
      <c r="D229" s="229" t="s">
        <v>208</v>
      </c>
      <c r="E229" s="230" t="s">
        <v>394</v>
      </c>
      <c r="F229" s="231" t="s">
        <v>395</v>
      </c>
      <c r="G229" s="232" t="s">
        <v>309</v>
      </c>
      <c r="H229" s="233">
        <v>3</v>
      </c>
      <c r="I229" s="234"/>
      <c r="J229" s="235">
        <f>ROUND(I229*H229,2)</f>
        <v>0</v>
      </c>
      <c r="K229" s="231" t="s">
        <v>212</v>
      </c>
      <c r="L229" s="45"/>
      <c r="M229" s="236" t="s">
        <v>1</v>
      </c>
      <c r="N229" s="237" t="s">
        <v>38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383</v>
      </c>
      <c r="AT229" s="240" t="s">
        <v>208</v>
      </c>
      <c r="AU229" s="240" t="s">
        <v>82</v>
      </c>
      <c r="AY229" s="18" t="s">
        <v>206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80</v>
      </c>
      <c r="BK229" s="241">
        <f>ROUND(I229*H229,2)</f>
        <v>0</v>
      </c>
      <c r="BL229" s="18" t="s">
        <v>383</v>
      </c>
      <c r="BM229" s="240" t="s">
        <v>396</v>
      </c>
    </row>
    <row r="230" s="13" customFormat="1">
      <c r="A230" s="13"/>
      <c r="B230" s="242"/>
      <c r="C230" s="243"/>
      <c r="D230" s="244" t="s">
        <v>215</v>
      </c>
      <c r="E230" s="245" t="s">
        <v>1</v>
      </c>
      <c r="F230" s="246" t="s">
        <v>397</v>
      </c>
      <c r="G230" s="243"/>
      <c r="H230" s="247">
        <v>3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215</v>
      </c>
      <c r="AU230" s="253" t="s">
        <v>82</v>
      </c>
      <c r="AV230" s="13" t="s">
        <v>82</v>
      </c>
      <c r="AW230" s="13" t="s">
        <v>30</v>
      </c>
      <c r="AX230" s="13" t="s">
        <v>80</v>
      </c>
      <c r="AY230" s="253" t="s">
        <v>206</v>
      </c>
    </row>
    <row r="231" s="2" customFormat="1" ht="16.5" customHeight="1">
      <c r="A231" s="39"/>
      <c r="B231" s="40"/>
      <c r="C231" s="286" t="s">
        <v>380</v>
      </c>
      <c r="D231" s="286" t="s">
        <v>288</v>
      </c>
      <c r="E231" s="287" t="s">
        <v>399</v>
      </c>
      <c r="F231" s="288" t="s">
        <v>400</v>
      </c>
      <c r="G231" s="289" t="s">
        <v>389</v>
      </c>
      <c r="H231" s="290">
        <v>2.085</v>
      </c>
      <c r="I231" s="291"/>
      <c r="J231" s="292">
        <f>ROUND(I231*H231,2)</f>
        <v>0</v>
      </c>
      <c r="K231" s="288" t="s">
        <v>465</v>
      </c>
      <c r="L231" s="293"/>
      <c r="M231" s="294" t="s">
        <v>1</v>
      </c>
      <c r="N231" s="295" t="s">
        <v>38</v>
      </c>
      <c r="O231" s="92"/>
      <c r="P231" s="238">
        <f>O231*H231</f>
        <v>0</v>
      </c>
      <c r="Q231" s="238">
        <v>0.001</v>
      </c>
      <c r="R231" s="238">
        <f>Q231*H231</f>
        <v>0.002085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390</v>
      </c>
      <c r="AT231" s="240" t="s">
        <v>288</v>
      </c>
      <c r="AU231" s="240" t="s">
        <v>82</v>
      </c>
      <c r="AY231" s="18" t="s">
        <v>206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80</v>
      </c>
      <c r="BK231" s="241">
        <f>ROUND(I231*H231,2)</f>
        <v>0</v>
      </c>
      <c r="BL231" s="18" t="s">
        <v>390</v>
      </c>
      <c r="BM231" s="240" t="s">
        <v>401</v>
      </c>
    </row>
    <row r="232" s="13" customFormat="1">
      <c r="A232" s="13"/>
      <c r="B232" s="242"/>
      <c r="C232" s="243"/>
      <c r="D232" s="244" t="s">
        <v>215</v>
      </c>
      <c r="E232" s="243"/>
      <c r="F232" s="246" t="s">
        <v>402</v>
      </c>
      <c r="G232" s="243"/>
      <c r="H232" s="247">
        <v>2.085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215</v>
      </c>
      <c r="AU232" s="253" t="s">
        <v>82</v>
      </c>
      <c r="AV232" s="13" t="s">
        <v>82</v>
      </c>
      <c r="AW232" s="13" t="s">
        <v>4</v>
      </c>
      <c r="AX232" s="13" t="s">
        <v>80</v>
      </c>
      <c r="AY232" s="253" t="s">
        <v>206</v>
      </c>
    </row>
    <row r="233" s="2" customFormat="1" ht="21.75" customHeight="1">
      <c r="A233" s="39"/>
      <c r="B233" s="40"/>
      <c r="C233" s="229" t="s">
        <v>386</v>
      </c>
      <c r="D233" s="229" t="s">
        <v>208</v>
      </c>
      <c r="E233" s="230" t="s">
        <v>404</v>
      </c>
      <c r="F233" s="231" t="s">
        <v>405</v>
      </c>
      <c r="G233" s="232" t="s">
        <v>301</v>
      </c>
      <c r="H233" s="233">
        <v>10</v>
      </c>
      <c r="I233" s="234"/>
      <c r="J233" s="235">
        <f>ROUND(I233*H233,2)</f>
        <v>0</v>
      </c>
      <c r="K233" s="231" t="s">
        <v>212</v>
      </c>
      <c r="L233" s="45"/>
      <c r="M233" s="236" t="s">
        <v>1</v>
      </c>
      <c r="N233" s="237" t="s">
        <v>38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383</v>
      </c>
      <c r="AT233" s="240" t="s">
        <v>208</v>
      </c>
      <c r="AU233" s="240" t="s">
        <v>82</v>
      </c>
      <c r="AY233" s="18" t="s">
        <v>206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80</v>
      </c>
      <c r="BK233" s="241">
        <f>ROUND(I233*H233,2)</f>
        <v>0</v>
      </c>
      <c r="BL233" s="18" t="s">
        <v>383</v>
      </c>
      <c r="BM233" s="240" t="s">
        <v>406</v>
      </c>
    </row>
    <row r="234" s="13" customFormat="1">
      <c r="A234" s="13"/>
      <c r="B234" s="242"/>
      <c r="C234" s="243"/>
      <c r="D234" s="244" t="s">
        <v>215</v>
      </c>
      <c r="E234" s="245" t="s">
        <v>1</v>
      </c>
      <c r="F234" s="246" t="s">
        <v>407</v>
      </c>
      <c r="G234" s="243"/>
      <c r="H234" s="247">
        <v>4</v>
      </c>
      <c r="I234" s="248"/>
      <c r="J234" s="243"/>
      <c r="K234" s="243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215</v>
      </c>
      <c r="AU234" s="253" t="s">
        <v>82</v>
      </c>
      <c r="AV234" s="13" t="s">
        <v>82</v>
      </c>
      <c r="AW234" s="13" t="s">
        <v>30</v>
      </c>
      <c r="AX234" s="13" t="s">
        <v>73</v>
      </c>
      <c r="AY234" s="253" t="s">
        <v>206</v>
      </c>
    </row>
    <row r="235" s="13" customFormat="1">
      <c r="A235" s="13"/>
      <c r="B235" s="242"/>
      <c r="C235" s="243"/>
      <c r="D235" s="244" t="s">
        <v>215</v>
      </c>
      <c r="E235" s="245" t="s">
        <v>1</v>
      </c>
      <c r="F235" s="246" t="s">
        <v>408</v>
      </c>
      <c r="G235" s="243"/>
      <c r="H235" s="247">
        <v>2</v>
      </c>
      <c r="I235" s="248"/>
      <c r="J235" s="243"/>
      <c r="K235" s="243"/>
      <c r="L235" s="249"/>
      <c r="M235" s="250"/>
      <c r="N235" s="251"/>
      <c r="O235" s="251"/>
      <c r="P235" s="251"/>
      <c r="Q235" s="251"/>
      <c r="R235" s="251"/>
      <c r="S235" s="251"/>
      <c r="T235" s="25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3" t="s">
        <v>215</v>
      </c>
      <c r="AU235" s="253" t="s">
        <v>82</v>
      </c>
      <c r="AV235" s="13" t="s">
        <v>82</v>
      </c>
      <c r="AW235" s="13" t="s">
        <v>30</v>
      </c>
      <c r="AX235" s="13" t="s">
        <v>73</v>
      </c>
      <c r="AY235" s="253" t="s">
        <v>206</v>
      </c>
    </row>
    <row r="236" s="13" customFormat="1">
      <c r="A236" s="13"/>
      <c r="B236" s="242"/>
      <c r="C236" s="243"/>
      <c r="D236" s="244" t="s">
        <v>215</v>
      </c>
      <c r="E236" s="245" t="s">
        <v>1</v>
      </c>
      <c r="F236" s="246" t="s">
        <v>409</v>
      </c>
      <c r="G236" s="243"/>
      <c r="H236" s="247">
        <v>4</v>
      </c>
      <c r="I236" s="248"/>
      <c r="J236" s="243"/>
      <c r="K236" s="243"/>
      <c r="L236" s="249"/>
      <c r="M236" s="250"/>
      <c r="N236" s="251"/>
      <c r="O236" s="251"/>
      <c r="P236" s="251"/>
      <c r="Q236" s="251"/>
      <c r="R236" s="251"/>
      <c r="S236" s="251"/>
      <c r="T236" s="25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3" t="s">
        <v>215</v>
      </c>
      <c r="AU236" s="253" t="s">
        <v>82</v>
      </c>
      <c r="AV236" s="13" t="s">
        <v>82</v>
      </c>
      <c r="AW236" s="13" t="s">
        <v>30</v>
      </c>
      <c r="AX236" s="13" t="s">
        <v>73</v>
      </c>
      <c r="AY236" s="253" t="s">
        <v>206</v>
      </c>
    </row>
    <row r="237" s="14" customFormat="1">
      <c r="A237" s="14"/>
      <c r="B237" s="254"/>
      <c r="C237" s="255"/>
      <c r="D237" s="244" t="s">
        <v>215</v>
      </c>
      <c r="E237" s="256" t="s">
        <v>1</v>
      </c>
      <c r="F237" s="257" t="s">
        <v>218</v>
      </c>
      <c r="G237" s="255"/>
      <c r="H237" s="258">
        <v>10</v>
      </c>
      <c r="I237" s="259"/>
      <c r="J237" s="255"/>
      <c r="K237" s="255"/>
      <c r="L237" s="260"/>
      <c r="M237" s="261"/>
      <c r="N237" s="262"/>
      <c r="O237" s="262"/>
      <c r="P237" s="262"/>
      <c r="Q237" s="262"/>
      <c r="R237" s="262"/>
      <c r="S237" s="262"/>
      <c r="T237" s="26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4" t="s">
        <v>215</v>
      </c>
      <c r="AU237" s="264" t="s">
        <v>82</v>
      </c>
      <c r="AV237" s="14" t="s">
        <v>213</v>
      </c>
      <c r="AW237" s="14" t="s">
        <v>30</v>
      </c>
      <c r="AX237" s="14" t="s">
        <v>80</v>
      </c>
      <c r="AY237" s="264" t="s">
        <v>206</v>
      </c>
    </row>
    <row r="238" s="2" customFormat="1" ht="16.5" customHeight="1">
      <c r="A238" s="39"/>
      <c r="B238" s="40"/>
      <c r="C238" s="286" t="s">
        <v>393</v>
      </c>
      <c r="D238" s="286" t="s">
        <v>288</v>
      </c>
      <c r="E238" s="287" t="s">
        <v>411</v>
      </c>
      <c r="F238" s="288" t="s">
        <v>412</v>
      </c>
      <c r="G238" s="289" t="s">
        <v>301</v>
      </c>
      <c r="H238" s="290">
        <v>4</v>
      </c>
      <c r="I238" s="291"/>
      <c r="J238" s="292">
        <f>ROUND(I238*H238,2)</f>
        <v>0</v>
      </c>
      <c r="K238" s="288" t="s">
        <v>465</v>
      </c>
      <c r="L238" s="293"/>
      <c r="M238" s="294" t="s">
        <v>1</v>
      </c>
      <c r="N238" s="295" t="s">
        <v>38</v>
      </c>
      <c r="O238" s="92"/>
      <c r="P238" s="238">
        <f>O238*H238</f>
        <v>0</v>
      </c>
      <c r="Q238" s="238">
        <v>0.00044999999999999999</v>
      </c>
      <c r="R238" s="238">
        <f>Q238*H238</f>
        <v>0.0018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390</v>
      </c>
      <c r="AT238" s="240" t="s">
        <v>288</v>
      </c>
      <c r="AU238" s="240" t="s">
        <v>82</v>
      </c>
      <c r="AY238" s="18" t="s">
        <v>206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80</v>
      </c>
      <c r="BK238" s="241">
        <f>ROUND(I238*H238,2)</f>
        <v>0</v>
      </c>
      <c r="BL238" s="18" t="s">
        <v>390</v>
      </c>
      <c r="BM238" s="240" t="s">
        <v>413</v>
      </c>
    </row>
    <row r="239" s="13" customFormat="1">
      <c r="A239" s="13"/>
      <c r="B239" s="242"/>
      <c r="C239" s="243"/>
      <c r="D239" s="244" t="s">
        <v>215</v>
      </c>
      <c r="E239" s="245" t="s">
        <v>1</v>
      </c>
      <c r="F239" s="246" t="s">
        <v>407</v>
      </c>
      <c r="G239" s="243"/>
      <c r="H239" s="247">
        <v>4</v>
      </c>
      <c r="I239" s="248"/>
      <c r="J239" s="243"/>
      <c r="K239" s="243"/>
      <c r="L239" s="249"/>
      <c r="M239" s="250"/>
      <c r="N239" s="251"/>
      <c r="O239" s="251"/>
      <c r="P239" s="251"/>
      <c r="Q239" s="251"/>
      <c r="R239" s="251"/>
      <c r="S239" s="251"/>
      <c r="T239" s="25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3" t="s">
        <v>215</v>
      </c>
      <c r="AU239" s="253" t="s">
        <v>82</v>
      </c>
      <c r="AV239" s="13" t="s">
        <v>82</v>
      </c>
      <c r="AW239" s="13" t="s">
        <v>30</v>
      </c>
      <c r="AX239" s="13" t="s">
        <v>80</v>
      </c>
      <c r="AY239" s="253" t="s">
        <v>206</v>
      </c>
    </row>
    <row r="240" s="2" customFormat="1" ht="24.15" customHeight="1">
      <c r="A240" s="39"/>
      <c r="B240" s="40"/>
      <c r="C240" s="286" t="s">
        <v>398</v>
      </c>
      <c r="D240" s="286" t="s">
        <v>288</v>
      </c>
      <c r="E240" s="287" t="s">
        <v>415</v>
      </c>
      <c r="F240" s="288" t="s">
        <v>416</v>
      </c>
      <c r="G240" s="289" t="s">
        <v>301</v>
      </c>
      <c r="H240" s="290">
        <v>2</v>
      </c>
      <c r="I240" s="291"/>
      <c r="J240" s="292">
        <f>ROUND(I240*H240,2)</f>
        <v>0</v>
      </c>
      <c r="K240" s="288" t="s">
        <v>465</v>
      </c>
      <c r="L240" s="293"/>
      <c r="M240" s="294" t="s">
        <v>1</v>
      </c>
      <c r="N240" s="295" t="s">
        <v>38</v>
      </c>
      <c r="O240" s="92"/>
      <c r="P240" s="238">
        <f>O240*H240</f>
        <v>0</v>
      </c>
      <c r="Q240" s="238">
        <v>0.00025999999999999998</v>
      </c>
      <c r="R240" s="238">
        <f>Q240*H240</f>
        <v>0.00051999999999999995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390</v>
      </c>
      <c r="AT240" s="240" t="s">
        <v>288</v>
      </c>
      <c r="AU240" s="240" t="s">
        <v>82</v>
      </c>
      <c r="AY240" s="18" t="s">
        <v>206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80</v>
      </c>
      <c r="BK240" s="241">
        <f>ROUND(I240*H240,2)</f>
        <v>0</v>
      </c>
      <c r="BL240" s="18" t="s">
        <v>390</v>
      </c>
      <c r="BM240" s="240" t="s">
        <v>417</v>
      </c>
    </row>
    <row r="241" s="13" customFormat="1">
      <c r="A241" s="13"/>
      <c r="B241" s="242"/>
      <c r="C241" s="243"/>
      <c r="D241" s="244" t="s">
        <v>215</v>
      </c>
      <c r="E241" s="245" t="s">
        <v>1</v>
      </c>
      <c r="F241" s="246" t="s">
        <v>408</v>
      </c>
      <c r="G241" s="243"/>
      <c r="H241" s="247">
        <v>2</v>
      </c>
      <c r="I241" s="248"/>
      <c r="J241" s="243"/>
      <c r="K241" s="243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215</v>
      </c>
      <c r="AU241" s="253" t="s">
        <v>82</v>
      </c>
      <c r="AV241" s="13" t="s">
        <v>82</v>
      </c>
      <c r="AW241" s="13" t="s">
        <v>30</v>
      </c>
      <c r="AX241" s="13" t="s">
        <v>80</v>
      </c>
      <c r="AY241" s="253" t="s">
        <v>206</v>
      </c>
    </row>
    <row r="242" s="2" customFormat="1" ht="24.15" customHeight="1">
      <c r="A242" s="39"/>
      <c r="B242" s="40"/>
      <c r="C242" s="286" t="s">
        <v>403</v>
      </c>
      <c r="D242" s="286" t="s">
        <v>288</v>
      </c>
      <c r="E242" s="287" t="s">
        <v>419</v>
      </c>
      <c r="F242" s="288" t="s">
        <v>420</v>
      </c>
      <c r="G242" s="289" t="s">
        <v>301</v>
      </c>
      <c r="H242" s="290">
        <v>4</v>
      </c>
      <c r="I242" s="291"/>
      <c r="J242" s="292">
        <f>ROUND(I242*H242,2)</f>
        <v>0</v>
      </c>
      <c r="K242" s="288" t="s">
        <v>465</v>
      </c>
      <c r="L242" s="293"/>
      <c r="M242" s="294" t="s">
        <v>1</v>
      </c>
      <c r="N242" s="295" t="s">
        <v>38</v>
      </c>
      <c r="O242" s="92"/>
      <c r="P242" s="238">
        <f>O242*H242</f>
        <v>0</v>
      </c>
      <c r="Q242" s="238">
        <v>0.00069999999999999999</v>
      </c>
      <c r="R242" s="238">
        <f>Q242*H242</f>
        <v>0.0028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390</v>
      </c>
      <c r="AT242" s="240" t="s">
        <v>288</v>
      </c>
      <c r="AU242" s="240" t="s">
        <v>82</v>
      </c>
      <c r="AY242" s="18" t="s">
        <v>206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80</v>
      </c>
      <c r="BK242" s="241">
        <f>ROUND(I242*H242,2)</f>
        <v>0</v>
      </c>
      <c r="BL242" s="18" t="s">
        <v>390</v>
      </c>
      <c r="BM242" s="240" t="s">
        <v>421</v>
      </c>
    </row>
    <row r="243" s="13" customFormat="1">
      <c r="A243" s="13"/>
      <c r="B243" s="242"/>
      <c r="C243" s="243"/>
      <c r="D243" s="244" t="s">
        <v>215</v>
      </c>
      <c r="E243" s="245" t="s">
        <v>1</v>
      </c>
      <c r="F243" s="246" t="s">
        <v>409</v>
      </c>
      <c r="G243" s="243"/>
      <c r="H243" s="247">
        <v>4</v>
      </c>
      <c r="I243" s="248"/>
      <c r="J243" s="243"/>
      <c r="K243" s="243"/>
      <c r="L243" s="249"/>
      <c r="M243" s="250"/>
      <c r="N243" s="251"/>
      <c r="O243" s="251"/>
      <c r="P243" s="251"/>
      <c r="Q243" s="251"/>
      <c r="R243" s="251"/>
      <c r="S243" s="251"/>
      <c r="T243" s="25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3" t="s">
        <v>215</v>
      </c>
      <c r="AU243" s="253" t="s">
        <v>82</v>
      </c>
      <c r="AV243" s="13" t="s">
        <v>82</v>
      </c>
      <c r="AW243" s="13" t="s">
        <v>30</v>
      </c>
      <c r="AX243" s="13" t="s">
        <v>80</v>
      </c>
      <c r="AY243" s="253" t="s">
        <v>206</v>
      </c>
    </row>
    <row r="244" s="2" customFormat="1" ht="24.15" customHeight="1">
      <c r="A244" s="39"/>
      <c r="B244" s="40"/>
      <c r="C244" s="229" t="s">
        <v>410</v>
      </c>
      <c r="D244" s="229" t="s">
        <v>208</v>
      </c>
      <c r="E244" s="230" t="s">
        <v>423</v>
      </c>
      <c r="F244" s="231" t="s">
        <v>424</v>
      </c>
      <c r="G244" s="232" t="s">
        <v>301</v>
      </c>
      <c r="H244" s="233">
        <v>4</v>
      </c>
      <c r="I244" s="234"/>
      <c r="J244" s="235">
        <f>ROUND(I244*H244,2)</f>
        <v>0</v>
      </c>
      <c r="K244" s="231" t="s">
        <v>212</v>
      </c>
      <c r="L244" s="45"/>
      <c r="M244" s="236" t="s">
        <v>1</v>
      </c>
      <c r="N244" s="237" t="s">
        <v>38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383</v>
      </c>
      <c r="AT244" s="240" t="s">
        <v>208</v>
      </c>
      <c r="AU244" s="240" t="s">
        <v>82</v>
      </c>
      <c r="AY244" s="18" t="s">
        <v>206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80</v>
      </c>
      <c r="BK244" s="241">
        <f>ROUND(I244*H244,2)</f>
        <v>0</v>
      </c>
      <c r="BL244" s="18" t="s">
        <v>383</v>
      </c>
      <c r="BM244" s="240" t="s">
        <v>425</v>
      </c>
    </row>
    <row r="245" s="13" customFormat="1">
      <c r="A245" s="13"/>
      <c r="B245" s="242"/>
      <c r="C245" s="243"/>
      <c r="D245" s="244" t="s">
        <v>215</v>
      </c>
      <c r="E245" s="245" t="s">
        <v>1</v>
      </c>
      <c r="F245" s="246" t="s">
        <v>407</v>
      </c>
      <c r="G245" s="243"/>
      <c r="H245" s="247">
        <v>4</v>
      </c>
      <c r="I245" s="248"/>
      <c r="J245" s="243"/>
      <c r="K245" s="243"/>
      <c r="L245" s="249"/>
      <c r="M245" s="250"/>
      <c r="N245" s="251"/>
      <c r="O245" s="251"/>
      <c r="P245" s="251"/>
      <c r="Q245" s="251"/>
      <c r="R245" s="251"/>
      <c r="S245" s="251"/>
      <c r="T245" s="25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3" t="s">
        <v>215</v>
      </c>
      <c r="AU245" s="253" t="s">
        <v>82</v>
      </c>
      <c r="AV245" s="13" t="s">
        <v>82</v>
      </c>
      <c r="AW245" s="13" t="s">
        <v>30</v>
      </c>
      <c r="AX245" s="13" t="s">
        <v>80</v>
      </c>
      <c r="AY245" s="253" t="s">
        <v>206</v>
      </c>
    </row>
    <row r="246" s="2" customFormat="1" ht="16.5" customHeight="1">
      <c r="A246" s="39"/>
      <c r="B246" s="40"/>
      <c r="C246" s="286" t="s">
        <v>414</v>
      </c>
      <c r="D246" s="286" t="s">
        <v>288</v>
      </c>
      <c r="E246" s="287" t="s">
        <v>427</v>
      </c>
      <c r="F246" s="288" t="s">
        <v>428</v>
      </c>
      <c r="G246" s="289" t="s">
        <v>301</v>
      </c>
      <c r="H246" s="290">
        <v>4</v>
      </c>
      <c r="I246" s="291"/>
      <c r="J246" s="292">
        <f>ROUND(I246*H246,2)</f>
        <v>0</v>
      </c>
      <c r="K246" s="288" t="s">
        <v>465</v>
      </c>
      <c r="L246" s="293"/>
      <c r="M246" s="294" t="s">
        <v>1</v>
      </c>
      <c r="N246" s="295" t="s">
        <v>38</v>
      </c>
      <c r="O246" s="92"/>
      <c r="P246" s="238">
        <f>O246*H246</f>
        <v>0</v>
      </c>
      <c r="Q246" s="238">
        <v>0.00958</v>
      </c>
      <c r="R246" s="238">
        <f>Q246*H246</f>
        <v>0.03832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390</v>
      </c>
      <c r="AT246" s="240" t="s">
        <v>288</v>
      </c>
      <c r="AU246" s="240" t="s">
        <v>82</v>
      </c>
      <c r="AY246" s="18" t="s">
        <v>206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80</v>
      </c>
      <c r="BK246" s="241">
        <f>ROUND(I246*H246,2)</f>
        <v>0</v>
      </c>
      <c r="BL246" s="18" t="s">
        <v>390</v>
      </c>
      <c r="BM246" s="240" t="s">
        <v>429</v>
      </c>
    </row>
    <row r="247" s="12" customFormat="1" ht="22.8" customHeight="1">
      <c r="A247" s="12"/>
      <c r="B247" s="213"/>
      <c r="C247" s="214"/>
      <c r="D247" s="215" t="s">
        <v>72</v>
      </c>
      <c r="E247" s="227" t="s">
        <v>430</v>
      </c>
      <c r="F247" s="227" t="s">
        <v>431</v>
      </c>
      <c r="G247" s="214"/>
      <c r="H247" s="214"/>
      <c r="I247" s="217"/>
      <c r="J247" s="228">
        <f>BK247</f>
        <v>0</v>
      </c>
      <c r="K247" s="214"/>
      <c r="L247" s="219"/>
      <c r="M247" s="220"/>
      <c r="N247" s="221"/>
      <c r="O247" s="221"/>
      <c r="P247" s="222">
        <f>SUM(P248:P257)</f>
        <v>0</v>
      </c>
      <c r="Q247" s="221"/>
      <c r="R247" s="222">
        <f>SUM(R248:R257)</f>
        <v>0</v>
      </c>
      <c r="S247" s="221"/>
      <c r="T247" s="223">
        <f>SUM(T248:T257)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4" t="s">
        <v>90</v>
      </c>
      <c r="AT247" s="225" t="s">
        <v>72</v>
      </c>
      <c r="AU247" s="225" t="s">
        <v>80</v>
      </c>
      <c r="AY247" s="224" t="s">
        <v>206</v>
      </c>
      <c r="BK247" s="226">
        <f>SUM(BK248:BK257)</f>
        <v>0</v>
      </c>
    </row>
    <row r="248" s="2" customFormat="1" ht="24.15" customHeight="1">
      <c r="A248" s="39"/>
      <c r="B248" s="40"/>
      <c r="C248" s="229" t="s">
        <v>418</v>
      </c>
      <c r="D248" s="229" t="s">
        <v>208</v>
      </c>
      <c r="E248" s="230" t="s">
        <v>433</v>
      </c>
      <c r="F248" s="231" t="s">
        <v>434</v>
      </c>
      <c r="G248" s="232" t="s">
        <v>309</v>
      </c>
      <c r="H248" s="233">
        <v>1.21</v>
      </c>
      <c r="I248" s="234"/>
      <c r="J248" s="235">
        <f>ROUND(I248*H248,2)</f>
        <v>0</v>
      </c>
      <c r="K248" s="231" t="s">
        <v>212</v>
      </c>
      <c r="L248" s="45"/>
      <c r="M248" s="236" t="s">
        <v>1</v>
      </c>
      <c r="N248" s="237" t="s">
        <v>38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383</v>
      </c>
      <c r="AT248" s="240" t="s">
        <v>208</v>
      </c>
      <c r="AU248" s="240" t="s">
        <v>82</v>
      </c>
      <c r="AY248" s="18" t="s">
        <v>206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80</v>
      </c>
      <c r="BK248" s="241">
        <f>ROUND(I248*H248,2)</f>
        <v>0</v>
      </c>
      <c r="BL248" s="18" t="s">
        <v>383</v>
      </c>
      <c r="BM248" s="240" t="s">
        <v>435</v>
      </c>
    </row>
    <row r="249" s="13" customFormat="1">
      <c r="A249" s="13"/>
      <c r="B249" s="242"/>
      <c r="C249" s="243"/>
      <c r="D249" s="244" t="s">
        <v>215</v>
      </c>
      <c r="E249" s="245" t="s">
        <v>1</v>
      </c>
      <c r="F249" s="246" t="s">
        <v>436</v>
      </c>
      <c r="G249" s="243"/>
      <c r="H249" s="247">
        <v>1.21</v>
      </c>
      <c r="I249" s="248"/>
      <c r="J249" s="243"/>
      <c r="K249" s="243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215</v>
      </c>
      <c r="AU249" s="253" t="s">
        <v>82</v>
      </c>
      <c r="AV249" s="13" t="s">
        <v>82</v>
      </c>
      <c r="AW249" s="13" t="s">
        <v>30</v>
      </c>
      <c r="AX249" s="13" t="s">
        <v>73</v>
      </c>
      <c r="AY249" s="253" t="s">
        <v>206</v>
      </c>
    </row>
    <row r="250" s="15" customFormat="1">
      <c r="A250" s="15"/>
      <c r="B250" s="265"/>
      <c r="C250" s="266"/>
      <c r="D250" s="244" t="s">
        <v>215</v>
      </c>
      <c r="E250" s="267" t="s">
        <v>1</v>
      </c>
      <c r="F250" s="268" t="s">
        <v>305</v>
      </c>
      <c r="G250" s="266"/>
      <c r="H250" s="269">
        <v>1.21</v>
      </c>
      <c r="I250" s="270"/>
      <c r="J250" s="266"/>
      <c r="K250" s="266"/>
      <c r="L250" s="271"/>
      <c r="M250" s="272"/>
      <c r="N250" s="273"/>
      <c r="O250" s="273"/>
      <c r="P250" s="273"/>
      <c r="Q250" s="273"/>
      <c r="R250" s="273"/>
      <c r="S250" s="273"/>
      <c r="T250" s="274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75" t="s">
        <v>215</v>
      </c>
      <c r="AU250" s="275" t="s">
        <v>82</v>
      </c>
      <c r="AV250" s="15" t="s">
        <v>90</v>
      </c>
      <c r="AW250" s="15" t="s">
        <v>30</v>
      </c>
      <c r="AX250" s="15" t="s">
        <v>80</v>
      </c>
      <c r="AY250" s="275" t="s">
        <v>206</v>
      </c>
    </row>
    <row r="251" s="2" customFormat="1" ht="24.15" customHeight="1">
      <c r="A251" s="39"/>
      <c r="B251" s="40"/>
      <c r="C251" s="229" t="s">
        <v>422</v>
      </c>
      <c r="D251" s="229" t="s">
        <v>208</v>
      </c>
      <c r="E251" s="230" t="s">
        <v>438</v>
      </c>
      <c r="F251" s="231" t="s">
        <v>439</v>
      </c>
      <c r="G251" s="232" t="s">
        <v>309</v>
      </c>
      <c r="H251" s="233">
        <v>11.369999999999999</v>
      </c>
      <c r="I251" s="234"/>
      <c r="J251" s="235">
        <f>ROUND(I251*H251,2)</f>
        <v>0</v>
      </c>
      <c r="K251" s="231" t="s">
        <v>212</v>
      </c>
      <c r="L251" s="45"/>
      <c r="M251" s="236" t="s">
        <v>1</v>
      </c>
      <c r="N251" s="237" t="s">
        <v>38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383</v>
      </c>
      <c r="AT251" s="240" t="s">
        <v>208</v>
      </c>
      <c r="AU251" s="240" t="s">
        <v>82</v>
      </c>
      <c r="AY251" s="18" t="s">
        <v>206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80</v>
      </c>
      <c r="BK251" s="241">
        <f>ROUND(I251*H251,2)</f>
        <v>0</v>
      </c>
      <c r="BL251" s="18" t="s">
        <v>383</v>
      </c>
      <c r="BM251" s="240" t="s">
        <v>440</v>
      </c>
    </row>
    <row r="252" s="13" customFormat="1">
      <c r="A252" s="13"/>
      <c r="B252" s="242"/>
      <c r="C252" s="243"/>
      <c r="D252" s="244" t="s">
        <v>215</v>
      </c>
      <c r="E252" s="245" t="s">
        <v>1</v>
      </c>
      <c r="F252" s="246" t="s">
        <v>441</v>
      </c>
      <c r="G252" s="243"/>
      <c r="H252" s="247">
        <v>1.54</v>
      </c>
      <c r="I252" s="248"/>
      <c r="J252" s="243"/>
      <c r="K252" s="243"/>
      <c r="L252" s="249"/>
      <c r="M252" s="250"/>
      <c r="N252" s="251"/>
      <c r="O252" s="251"/>
      <c r="P252" s="251"/>
      <c r="Q252" s="251"/>
      <c r="R252" s="251"/>
      <c r="S252" s="251"/>
      <c r="T252" s="25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3" t="s">
        <v>215</v>
      </c>
      <c r="AU252" s="253" t="s">
        <v>82</v>
      </c>
      <c r="AV252" s="13" t="s">
        <v>82</v>
      </c>
      <c r="AW252" s="13" t="s">
        <v>30</v>
      </c>
      <c r="AX252" s="13" t="s">
        <v>73</v>
      </c>
      <c r="AY252" s="253" t="s">
        <v>206</v>
      </c>
    </row>
    <row r="253" s="13" customFormat="1">
      <c r="A253" s="13"/>
      <c r="B253" s="242"/>
      <c r="C253" s="243"/>
      <c r="D253" s="244" t="s">
        <v>215</v>
      </c>
      <c r="E253" s="245" t="s">
        <v>1</v>
      </c>
      <c r="F253" s="246" t="s">
        <v>442</v>
      </c>
      <c r="G253" s="243"/>
      <c r="H253" s="247">
        <v>1.9199999999999999</v>
      </c>
      <c r="I253" s="248"/>
      <c r="J253" s="243"/>
      <c r="K253" s="243"/>
      <c r="L253" s="249"/>
      <c r="M253" s="250"/>
      <c r="N253" s="251"/>
      <c r="O253" s="251"/>
      <c r="P253" s="251"/>
      <c r="Q253" s="251"/>
      <c r="R253" s="251"/>
      <c r="S253" s="251"/>
      <c r="T253" s="25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3" t="s">
        <v>215</v>
      </c>
      <c r="AU253" s="253" t="s">
        <v>82</v>
      </c>
      <c r="AV253" s="13" t="s">
        <v>82</v>
      </c>
      <c r="AW253" s="13" t="s">
        <v>30</v>
      </c>
      <c r="AX253" s="13" t="s">
        <v>73</v>
      </c>
      <c r="AY253" s="253" t="s">
        <v>206</v>
      </c>
    </row>
    <row r="254" s="13" customFormat="1">
      <c r="A254" s="13"/>
      <c r="B254" s="242"/>
      <c r="C254" s="243"/>
      <c r="D254" s="244" t="s">
        <v>215</v>
      </c>
      <c r="E254" s="245" t="s">
        <v>1</v>
      </c>
      <c r="F254" s="246" t="s">
        <v>443</v>
      </c>
      <c r="G254" s="243"/>
      <c r="H254" s="247">
        <v>2.46</v>
      </c>
      <c r="I254" s="248"/>
      <c r="J254" s="243"/>
      <c r="K254" s="243"/>
      <c r="L254" s="249"/>
      <c r="M254" s="250"/>
      <c r="N254" s="251"/>
      <c r="O254" s="251"/>
      <c r="P254" s="251"/>
      <c r="Q254" s="251"/>
      <c r="R254" s="251"/>
      <c r="S254" s="251"/>
      <c r="T254" s="25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3" t="s">
        <v>215</v>
      </c>
      <c r="AU254" s="253" t="s">
        <v>82</v>
      </c>
      <c r="AV254" s="13" t="s">
        <v>82</v>
      </c>
      <c r="AW254" s="13" t="s">
        <v>30</v>
      </c>
      <c r="AX254" s="13" t="s">
        <v>73</v>
      </c>
      <c r="AY254" s="253" t="s">
        <v>206</v>
      </c>
    </row>
    <row r="255" s="13" customFormat="1">
      <c r="A255" s="13"/>
      <c r="B255" s="242"/>
      <c r="C255" s="243"/>
      <c r="D255" s="244" t="s">
        <v>215</v>
      </c>
      <c r="E255" s="245" t="s">
        <v>1</v>
      </c>
      <c r="F255" s="246" t="s">
        <v>444</v>
      </c>
      <c r="G255" s="243"/>
      <c r="H255" s="247">
        <v>2.6200000000000001</v>
      </c>
      <c r="I255" s="248"/>
      <c r="J255" s="243"/>
      <c r="K255" s="243"/>
      <c r="L255" s="249"/>
      <c r="M255" s="250"/>
      <c r="N255" s="251"/>
      <c r="O255" s="251"/>
      <c r="P255" s="251"/>
      <c r="Q255" s="251"/>
      <c r="R255" s="251"/>
      <c r="S255" s="251"/>
      <c r="T255" s="25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3" t="s">
        <v>215</v>
      </c>
      <c r="AU255" s="253" t="s">
        <v>82</v>
      </c>
      <c r="AV255" s="13" t="s">
        <v>82</v>
      </c>
      <c r="AW255" s="13" t="s">
        <v>30</v>
      </c>
      <c r="AX255" s="13" t="s">
        <v>73</v>
      </c>
      <c r="AY255" s="253" t="s">
        <v>206</v>
      </c>
    </row>
    <row r="256" s="13" customFormat="1">
      <c r="A256" s="13"/>
      <c r="B256" s="242"/>
      <c r="C256" s="243"/>
      <c r="D256" s="244" t="s">
        <v>215</v>
      </c>
      <c r="E256" s="245" t="s">
        <v>1</v>
      </c>
      <c r="F256" s="246" t="s">
        <v>445</v>
      </c>
      <c r="G256" s="243"/>
      <c r="H256" s="247">
        <v>2.8300000000000001</v>
      </c>
      <c r="I256" s="248"/>
      <c r="J256" s="243"/>
      <c r="K256" s="243"/>
      <c r="L256" s="249"/>
      <c r="M256" s="250"/>
      <c r="N256" s="251"/>
      <c r="O256" s="251"/>
      <c r="P256" s="251"/>
      <c r="Q256" s="251"/>
      <c r="R256" s="251"/>
      <c r="S256" s="251"/>
      <c r="T256" s="25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3" t="s">
        <v>215</v>
      </c>
      <c r="AU256" s="253" t="s">
        <v>82</v>
      </c>
      <c r="AV256" s="13" t="s">
        <v>82</v>
      </c>
      <c r="AW256" s="13" t="s">
        <v>30</v>
      </c>
      <c r="AX256" s="13" t="s">
        <v>73</v>
      </c>
      <c r="AY256" s="253" t="s">
        <v>206</v>
      </c>
    </row>
    <row r="257" s="15" customFormat="1">
      <c r="A257" s="15"/>
      <c r="B257" s="265"/>
      <c r="C257" s="266"/>
      <c r="D257" s="244" t="s">
        <v>215</v>
      </c>
      <c r="E257" s="267" t="s">
        <v>1</v>
      </c>
      <c r="F257" s="268" t="s">
        <v>305</v>
      </c>
      <c r="G257" s="266"/>
      <c r="H257" s="269">
        <v>11.369999999999999</v>
      </c>
      <c r="I257" s="270"/>
      <c r="J257" s="266"/>
      <c r="K257" s="266"/>
      <c r="L257" s="271"/>
      <c r="M257" s="296"/>
      <c r="N257" s="297"/>
      <c r="O257" s="297"/>
      <c r="P257" s="297"/>
      <c r="Q257" s="297"/>
      <c r="R257" s="297"/>
      <c r="S257" s="297"/>
      <c r="T257" s="298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75" t="s">
        <v>215</v>
      </c>
      <c r="AU257" s="275" t="s">
        <v>82</v>
      </c>
      <c r="AV257" s="15" t="s">
        <v>90</v>
      </c>
      <c r="AW257" s="15" t="s">
        <v>30</v>
      </c>
      <c r="AX257" s="15" t="s">
        <v>80</v>
      </c>
      <c r="AY257" s="275" t="s">
        <v>206</v>
      </c>
    </row>
    <row r="258" s="2" customFormat="1" ht="6.96" customHeight="1">
      <c r="A258" s="39"/>
      <c r="B258" s="67"/>
      <c r="C258" s="68"/>
      <c r="D258" s="68"/>
      <c r="E258" s="68"/>
      <c r="F258" s="68"/>
      <c r="G258" s="68"/>
      <c r="H258" s="68"/>
      <c r="I258" s="68"/>
      <c r="J258" s="68"/>
      <c r="K258" s="68"/>
      <c r="L258" s="45"/>
      <c r="M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</row>
  </sheetData>
  <sheetProtection sheet="1" autoFilter="0" formatColumns="0" formatRows="0" objects="1" scenarios="1" spinCount="100000" saltValue="49irL6F9pMmFOttZCIuIdEGIKO3V6YXqrp36P2UYao0J5OBZRDlxunAztzdOait15uWIsfW5dxr9E8JLCJGHog==" hashValue="TYYaGI2pIe9VJuO9q4Vr/n0x0SwKWvxYlo5U/+HowBVXUsWE3hJTQMEpjznBBz8XSdR3/SBfjcQVM1RYcJ8TtQ==" algorithmName="SHA-512" password="CC35"/>
  <autoFilter ref="C133:K25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169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171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30" customHeight="1">
      <c r="A13" s="39"/>
      <c r="B13" s="45"/>
      <c r="C13" s="39"/>
      <c r="D13" s="39"/>
      <c r="E13" s="155" t="s">
        <v>466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174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2" t="s">
        <v>26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175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175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ROUND((SUM(BE134:BE255)),  2)</f>
        <v>0</v>
      </c>
      <c r="G37" s="39"/>
      <c r="H37" s="39"/>
      <c r="I37" s="166">
        <v>0.20999999999999999</v>
      </c>
      <c r="J37" s="165">
        <f>ROUND(((SUM(BE134:BE255))*I37),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ROUND((SUM(BF134:BF255)),  2)</f>
        <v>0</v>
      </c>
      <c r="G38" s="39"/>
      <c r="H38" s="39"/>
      <c r="I38" s="166">
        <v>0.12</v>
      </c>
      <c r="J38" s="165">
        <f>ROUND(((SUM(BF134:BF255))*I38),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ROUND((SUM(BG134:BG255)),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ROUND((SUM(BH134:BH255)),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ROUND((SUM(BI134:BI255)),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169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171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30" customHeight="1">
      <c r="A91" s="39"/>
      <c r="B91" s="40"/>
      <c r="C91" s="41"/>
      <c r="D91" s="41"/>
      <c r="E91" s="77" t="str">
        <f>E13</f>
        <v>SO 226-11-01.3 - Lázně Bělohrad - Nová Paka, základy RD (km 67,4375)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TUDU 1401 14 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29</v>
      </c>
      <c r="J95" s="37" t="str">
        <f>E25</f>
        <v>PRODIN a. s.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PRODIN a. s.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181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J136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183</v>
      </c>
      <c r="E103" s="199"/>
      <c r="F103" s="199"/>
      <c r="G103" s="199"/>
      <c r="H103" s="199"/>
      <c r="I103" s="199"/>
      <c r="J103" s="200">
        <f>J173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184</v>
      </c>
      <c r="E104" s="199"/>
      <c r="F104" s="199"/>
      <c r="G104" s="199"/>
      <c r="H104" s="199"/>
      <c r="I104" s="199"/>
      <c r="J104" s="200">
        <f>J202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185</v>
      </c>
      <c r="E105" s="199"/>
      <c r="F105" s="199"/>
      <c r="G105" s="199"/>
      <c r="H105" s="199"/>
      <c r="I105" s="199"/>
      <c r="J105" s="200">
        <f>J209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3"/>
      <c r="D106" s="198" t="s">
        <v>186</v>
      </c>
      <c r="E106" s="199"/>
      <c r="F106" s="199"/>
      <c r="G106" s="199"/>
      <c r="H106" s="199"/>
      <c r="I106" s="199"/>
      <c r="J106" s="200">
        <f>J216</f>
        <v>0</v>
      </c>
      <c r="K106" s="133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33"/>
      <c r="D107" s="198" t="s">
        <v>187</v>
      </c>
      <c r="E107" s="199"/>
      <c r="F107" s="199"/>
      <c r="G107" s="199"/>
      <c r="H107" s="199"/>
      <c r="I107" s="199"/>
      <c r="J107" s="200">
        <f>J219</f>
        <v>0</v>
      </c>
      <c r="K107" s="133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1"/>
      <c r="C108" s="192"/>
      <c r="D108" s="193" t="s">
        <v>188</v>
      </c>
      <c r="E108" s="194"/>
      <c r="F108" s="194"/>
      <c r="G108" s="194"/>
      <c r="H108" s="194"/>
      <c r="I108" s="194"/>
      <c r="J108" s="195">
        <f>J221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7"/>
      <c r="C109" s="133"/>
      <c r="D109" s="198" t="s">
        <v>189</v>
      </c>
      <c r="E109" s="199"/>
      <c r="F109" s="199"/>
      <c r="G109" s="199"/>
      <c r="H109" s="199"/>
      <c r="I109" s="199"/>
      <c r="J109" s="200">
        <f>J222</f>
        <v>0</v>
      </c>
      <c r="K109" s="133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33"/>
      <c r="D110" s="198" t="s">
        <v>190</v>
      </c>
      <c r="E110" s="199"/>
      <c r="F110" s="199"/>
      <c r="G110" s="199"/>
      <c r="H110" s="199"/>
      <c r="I110" s="199"/>
      <c r="J110" s="200">
        <f>J245</f>
        <v>0</v>
      </c>
      <c r="K110" s="133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Prostá rekonstrukce trati v úseku Lázně Bělohrad - Nová Paka_Z2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168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5" t="s">
        <v>169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170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6" t="s">
        <v>171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172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30" customHeight="1">
      <c r="A126" s="39"/>
      <c r="B126" s="40"/>
      <c r="C126" s="41"/>
      <c r="D126" s="41"/>
      <c r="E126" s="77" t="str">
        <f>E13</f>
        <v>SO 226-11-01.3 - Lázně Bělohrad - Nová Paka, základy RD (km 67,4375)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TUDU 1401 14 Lázně Bělohrad - Nová Paka</v>
      </c>
      <c r="G128" s="41"/>
      <c r="H128" s="41"/>
      <c r="I128" s="33" t="s">
        <v>22</v>
      </c>
      <c r="J128" s="80" t="str">
        <f>IF(J16="","",J16)</f>
        <v>7. 7. 2025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E19</f>
        <v xml:space="preserve"> </v>
      </c>
      <c r="G130" s="41"/>
      <c r="H130" s="41"/>
      <c r="I130" s="33" t="s">
        <v>29</v>
      </c>
      <c r="J130" s="37" t="str">
        <f>E25</f>
        <v>PRODIN a. s.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31</v>
      </c>
      <c r="J131" s="37" t="str">
        <f>E28</f>
        <v>PRODIN a. s.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192</v>
      </c>
      <c r="D133" s="205" t="s">
        <v>58</v>
      </c>
      <c r="E133" s="205" t="s">
        <v>54</v>
      </c>
      <c r="F133" s="205" t="s">
        <v>55</v>
      </c>
      <c r="G133" s="205" t="s">
        <v>193</v>
      </c>
      <c r="H133" s="205" t="s">
        <v>194</v>
      </c>
      <c r="I133" s="205" t="s">
        <v>195</v>
      </c>
      <c r="J133" s="205" t="s">
        <v>178</v>
      </c>
      <c r="K133" s="206" t="s">
        <v>196</v>
      </c>
      <c r="L133" s="207"/>
      <c r="M133" s="101" t="s">
        <v>1</v>
      </c>
      <c r="N133" s="102" t="s">
        <v>37</v>
      </c>
      <c r="O133" s="102" t="s">
        <v>197</v>
      </c>
      <c r="P133" s="102" t="s">
        <v>198</v>
      </c>
      <c r="Q133" s="102" t="s">
        <v>199</v>
      </c>
      <c r="R133" s="102" t="s">
        <v>200</v>
      </c>
      <c r="S133" s="102" t="s">
        <v>201</v>
      </c>
      <c r="T133" s="103" t="s">
        <v>202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203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P135+P221</f>
        <v>0</v>
      </c>
      <c r="Q134" s="105"/>
      <c r="R134" s="210">
        <f>R135+R221</f>
        <v>13.05614213584</v>
      </c>
      <c r="S134" s="105"/>
      <c r="T134" s="211">
        <f>T135+T221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180</v>
      </c>
      <c r="BK134" s="212">
        <f>BK135+BK221</f>
        <v>0</v>
      </c>
    </row>
    <row r="135" s="12" customFormat="1" ht="25.92" customHeight="1">
      <c r="A135" s="12"/>
      <c r="B135" s="213"/>
      <c r="C135" s="214"/>
      <c r="D135" s="215" t="s">
        <v>72</v>
      </c>
      <c r="E135" s="216" t="s">
        <v>204</v>
      </c>
      <c r="F135" s="216" t="s">
        <v>205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P136+P173+P202+P209+P216+P219</f>
        <v>0</v>
      </c>
      <c r="Q135" s="221"/>
      <c r="R135" s="222">
        <f>R136+R173+R202+R209+R216+R219</f>
        <v>12.99161713584</v>
      </c>
      <c r="S135" s="221"/>
      <c r="T135" s="223">
        <f>T136+T173+T202+T209+T216+T219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80</v>
      </c>
      <c r="AT135" s="225" t="s">
        <v>72</v>
      </c>
      <c r="AU135" s="225" t="s">
        <v>73</v>
      </c>
      <c r="AY135" s="224" t="s">
        <v>206</v>
      </c>
      <c r="BK135" s="226">
        <f>BK136+BK173+BK202+BK209+BK216+BK219</f>
        <v>0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80</v>
      </c>
      <c r="F136" s="227" t="s">
        <v>207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SUM(P137:P172)</f>
        <v>0</v>
      </c>
      <c r="Q136" s="221"/>
      <c r="R136" s="222">
        <f>SUM(R137:R172)</f>
        <v>0</v>
      </c>
      <c r="S136" s="221"/>
      <c r="T136" s="223">
        <f>SUM(T137:T172)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SUM(BK137:BK172)</f>
        <v>0</v>
      </c>
    </row>
    <row r="137" s="2" customFormat="1" ht="24.15" customHeight="1">
      <c r="A137" s="39"/>
      <c r="B137" s="40"/>
      <c r="C137" s="229" t="s">
        <v>80</v>
      </c>
      <c r="D137" s="229" t="s">
        <v>208</v>
      </c>
      <c r="E137" s="230" t="s">
        <v>209</v>
      </c>
      <c r="F137" s="231" t="s">
        <v>210</v>
      </c>
      <c r="G137" s="232" t="s">
        <v>211</v>
      </c>
      <c r="H137" s="233">
        <v>20</v>
      </c>
      <c r="I137" s="234"/>
      <c r="J137" s="235">
        <f>ROUND(I137*H137,2)</f>
        <v>0</v>
      </c>
      <c r="K137" s="231" t="s">
        <v>212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213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213</v>
      </c>
      <c r="BM137" s="240" t="s">
        <v>214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467</v>
      </c>
      <c r="G138" s="243"/>
      <c r="H138" s="247">
        <v>20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80</v>
      </c>
      <c r="AY138" s="253" t="s">
        <v>206</v>
      </c>
    </row>
    <row r="139" s="2" customFormat="1" ht="24.15" customHeight="1">
      <c r="A139" s="39"/>
      <c r="B139" s="40"/>
      <c r="C139" s="229" t="s">
        <v>82</v>
      </c>
      <c r="D139" s="229" t="s">
        <v>208</v>
      </c>
      <c r="E139" s="230" t="s">
        <v>224</v>
      </c>
      <c r="F139" s="231" t="s">
        <v>225</v>
      </c>
      <c r="G139" s="232" t="s">
        <v>221</v>
      </c>
      <c r="H139" s="233">
        <v>18.245000000000001</v>
      </c>
      <c r="I139" s="234"/>
      <c r="J139" s="235">
        <f>ROUND(I139*H139,2)</f>
        <v>0</v>
      </c>
      <c r="K139" s="231" t="s">
        <v>212</v>
      </c>
      <c r="L139" s="45"/>
      <c r="M139" s="236" t="s">
        <v>1</v>
      </c>
      <c r="N139" s="237" t="s">
        <v>38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213</v>
      </c>
      <c r="AT139" s="240" t="s">
        <v>208</v>
      </c>
      <c r="AU139" s="240" t="s">
        <v>82</v>
      </c>
      <c r="AY139" s="18" t="s">
        <v>206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80</v>
      </c>
      <c r="BK139" s="241">
        <f>ROUND(I139*H139,2)</f>
        <v>0</v>
      </c>
      <c r="BL139" s="18" t="s">
        <v>213</v>
      </c>
      <c r="BM139" s="240" t="s">
        <v>226</v>
      </c>
    </row>
    <row r="140" s="13" customFormat="1">
      <c r="A140" s="13"/>
      <c r="B140" s="242"/>
      <c r="C140" s="243"/>
      <c r="D140" s="244" t="s">
        <v>215</v>
      </c>
      <c r="E140" s="245" t="s">
        <v>1</v>
      </c>
      <c r="F140" s="246" t="s">
        <v>468</v>
      </c>
      <c r="G140" s="243"/>
      <c r="H140" s="247">
        <v>6.1849999999999996</v>
      </c>
      <c r="I140" s="248"/>
      <c r="J140" s="243"/>
      <c r="K140" s="243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215</v>
      </c>
      <c r="AU140" s="253" t="s">
        <v>82</v>
      </c>
      <c r="AV140" s="13" t="s">
        <v>82</v>
      </c>
      <c r="AW140" s="13" t="s">
        <v>30</v>
      </c>
      <c r="AX140" s="13" t="s">
        <v>73</v>
      </c>
      <c r="AY140" s="253" t="s">
        <v>206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469</v>
      </c>
      <c r="G141" s="243"/>
      <c r="H141" s="247">
        <v>12.060000000000001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73</v>
      </c>
      <c r="AY141" s="253" t="s">
        <v>206</v>
      </c>
    </row>
    <row r="142" s="14" customFormat="1">
      <c r="A142" s="14"/>
      <c r="B142" s="254"/>
      <c r="C142" s="255"/>
      <c r="D142" s="244" t="s">
        <v>215</v>
      </c>
      <c r="E142" s="256" t="s">
        <v>1</v>
      </c>
      <c r="F142" s="257" t="s">
        <v>218</v>
      </c>
      <c r="G142" s="255"/>
      <c r="H142" s="258">
        <v>18.245000000000001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215</v>
      </c>
      <c r="AU142" s="264" t="s">
        <v>82</v>
      </c>
      <c r="AV142" s="14" t="s">
        <v>213</v>
      </c>
      <c r="AW142" s="14" t="s">
        <v>30</v>
      </c>
      <c r="AX142" s="14" t="s">
        <v>80</v>
      </c>
      <c r="AY142" s="264" t="s">
        <v>206</v>
      </c>
    </row>
    <row r="143" s="2" customFormat="1" ht="33" customHeight="1">
      <c r="A143" s="39"/>
      <c r="B143" s="40"/>
      <c r="C143" s="229" t="s">
        <v>90</v>
      </c>
      <c r="D143" s="229" t="s">
        <v>208</v>
      </c>
      <c r="E143" s="230" t="s">
        <v>229</v>
      </c>
      <c r="F143" s="231" t="s">
        <v>230</v>
      </c>
      <c r="G143" s="232" t="s">
        <v>221</v>
      </c>
      <c r="H143" s="233">
        <v>0.432</v>
      </c>
      <c r="I143" s="234"/>
      <c r="J143" s="235">
        <f>ROUND(I143*H143,2)</f>
        <v>0</v>
      </c>
      <c r="K143" s="231" t="s">
        <v>212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213</v>
      </c>
      <c r="AT143" s="240" t="s">
        <v>208</v>
      </c>
      <c r="AU143" s="240" t="s">
        <v>82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213</v>
      </c>
      <c r="BM143" s="240" t="s">
        <v>231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232</v>
      </c>
      <c r="G144" s="243"/>
      <c r="H144" s="247">
        <v>0.432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82</v>
      </c>
      <c r="AV144" s="13" t="s">
        <v>82</v>
      </c>
      <c r="AW144" s="13" t="s">
        <v>30</v>
      </c>
      <c r="AX144" s="13" t="s">
        <v>80</v>
      </c>
      <c r="AY144" s="253" t="s">
        <v>206</v>
      </c>
    </row>
    <row r="145" s="2" customFormat="1" ht="37.8" customHeight="1">
      <c r="A145" s="39"/>
      <c r="B145" s="40"/>
      <c r="C145" s="229" t="s">
        <v>213</v>
      </c>
      <c r="D145" s="229" t="s">
        <v>208</v>
      </c>
      <c r="E145" s="230" t="s">
        <v>234</v>
      </c>
      <c r="F145" s="231" t="s">
        <v>235</v>
      </c>
      <c r="G145" s="232" t="s">
        <v>221</v>
      </c>
      <c r="H145" s="233">
        <v>6.617</v>
      </c>
      <c r="I145" s="234"/>
      <c r="J145" s="235">
        <f>ROUND(I145*H145,2)</f>
        <v>0</v>
      </c>
      <c r="K145" s="231" t="s">
        <v>212</v>
      </c>
      <c r="L145" s="45"/>
      <c r="M145" s="236" t="s">
        <v>1</v>
      </c>
      <c r="N145" s="237" t="s">
        <v>38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213</v>
      </c>
      <c r="AT145" s="240" t="s">
        <v>208</v>
      </c>
      <c r="AU145" s="240" t="s">
        <v>82</v>
      </c>
      <c r="AY145" s="18" t="s">
        <v>206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80</v>
      </c>
      <c r="BK145" s="241">
        <f>ROUND(I145*H145,2)</f>
        <v>0</v>
      </c>
      <c r="BL145" s="18" t="s">
        <v>213</v>
      </c>
      <c r="BM145" s="240" t="s">
        <v>236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470</v>
      </c>
      <c r="G146" s="243"/>
      <c r="H146" s="247">
        <v>18.245000000000001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73</v>
      </c>
      <c r="AY146" s="253" t="s">
        <v>206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239</v>
      </c>
      <c r="G147" s="243"/>
      <c r="H147" s="247">
        <v>0.432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73</v>
      </c>
      <c r="AY147" s="253" t="s">
        <v>206</v>
      </c>
    </row>
    <row r="148" s="15" customFormat="1">
      <c r="A148" s="15"/>
      <c r="B148" s="265"/>
      <c r="C148" s="266"/>
      <c r="D148" s="244" t="s">
        <v>215</v>
      </c>
      <c r="E148" s="267" t="s">
        <v>1</v>
      </c>
      <c r="F148" s="268" t="s">
        <v>240</v>
      </c>
      <c r="G148" s="266"/>
      <c r="H148" s="269">
        <v>18.677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5" t="s">
        <v>215</v>
      </c>
      <c r="AU148" s="275" t="s">
        <v>82</v>
      </c>
      <c r="AV148" s="15" t="s">
        <v>90</v>
      </c>
      <c r="AW148" s="15" t="s">
        <v>30</v>
      </c>
      <c r="AX148" s="15" t="s">
        <v>73</v>
      </c>
      <c r="AY148" s="275" t="s">
        <v>206</v>
      </c>
    </row>
    <row r="149" s="13" customFormat="1">
      <c r="A149" s="13"/>
      <c r="B149" s="242"/>
      <c r="C149" s="243"/>
      <c r="D149" s="244" t="s">
        <v>215</v>
      </c>
      <c r="E149" s="245" t="s">
        <v>1</v>
      </c>
      <c r="F149" s="246" t="s">
        <v>471</v>
      </c>
      <c r="G149" s="243"/>
      <c r="H149" s="247">
        <v>-12.060000000000001</v>
      </c>
      <c r="I149" s="248"/>
      <c r="J149" s="243"/>
      <c r="K149" s="243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215</v>
      </c>
      <c r="AU149" s="253" t="s">
        <v>82</v>
      </c>
      <c r="AV149" s="13" t="s">
        <v>82</v>
      </c>
      <c r="AW149" s="13" t="s">
        <v>30</v>
      </c>
      <c r="AX149" s="13" t="s">
        <v>73</v>
      </c>
      <c r="AY149" s="253" t="s">
        <v>206</v>
      </c>
    </row>
    <row r="150" s="15" customFormat="1">
      <c r="A150" s="15"/>
      <c r="B150" s="265"/>
      <c r="C150" s="266"/>
      <c r="D150" s="244" t="s">
        <v>215</v>
      </c>
      <c r="E150" s="267" t="s">
        <v>1</v>
      </c>
      <c r="F150" s="268" t="s">
        <v>243</v>
      </c>
      <c r="G150" s="266"/>
      <c r="H150" s="269">
        <v>-12.060000000000001</v>
      </c>
      <c r="I150" s="270"/>
      <c r="J150" s="266"/>
      <c r="K150" s="266"/>
      <c r="L150" s="271"/>
      <c r="M150" s="272"/>
      <c r="N150" s="273"/>
      <c r="O150" s="273"/>
      <c r="P150" s="273"/>
      <c r="Q150" s="273"/>
      <c r="R150" s="273"/>
      <c r="S150" s="273"/>
      <c r="T150" s="27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5" t="s">
        <v>215</v>
      </c>
      <c r="AU150" s="275" t="s">
        <v>82</v>
      </c>
      <c r="AV150" s="15" t="s">
        <v>90</v>
      </c>
      <c r="AW150" s="15" t="s">
        <v>30</v>
      </c>
      <c r="AX150" s="15" t="s">
        <v>73</v>
      </c>
      <c r="AY150" s="275" t="s">
        <v>206</v>
      </c>
    </row>
    <row r="151" s="14" customFormat="1">
      <c r="A151" s="14"/>
      <c r="B151" s="254"/>
      <c r="C151" s="255"/>
      <c r="D151" s="244" t="s">
        <v>215</v>
      </c>
      <c r="E151" s="256" t="s">
        <v>1</v>
      </c>
      <c r="F151" s="257" t="s">
        <v>218</v>
      </c>
      <c r="G151" s="255"/>
      <c r="H151" s="258">
        <v>6.617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4" t="s">
        <v>215</v>
      </c>
      <c r="AU151" s="264" t="s">
        <v>82</v>
      </c>
      <c r="AV151" s="14" t="s">
        <v>213</v>
      </c>
      <c r="AW151" s="14" t="s">
        <v>30</v>
      </c>
      <c r="AX151" s="14" t="s">
        <v>80</v>
      </c>
      <c r="AY151" s="264" t="s">
        <v>206</v>
      </c>
    </row>
    <row r="152" s="2" customFormat="1" ht="24.15" customHeight="1">
      <c r="A152" s="39"/>
      <c r="B152" s="40"/>
      <c r="C152" s="229" t="s">
        <v>233</v>
      </c>
      <c r="D152" s="229" t="s">
        <v>208</v>
      </c>
      <c r="E152" s="230" t="s">
        <v>245</v>
      </c>
      <c r="F152" s="231" t="s">
        <v>246</v>
      </c>
      <c r="G152" s="232" t="s">
        <v>221</v>
      </c>
      <c r="H152" s="233">
        <v>6.617</v>
      </c>
      <c r="I152" s="234"/>
      <c r="J152" s="235">
        <f>ROUND(I152*H152,2)</f>
        <v>0</v>
      </c>
      <c r="K152" s="231" t="s">
        <v>212</v>
      </c>
      <c r="L152" s="45"/>
      <c r="M152" s="236" t="s">
        <v>1</v>
      </c>
      <c r="N152" s="237" t="s">
        <v>38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213</v>
      </c>
      <c r="AT152" s="240" t="s">
        <v>208</v>
      </c>
      <c r="AU152" s="240" t="s">
        <v>82</v>
      </c>
      <c r="AY152" s="18" t="s">
        <v>206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80</v>
      </c>
      <c r="BK152" s="241">
        <f>ROUND(I152*H152,2)</f>
        <v>0</v>
      </c>
      <c r="BL152" s="18" t="s">
        <v>213</v>
      </c>
      <c r="BM152" s="240" t="s">
        <v>247</v>
      </c>
    </row>
    <row r="153" s="13" customFormat="1">
      <c r="A153" s="13"/>
      <c r="B153" s="242"/>
      <c r="C153" s="243"/>
      <c r="D153" s="244" t="s">
        <v>215</v>
      </c>
      <c r="E153" s="245" t="s">
        <v>1</v>
      </c>
      <c r="F153" s="246" t="s">
        <v>470</v>
      </c>
      <c r="G153" s="243"/>
      <c r="H153" s="247">
        <v>18.245000000000001</v>
      </c>
      <c r="I153" s="248"/>
      <c r="J153" s="243"/>
      <c r="K153" s="243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215</v>
      </c>
      <c r="AU153" s="253" t="s">
        <v>82</v>
      </c>
      <c r="AV153" s="13" t="s">
        <v>82</v>
      </c>
      <c r="AW153" s="13" t="s">
        <v>30</v>
      </c>
      <c r="AX153" s="13" t="s">
        <v>73</v>
      </c>
      <c r="AY153" s="253" t="s">
        <v>206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239</v>
      </c>
      <c r="G154" s="243"/>
      <c r="H154" s="247">
        <v>0.432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82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5" customFormat="1">
      <c r="A155" s="15"/>
      <c r="B155" s="265"/>
      <c r="C155" s="266"/>
      <c r="D155" s="244" t="s">
        <v>215</v>
      </c>
      <c r="E155" s="267" t="s">
        <v>1</v>
      </c>
      <c r="F155" s="268" t="s">
        <v>240</v>
      </c>
      <c r="G155" s="266"/>
      <c r="H155" s="269">
        <v>18.677</v>
      </c>
      <c r="I155" s="270"/>
      <c r="J155" s="266"/>
      <c r="K155" s="266"/>
      <c r="L155" s="271"/>
      <c r="M155" s="272"/>
      <c r="N155" s="273"/>
      <c r="O155" s="273"/>
      <c r="P155" s="273"/>
      <c r="Q155" s="273"/>
      <c r="R155" s="273"/>
      <c r="S155" s="273"/>
      <c r="T155" s="27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5" t="s">
        <v>215</v>
      </c>
      <c r="AU155" s="275" t="s">
        <v>82</v>
      </c>
      <c r="AV155" s="15" t="s">
        <v>90</v>
      </c>
      <c r="AW155" s="15" t="s">
        <v>30</v>
      </c>
      <c r="AX155" s="15" t="s">
        <v>73</v>
      </c>
      <c r="AY155" s="275" t="s">
        <v>206</v>
      </c>
    </row>
    <row r="156" s="13" customFormat="1">
      <c r="A156" s="13"/>
      <c r="B156" s="242"/>
      <c r="C156" s="243"/>
      <c r="D156" s="244" t="s">
        <v>215</v>
      </c>
      <c r="E156" s="245" t="s">
        <v>1</v>
      </c>
      <c r="F156" s="246" t="s">
        <v>471</v>
      </c>
      <c r="G156" s="243"/>
      <c r="H156" s="247">
        <v>-12.060000000000001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215</v>
      </c>
      <c r="AU156" s="253" t="s">
        <v>82</v>
      </c>
      <c r="AV156" s="13" t="s">
        <v>82</v>
      </c>
      <c r="AW156" s="13" t="s">
        <v>30</v>
      </c>
      <c r="AX156" s="13" t="s">
        <v>73</v>
      </c>
      <c r="AY156" s="253" t="s">
        <v>206</v>
      </c>
    </row>
    <row r="157" s="15" customFormat="1">
      <c r="A157" s="15"/>
      <c r="B157" s="265"/>
      <c r="C157" s="266"/>
      <c r="D157" s="244" t="s">
        <v>215</v>
      </c>
      <c r="E157" s="267" t="s">
        <v>1</v>
      </c>
      <c r="F157" s="268" t="s">
        <v>243</v>
      </c>
      <c r="G157" s="266"/>
      <c r="H157" s="269">
        <v>-12.060000000000001</v>
      </c>
      <c r="I157" s="270"/>
      <c r="J157" s="266"/>
      <c r="K157" s="266"/>
      <c r="L157" s="271"/>
      <c r="M157" s="272"/>
      <c r="N157" s="273"/>
      <c r="O157" s="273"/>
      <c r="P157" s="273"/>
      <c r="Q157" s="273"/>
      <c r="R157" s="273"/>
      <c r="S157" s="273"/>
      <c r="T157" s="27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5" t="s">
        <v>215</v>
      </c>
      <c r="AU157" s="275" t="s">
        <v>82</v>
      </c>
      <c r="AV157" s="15" t="s">
        <v>90</v>
      </c>
      <c r="AW157" s="15" t="s">
        <v>30</v>
      </c>
      <c r="AX157" s="15" t="s">
        <v>73</v>
      </c>
      <c r="AY157" s="275" t="s">
        <v>206</v>
      </c>
    </row>
    <row r="158" s="14" customFormat="1">
      <c r="A158" s="14"/>
      <c r="B158" s="254"/>
      <c r="C158" s="255"/>
      <c r="D158" s="244" t="s">
        <v>215</v>
      </c>
      <c r="E158" s="256" t="s">
        <v>1</v>
      </c>
      <c r="F158" s="257" t="s">
        <v>218</v>
      </c>
      <c r="G158" s="255"/>
      <c r="H158" s="258">
        <v>6.617</v>
      </c>
      <c r="I158" s="259"/>
      <c r="J158" s="255"/>
      <c r="K158" s="255"/>
      <c r="L158" s="260"/>
      <c r="M158" s="261"/>
      <c r="N158" s="262"/>
      <c r="O158" s="262"/>
      <c r="P158" s="262"/>
      <c r="Q158" s="262"/>
      <c r="R158" s="262"/>
      <c r="S158" s="262"/>
      <c r="T158" s="26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4" t="s">
        <v>215</v>
      </c>
      <c r="AU158" s="264" t="s">
        <v>82</v>
      </c>
      <c r="AV158" s="14" t="s">
        <v>213</v>
      </c>
      <c r="AW158" s="14" t="s">
        <v>30</v>
      </c>
      <c r="AX158" s="14" t="s">
        <v>80</v>
      </c>
      <c r="AY158" s="264" t="s">
        <v>206</v>
      </c>
    </row>
    <row r="159" s="2" customFormat="1" ht="24.15" customHeight="1">
      <c r="A159" s="39"/>
      <c r="B159" s="40"/>
      <c r="C159" s="229" t="s">
        <v>244</v>
      </c>
      <c r="D159" s="229" t="s">
        <v>208</v>
      </c>
      <c r="E159" s="230" t="s">
        <v>259</v>
      </c>
      <c r="F159" s="231" t="s">
        <v>260</v>
      </c>
      <c r="G159" s="232" t="s">
        <v>261</v>
      </c>
      <c r="H159" s="233">
        <v>11.911</v>
      </c>
      <c r="I159" s="234"/>
      <c r="J159" s="235">
        <f>ROUND(I159*H159,2)</f>
        <v>0</v>
      </c>
      <c r="K159" s="231" t="s">
        <v>212</v>
      </c>
      <c r="L159" s="45"/>
      <c r="M159" s="236" t="s">
        <v>1</v>
      </c>
      <c r="N159" s="237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213</v>
      </c>
      <c r="AT159" s="240" t="s">
        <v>208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213</v>
      </c>
      <c r="BM159" s="240" t="s">
        <v>262</v>
      </c>
    </row>
    <row r="160" s="16" customFormat="1">
      <c r="A160" s="16"/>
      <c r="B160" s="276"/>
      <c r="C160" s="277"/>
      <c r="D160" s="244" t="s">
        <v>215</v>
      </c>
      <c r="E160" s="278" t="s">
        <v>1</v>
      </c>
      <c r="F160" s="279" t="s">
        <v>263</v>
      </c>
      <c r="G160" s="277"/>
      <c r="H160" s="278" t="s">
        <v>1</v>
      </c>
      <c r="I160" s="280"/>
      <c r="J160" s="277"/>
      <c r="K160" s="277"/>
      <c r="L160" s="281"/>
      <c r="M160" s="282"/>
      <c r="N160" s="283"/>
      <c r="O160" s="283"/>
      <c r="P160" s="283"/>
      <c r="Q160" s="283"/>
      <c r="R160" s="283"/>
      <c r="S160" s="283"/>
      <c r="T160" s="284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85" t="s">
        <v>215</v>
      </c>
      <c r="AU160" s="285" t="s">
        <v>82</v>
      </c>
      <c r="AV160" s="16" t="s">
        <v>80</v>
      </c>
      <c r="AW160" s="16" t="s">
        <v>30</v>
      </c>
      <c r="AX160" s="16" t="s">
        <v>73</v>
      </c>
      <c r="AY160" s="285" t="s">
        <v>206</v>
      </c>
    </row>
    <row r="161" s="13" customFormat="1">
      <c r="A161" s="13"/>
      <c r="B161" s="242"/>
      <c r="C161" s="243"/>
      <c r="D161" s="244" t="s">
        <v>215</v>
      </c>
      <c r="E161" s="245" t="s">
        <v>1</v>
      </c>
      <c r="F161" s="246" t="s">
        <v>472</v>
      </c>
      <c r="G161" s="243"/>
      <c r="H161" s="247">
        <v>11.911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215</v>
      </c>
      <c r="AU161" s="253" t="s">
        <v>82</v>
      </c>
      <c r="AV161" s="13" t="s">
        <v>82</v>
      </c>
      <c r="AW161" s="13" t="s">
        <v>30</v>
      </c>
      <c r="AX161" s="13" t="s">
        <v>80</v>
      </c>
      <c r="AY161" s="253" t="s">
        <v>206</v>
      </c>
    </row>
    <row r="162" s="2" customFormat="1" ht="16.5" customHeight="1">
      <c r="A162" s="39"/>
      <c r="B162" s="40"/>
      <c r="C162" s="229" t="s">
        <v>248</v>
      </c>
      <c r="D162" s="229" t="s">
        <v>208</v>
      </c>
      <c r="E162" s="230" t="s">
        <v>266</v>
      </c>
      <c r="F162" s="231" t="s">
        <v>267</v>
      </c>
      <c r="G162" s="232" t="s">
        <v>221</v>
      </c>
      <c r="H162" s="233">
        <v>6.617</v>
      </c>
      <c r="I162" s="234"/>
      <c r="J162" s="235">
        <f>ROUND(I162*H162,2)</f>
        <v>0</v>
      </c>
      <c r="K162" s="231" t="s">
        <v>212</v>
      </c>
      <c r="L162" s="45"/>
      <c r="M162" s="236" t="s">
        <v>1</v>
      </c>
      <c r="N162" s="237" t="s">
        <v>38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213</v>
      </c>
      <c r="AT162" s="240" t="s">
        <v>208</v>
      </c>
      <c r="AU162" s="240" t="s">
        <v>82</v>
      </c>
      <c r="AY162" s="18" t="s">
        <v>206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80</v>
      </c>
      <c r="BK162" s="241">
        <f>ROUND(I162*H162,2)</f>
        <v>0</v>
      </c>
      <c r="BL162" s="18" t="s">
        <v>213</v>
      </c>
      <c r="BM162" s="240" t="s">
        <v>268</v>
      </c>
    </row>
    <row r="163" s="13" customFormat="1">
      <c r="A163" s="13"/>
      <c r="B163" s="242"/>
      <c r="C163" s="243"/>
      <c r="D163" s="244" t="s">
        <v>215</v>
      </c>
      <c r="E163" s="245" t="s">
        <v>1</v>
      </c>
      <c r="F163" s="246" t="s">
        <v>470</v>
      </c>
      <c r="G163" s="243"/>
      <c r="H163" s="247">
        <v>18.245000000000001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215</v>
      </c>
      <c r="AU163" s="253" t="s">
        <v>82</v>
      </c>
      <c r="AV163" s="13" t="s">
        <v>82</v>
      </c>
      <c r="AW163" s="13" t="s">
        <v>30</v>
      </c>
      <c r="AX163" s="13" t="s">
        <v>73</v>
      </c>
      <c r="AY163" s="253" t="s">
        <v>206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239</v>
      </c>
      <c r="G164" s="243"/>
      <c r="H164" s="247">
        <v>0.432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5" customFormat="1">
      <c r="A165" s="15"/>
      <c r="B165" s="265"/>
      <c r="C165" s="266"/>
      <c r="D165" s="244" t="s">
        <v>215</v>
      </c>
      <c r="E165" s="267" t="s">
        <v>1</v>
      </c>
      <c r="F165" s="268" t="s">
        <v>240</v>
      </c>
      <c r="G165" s="266"/>
      <c r="H165" s="269">
        <v>18.677</v>
      </c>
      <c r="I165" s="270"/>
      <c r="J165" s="266"/>
      <c r="K165" s="266"/>
      <c r="L165" s="271"/>
      <c r="M165" s="272"/>
      <c r="N165" s="273"/>
      <c r="O165" s="273"/>
      <c r="P165" s="273"/>
      <c r="Q165" s="273"/>
      <c r="R165" s="273"/>
      <c r="S165" s="273"/>
      <c r="T165" s="27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5" t="s">
        <v>215</v>
      </c>
      <c r="AU165" s="275" t="s">
        <v>82</v>
      </c>
      <c r="AV165" s="15" t="s">
        <v>90</v>
      </c>
      <c r="AW165" s="15" t="s">
        <v>30</v>
      </c>
      <c r="AX165" s="15" t="s">
        <v>73</v>
      </c>
      <c r="AY165" s="275" t="s">
        <v>206</v>
      </c>
    </row>
    <row r="166" s="13" customFormat="1">
      <c r="A166" s="13"/>
      <c r="B166" s="242"/>
      <c r="C166" s="243"/>
      <c r="D166" s="244" t="s">
        <v>215</v>
      </c>
      <c r="E166" s="245" t="s">
        <v>1</v>
      </c>
      <c r="F166" s="246" t="s">
        <v>471</v>
      </c>
      <c r="G166" s="243"/>
      <c r="H166" s="247">
        <v>-12.060000000000001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215</v>
      </c>
      <c r="AU166" s="253" t="s">
        <v>82</v>
      </c>
      <c r="AV166" s="13" t="s">
        <v>82</v>
      </c>
      <c r="AW166" s="13" t="s">
        <v>30</v>
      </c>
      <c r="AX166" s="13" t="s">
        <v>73</v>
      </c>
      <c r="AY166" s="253" t="s">
        <v>206</v>
      </c>
    </row>
    <row r="167" s="15" customFormat="1">
      <c r="A167" s="15"/>
      <c r="B167" s="265"/>
      <c r="C167" s="266"/>
      <c r="D167" s="244" t="s">
        <v>215</v>
      </c>
      <c r="E167" s="267" t="s">
        <v>1</v>
      </c>
      <c r="F167" s="268" t="s">
        <v>243</v>
      </c>
      <c r="G167" s="266"/>
      <c r="H167" s="269">
        <v>-12.060000000000001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5" t="s">
        <v>215</v>
      </c>
      <c r="AU167" s="275" t="s">
        <v>82</v>
      </c>
      <c r="AV167" s="15" t="s">
        <v>90</v>
      </c>
      <c r="AW167" s="15" t="s">
        <v>30</v>
      </c>
      <c r="AX167" s="15" t="s">
        <v>73</v>
      </c>
      <c r="AY167" s="275" t="s">
        <v>206</v>
      </c>
    </row>
    <row r="168" s="14" customFormat="1">
      <c r="A168" s="14"/>
      <c r="B168" s="254"/>
      <c r="C168" s="255"/>
      <c r="D168" s="244" t="s">
        <v>215</v>
      </c>
      <c r="E168" s="256" t="s">
        <v>1</v>
      </c>
      <c r="F168" s="257" t="s">
        <v>218</v>
      </c>
      <c r="G168" s="255"/>
      <c r="H168" s="258">
        <v>6.617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4" t="s">
        <v>215</v>
      </c>
      <c r="AU168" s="264" t="s">
        <v>82</v>
      </c>
      <c r="AV168" s="14" t="s">
        <v>213</v>
      </c>
      <c r="AW168" s="14" t="s">
        <v>30</v>
      </c>
      <c r="AX168" s="14" t="s">
        <v>80</v>
      </c>
      <c r="AY168" s="264" t="s">
        <v>206</v>
      </c>
    </row>
    <row r="169" s="2" customFormat="1" ht="24.15" customHeight="1">
      <c r="A169" s="39"/>
      <c r="B169" s="40"/>
      <c r="C169" s="229" t="s">
        <v>253</v>
      </c>
      <c r="D169" s="229" t="s">
        <v>208</v>
      </c>
      <c r="E169" s="230" t="s">
        <v>270</v>
      </c>
      <c r="F169" s="231" t="s">
        <v>271</v>
      </c>
      <c r="G169" s="232" t="s">
        <v>221</v>
      </c>
      <c r="H169" s="233">
        <v>12.060000000000001</v>
      </c>
      <c r="I169" s="234"/>
      <c r="J169" s="235">
        <f>ROUND(I169*H169,2)</f>
        <v>0</v>
      </c>
      <c r="K169" s="231" t="s">
        <v>212</v>
      </c>
      <c r="L169" s="45"/>
      <c r="M169" s="236" t="s">
        <v>1</v>
      </c>
      <c r="N169" s="237" t="s">
        <v>38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213</v>
      </c>
      <c r="AT169" s="240" t="s">
        <v>208</v>
      </c>
      <c r="AU169" s="240" t="s">
        <v>82</v>
      </c>
      <c r="AY169" s="18" t="s">
        <v>206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80</v>
      </c>
      <c r="BK169" s="241">
        <f>ROUND(I169*H169,2)</f>
        <v>0</v>
      </c>
      <c r="BL169" s="18" t="s">
        <v>213</v>
      </c>
      <c r="BM169" s="240" t="s">
        <v>272</v>
      </c>
    </row>
    <row r="170" s="13" customFormat="1">
      <c r="A170" s="13"/>
      <c r="B170" s="242"/>
      <c r="C170" s="243"/>
      <c r="D170" s="244" t="s">
        <v>215</v>
      </c>
      <c r="E170" s="245" t="s">
        <v>1</v>
      </c>
      <c r="F170" s="246" t="s">
        <v>469</v>
      </c>
      <c r="G170" s="243"/>
      <c r="H170" s="247">
        <v>12.060000000000001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215</v>
      </c>
      <c r="AU170" s="253" t="s">
        <v>82</v>
      </c>
      <c r="AV170" s="13" t="s">
        <v>82</v>
      </c>
      <c r="AW170" s="13" t="s">
        <v>30</v>
      </c>
      <c r="AX170" s="13" t="s">
        <v>80</v>
      </c>
      <c r="AY170" s="253" t="s">
        <v>206</v>
      </c>
    </row>
    <row r="171" s="2" customFormat="1" ht="24.15" customHeight="1">
      <c r="A171" s="39"/>
      <c r="B171" s="40"/>
      <c r="C171" s="229" t="s">
        <v>258</v>
      </c>
      <c r="D171" s="229" t="s">
        <v>208</v>
      </c>
      <c r="E171" s="230" t="s">
        <v>276</v>
      </c>
      <c r="F171" s="231" t="s">
        <v>277</v>
      </c>
      <c r="G171" s="232" t="s">
        <v>211</v>
      </c>
      <c r="H171" s="233">
        <v>20</v>
      </c>
      <c r="I171" s="234"/>
      <c r="J171" s="235">
        <f>ROUND(I171*H171,2)</f>
        <v>0</v>
      </c>
      <c r="K171" s="231" t="s">
        <v>212</v>
      </c>
      <c r="L171" s="45"/>
      <c r="M171" s="236" t="s">
        <v>1</v>
      </c>
      <c r="N171" s="237" t="s">
        <v>38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213</v>
      </c>
      <c r="AT171" s="240" t="s">
        <v>208</v>
      </c>
      <c r="AU171" s="240" t="s">
        <v>82</v>
      </c>
      <c r="AY171" s="18" t="s">
        <v>206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80</v>
      </c>
      <c r="BK171" s="241">
        <f>ROUND(I171*H171,2)</f>
        <v>0</v>
      </c>
      <c r="BL171" s="18" t="s">
        <v>213</v>
      </c>
      <c r="BM171" s="240" t="s">
        <v>278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473</v>
      </c>
      <c r="G172" s="243"/>
      <c r="H172" s="247">
        <v>20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82</v>
      </c>
      <c r="AV172" s="13" t="s">
        <v>82</v>
      </c>
      <c r="AW172" s="13" t="s">
        <v>30</v>
      </c>
      <c r="AX172" s="13" t="s">
        <v>80</v>
      </c>
      <c r="AY172" s="253" t="s">
        <v>206</v>
      </c>
    </row>
    <row r="173" s="12" customFormat="1" ht="22.8" customHeight="1">
      <c r="A173" s="12"/>
      <c r="B173" s="213"/>
      <c r="C173" s="214"/>
      <c r="D173" s="215" t="s">
        <v>72</v>
      </c>
      <c r="E173" s="227" t="s">
        <v>82</v>
      </c>
      <c r="F173" s="227" t="s">
        <v>280</v>
      </c>
      <c r="G173" s="214"/>
      <c r="H173" s="214"/>
      <c r="I173" s="217"/>
      <c r="J173" s="228">
        <f>BK173</f>
        <v>0</v>
      </c>
      <c r="K173" s="214"/>
      <c r="L173" s="219"/>
      <c r="M173" s="220"/>
      <c r="N173" s="221"/>
      <c r="O173" s="221"/>
      <c r="P173" s="222">
        <f>SUM(P174:P201)</f>
        <v>0</v>
      </c>
      <c r="Q173" s="221"/>
      <c r="R173" s="222">
        <f>SUM(R174:R201)</f>
        <v>8.3278733858400003</v>
      </c>
      <c r="S173" s="221"/>
      <c r="T173" s="223">
        <f>SUM(T174:T201)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4" t="s">
        <v>80</v>
      </c>
      <c r="AT173" s="225" t="s">
        <v>72</v>
      </c>
      <c r="AU173" s="225" t="s">
        <v>80</v>
      </c>
      <c r="AY173" s="224" t="s">
        <v>206</v>
      </c>
      <c r="BK173" s="226">
        <f>SUM(BK174:BK201)</f>
        <v>0</v>
      </c>
    </row>
    <row r="174" s="2" customFormat="1" ht="24.15" customHeight="1">
      <c r="A174" s="39"/>
      <c r="B174" s="40"/>
      <c r="C174" s="229" t="s">
        <v>265</v>
      </c>
      <c r="D174" s="229" t="s">
        <v>208</v>
      </c>
      <c r="E174" s="230" t="s">
        <v>282</v>
      </c>
      <c r="F174" s="231" t="s">
        <v>283</v>
      </c>
      <c r="G174" s="232" t="s">
        <v>211</v>
      </c>
      <c r="H174" s="233">
        <v>4.5499999999999998</v>
      </c>
      <c r="I174" s="234"/>
      <c r="J174" s="235">
        <f>ROUND(I174*H174,2)</f>
        <v>0</v>
      </c>
      <c r="K174" s="231" t="s">
        <v>212</v>
      </c>
      <c r="L174" s="45"/>
      <c r="M174" s="236" t="s">
        <v>1</v>
      </c>
      <c r="N174" s="237" t="s">
        <v>38</v>
      </c>
      <c r="O174" s="92"/>
      <c r="P174" s="238">
        <f>O174*H174</f>
        <v>0</v>
      </c>
      <c r="Q174" s="238">
        <v>9.8999999999999994E-05</v>
      </c>
      <c r="R174" s="238">
        <f>Q174*H174</f>
        <v>0.00045044999999999997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213</v>
      </c>
      <c r="AT174" s="240" t="s">
        <v>208</v>
      </c>
      <c r="AU174" s="240" t="s">
        <v>82</v>
      </c>
      <c r="AY174" s="18" t="s">
        <v>206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80</v>
      </c>
      <c r="BK174" s="241">
        <f>ROUND(I174*H174,2)</f>
        <v>0</v>
      </c>
      <c r="BL174" s="18" t="s">
        <v>213</v>
      </c>
      <c r="BM174" s="240" t="s">
        <v>284</v>
      </c>
    </row>
    <row r="175" s="13" customFormat="1">
      <c r="A175" s="13"/>
      <c r="B175" s="242"/>
      <c r="C175" s="243"/>
      <c r="D175" s="244" t="s">
        <v>215</v>
      </c>
      <c r="E175" s="245" t="s">
        <v>1</v>
      </c>
      <c r="F175" s="246" t="s">
        <v>285</v>
      </c>
      <c r="G175" s="243"/>
      <c r="H175" s="247">
        <v>3.75</v>
      </c>
      <c r="I175" s="248"/>
      <c r="J175" s="243"/>
      <c r="K175" s="243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215</v>
      </c>
      <c r="AU175" s="253" t="s">
        <v>82</v>
      </c>
      <c r="AV175" s="13" t="s">
        <v>82</v>
      </c>
      <c r="AW175" s="13" t="s">
        <v>30</v>
      </c>
      <c r="AX175" s="13" t="s">
        <v>73</v>
      </c>
      <c r="AY175" s="253" t="s">
        <v>206</v>
      </c>
    </row>
    <row r="176" s="13" customFormat="1">
      <c r="A176" s="13"/>
      <c r="B176" s="242"/>
      <c r="C176" s="243"/>
      <c r="D176" s="244" t="s">
        <v>215</v>
      </c>
      <c r="E176" s="245" t="s">
        <v>1</v>
      </c>
      <c r="F176" s="246" t="s">
        <v>286</v>
      </c>
      <c r="G176" s="243"/>
      <c r="H176" s="247">
        <v>0.80000000000000004</v>
      </c>
      <c r="I176" s="248"/>
      <c r="J176" s="243"/>
      <c r="K176" s="243"/>
      <c r="L176" s="249"/>
      <c r="M176" s="250"/>
      <c r="N176" s="251"/>
      <c r="O176" s="251"/>
      <c r="P176" s="251"/>
      <c r="Q176" s="251"/>
      <c r="R176" s="251"/>
      <c r="S176" s="251"/>
      <c r="T176" s="25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3" t="s">
        <v>215</v>
      </c>
      <c r="AU176" s="253" t="s">
        <v>82</v>
      </c>
      <c r="AV176" s="13" t="s">
        <v>82</v>
      </c>
      <c r="AW176" s="13" t="s">
        <v>30</v>
      </c>
      <c r="AX176" s="13" t="s">
        <v>73</v>
      </c>
      <c r="AY176" s="253" t="s">
        <v>206</v>
      </c>
    </row>
    <row r="177" s="14" customFormat="1">
      <c r="A177" s="14"/>
      <c r="B177" s="254"/>
      <c r="C177" s="255"/>
      <c r="D177" s="244" t="s">
        <v>215</v>
      </c>
      <c r="E177" s="256" t="s">
        <v>1</v>
      </c>
      <c r="F177" s="257" t="s">
        <v>218</v>
      </c>
      <c r="G177" s="255"/>
      <c r="H177" s="258">
        <v>4.5499999999999998</v>
      </c>
      <c r="I177" s="259"/>
      <c r="J177" s="255"/>
      <c r="K177" s="255"/>
      <c r="L177" s="260"/>
      <c r="M177" s="261"/>
      <c r="N177" s="262"/>
      <c r="O177" s="262"/>
      <c r="P177" s="262"/>
      <c r="Q177" s="262"/>
      <c r="R177" s="262"/>
      <c r="S177" s="262"/>
      <c r="T177" s="26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4" t="s">
        <v>215</v>
      </c>
      <c r="AU177" s="264" t="s">
        <v>82</v>
      </c>
      <c r="AV177" s="14" t="s">
        <v>213</v>
      </c>
      <c r="AW177" s="14" t="s">
        <v>30</v>
      </c>
      <c r="AX177" s="14" t="s">
        <v>80</v>
      </c>
      <c r="AY177" s="264" t="s">
        <v>206</v>
      </c>
    </row>
    <row r="178" s="2" customFormat="1" ht="24.15" customHeight="1">
      <c r="A178" s="39"/>
      <c r="B178" s="40"/>
      <c r="C178" s="286" t="s">
        <v>269</v>
      </c>
      <c r="D178" s="286" t="s">
        <v>288</v>
      </c>
      <c r="E178" s="287" t="s">
        <v>289</v>
      </c>
      <c r="F178" s="288" t="s">
        <v>290</v>
      </c>
      <c r="G178" s="289" t="s">
        <v>211</v>
      </c>
      <c r="H178" s="290">
        <v>5.3890000000000002</v>
      </c>
      <c r="I178" s="291"/>
      <c r="J178" s="292">
        <f>ROUND(I178*H178,2)</f>
        <v>0</v>
      </c>
      <c r="K178" s="288" t="s">
        <v>212</v>
      </c>
      <c r="L178" s="293"/>
      <c r="M178" s="294" t="s">
        <v>1</v>
      </c>
      <c r="N178" s="295" t="s">
        <v>38</v>
      </c>
      <c r="O178" s="92"/>
      <c r="P178" s="238">
        <f>O178*H178</f>
        <v>0</v>
      </c>
      <c r="Q178" s="238">
        <v>0.00020000000000000001</v>
      </c>
      <c r="R178" s="238">
        <f>Q178*H178</f>
        <v>0.0010778000000000001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253</v>
      </c>
      <c r="AT178" s="240" t="s">
        <v>288</v>
      </c>
      <c r="AU178" s="240" t="s">
        <v>82</v>
      </c>
      <c r="AY178" s="18" t="s">
        <v>206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80</v>
      </c>
      <c r="BK178" s="241">
        <f>ROUND(I178*H178,2)</f>
        <v>0</v>
      </c>
      <c r="BL178" s="18" t="s">
        <v>213</v>
      </c>
      <c r="BM178" s="240" t="s">
        <v>291</v>
      </c>
    </row>
    <row r="179" s="13" customFormat="1">
      <c r="A179" s="13"/>
      <c r="B179" s="242"/>
      <c r="C179" s="243"/>
      <c r="D179" s="244" t="s">
        <v>215</v>
      </c>
      <c r="E179" s="243"/>
      <c r="F179" s="246" t="s">
        <v>292</v>
      </c>
      <c r="G179" s="243"/>
      <c r="H179" s="247">
        <v>5.3890000000000002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215</v>
      </c>
      <c r="AU179" s="253" t="s">
        <v>82</v>
      </c>
      <c r="AV179" s="13" t="s">
        <v>82</v>
      </c>
      <c r="AW179" s="13" t="s">
        <v>4</v>
      </c>
      <c r="AX179" s="13" t="s">
        <v>80</v>
      </c>
      <c r="AY179" s="253" t="s">
        <v>206</v>
      </c>
    </row>
    <row r="180" s="2" customFormat="1" ht="37.8" customHeight="1">
      <c r="A180" s="39"/>
      <c r="B180" s="40"/>
      <c r="C180" s="229" t="s">
        <v>8</v>
      </c>
      <c r="D180" s="229" t="s">
        <v>208</v>
      </c>
      <c r="E180" s="230" t="s">
        <v>294</v>
      </c>
      <c r="F180" s="231" t="s">
        <v>295</v>
      </c>
      <c r="G180" s="232" t="s">
        <v>221</v>
      </c>
      <c r="H180" s="233">
        <v>0.378</v>
      </c>
      <c r="I180" s="234"/>
      <c r="J180" s="235">
        <f>ROUND(I180*H180,2)</f>
        <v>0</v>
      </c>
      <c r="K180" s="231" t="s">
        <v>212</v>
      </c>
      <c r="L180" s="45"/>
      <c r="M180" s="236" t="s">
        <v>1</v>
      </c>
      <c r="N180" s="237" t="s">
        <v>38</v>
      </c>
      <c r="O180" s="92"/>
      <c r="P180" s="238">
        <f>O180*H180</f>
        <v>0</v>
      </c>
      <c r="Q180" s="238">
        <v>2.30267</v>
      </c>
      <c r="R180" s="238">
        <f>Q180*H180</f>
        <v>0.87040925999999996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213</v>
      </c>
      <c r="AT180" s="240" t="s">
        <v>208</v>
      </c>
      <c r="AU180" s="240" t="s">
        <v>82</v>
      </c>
      <c r="AY180" s="18" t="s">
        <v>206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80</v>
      </c>
      <c r="BK180" s="241">
        <f>ROUND(I180*H180,2)</f>
        <v>0</v>
      </c>
      <c r="BL180" s="18" t="s">
        <v>213</v>
      </c>
      <c r="BM180" s="240" t="s">
        <v>296</v>
      </c>
    </row>
    <row r="181" s="13" customFormat="1">
      <c r="A181" s="13"/>
      <c r="B181" s="242"/>
      <c r="C181" s="243"/>
      <c r="D181" s="244" t="s">
        <v>215</v>
      </c>
      <c r="E181" s="245" t="s">
        <v>1</v>
      </c>
      <c r="F181" s="246" t="s">
        <v>297</v>
      </c>
      <c r="G181" s="243"/>
      <c r="H181" s="247">
        <v>0.378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215</v>
      </c>
      <c r="AU181" s="253" t="s">
        <v>82</v>
      </c>
      <c r="AV181" s="13" t="s">
        <v>82</v>
      </c>
      <c r="AW181" s="13" t="s">
        <v>30</v>
      </c>
      <c r="AX181" s="13" t="s">
        <v>80</v>
      </c>
      <c r="AY181" s="253" t="s">
        <v>206</v>
      </c>
    </row>
    <row r="182" s="2" customFormat="1" ht="37.8" customHeight="1">
      <c r="A182" s="39"/>
      <c r="B182" s="40"/>
      <c r="C182" s="229" t="s">
        <v>281</v>
      </c>
      <c r="D182" s="229" t="s">
        <v>208</v>
      </c>
      <c r="E182" s="230" t="s">
        <v>299</v>
      </c>
      <c r="F182" s="231" t="s">
        <v>300</v>
      </c>
      <c r="G182" s="232" t="s">
        <v>301</v>
      </c>
      <c r="H182" s="233">
        <v>6</v>
      </c>
      <c r="I182" s="234"/>
      <c r="J182" s="235">
        <f>ROUND(I182*H182,2)</f>
        <v>0</v>
      </c>
      <c r="K182" s="231" t="s">
        <v>212</v>
      </c>
      <c r="L182" s="45"/>
      <c r="M182" s="236" t="s">
        <v>1</v>
      </c>
      <c r="N182" s="237" t="s">
        <v>38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213</v>
      </c>
      <c r="AT182" s="240" t="s">
        <v>208</v>
      </c>
      <c r="AU182" s="240" t="s">
        <v>82</v>
      </c>
      <c r="AY182" s="18" t="s">
        <v>206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80</v>
      </c>
      <c r="BK182" s="241">
        <f>ROUND(I182*H182,2)</f>
        <v>0</v>
      </c>
      <c r="BL182" s="18" t="s">
        <v>213</v>
      </c>
      <c r="BM182" s="240" t="s">
        <v>302</v>
      </c>
    </row>
    <row r="183" s="13" customFormat="1">
      <c r="A183" s="13"/>
      <c r="B183" s="242"/>
      <c r="C183" s="243"/>
      <c r="D183" s="244" t="s">
        <v>215</v>
      </c>
      <c r="E183" s="245" t="s">
        <v>1</v>
      </c>
      <c r="F183" s="246" t="s">
        <v>303</v>
      </c>
      <c r="G183" s="243"/>
      <c r="H183" s="247">
        <v>5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215</v>
      </c>
      <c r="AU183" s="253" t="s">
        <v>82</v>
      </c>
      <c r="AV183" s="13" t="s">
        <v>82</v>
      </c>
      <c r="AW183" s="13" t="s">
        <v>30</v>
      </c>
      <c r="AX183" s="13" t="s">
        <v>73</v>
      </c>
      <c r="AY183" s="253" t="s">
        <v>206</v>
      </c>
    </row>
    <row r="184" s="13" customFormat="1">
      <c r="A184" s="13"/>
      <c r="B184" s="242"/>
      <c r="C184" s="243"/>
      <c r="D184" s="244" t="s">
        <v>215</v>
      </c>
      <c r="E184" s="245" t="s">
        <v>1</v>
      </c>
      <c r="F184" s="246" t="s">
        <v>304</v>
      </c>
      <c r="G184" s="243"/>
      <c r="H184" s="247">
        <v>1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215</v>
      </c>
      <c r="AU184" s="253" t="s">
        <v>82</v>
      </c>
      <c r="AV184" s="13" t="s">
        <v>82</v>
      </c>
      <c r="AW184" s="13" t="s">
        <v>30</v>
      </c>
      <c r="AX184" s="13" t="s">
        <v>73</v>
      </c>
      <c r="AY184" s="253" t="s">
        <v>206</v>
      </c>
    </row>
    <row r="185" s="15" customFormat="1">
      <c r="A185" s="15"/>
      <c r="B185" s="265"/>
      <c r="C185" s="266"/>
      <c r="D185" s="244" t="s">
        <v>215</v>
      </c>
      <c r="E185" s="267" t="s">
        <v>1</v>
      </c>
      <c r="F185" s="268" t="s">
        <v>305</v>
      </c>
      <c r="G185" s="266"/>
      <c r="H185" s="269">
        <v>6</v>
      </c>
      <c r="I185" s="270"/>
      <c r="J185" s="266"/>
      <c r="K185" s="266"/>
      <c r="L185" s="271"/>
      <c r="M185" s="272"/>
      <c r="N185" s="273"/>
      <c r="O185" s="273"/>
      <c r="P185" s="273"/>
      <c r="Q185" s="273"/>
      <c r="R185" s="273"/>
      <c r="S185" s="273"/>
      <c r="T185" s="274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5" t="s">
        <v>215</v>
      </c>
      <c r="AU185" s="275" t="s">
        <v>82</v>
      </c>
      <c r="AV185" s="15" t="s">
        <v>90</v>
      </c>
      <c r="AW185" s="15" t="s">
        <v>30</v>
      </c>
      <c r="AX185" s="15" t="s">
        <v>80</v>
      </c>
      <c r="AY185" s="275" t="s">
        <v>206</v>
      </c>
    </row>
    <row r="186" s="2" customFormat="1" ht="24.15" customHeight="1">
      <c r="A186" s="39"/>
      <c r="B186" s="40"/>
      <c r="C186" s="286" t="s">
        <v>287</v>
      </c>
      <c r="D186" s="286" t="s">
        <v>288</v>
      </c>
      <c r="E186" s="287" t="s">
        <v>307</v>
      </c>
      <c r="F186" s="288" t="s">
        <v>308</v>
      </c>
      <c r="G186" s="289" t="s">
        <v>309</v>
      </c>
      <c r="H186" s="290">
        <v>2.8460000000000001</v>
      </c>
      <c r="I186" s="291"/>
      <c r="J186" s="292">
        <f>ROUND(I186*H186,2)</f>
        <v>0</v>
      </c>
      <c r="K186" s="288" t="s">
        <v>212</v>
      </c>
      <c r="L186" s="293"/>
      <c r="M186" s="294" t="s">
        <v>1</v>
      </c>
      <c r="N186" s="295" t="s">
        <v>38</v>
      </c>
      <c r="O186" s="92"/>
      <c r="P186" s="238">
        <f>O186*H186</f>
        <v>0</v>
      </c>
      <c r="Q186" s="238">
        <v>0.00068999999999999997</v>
      </c>
      <c r="R186" s="238">
        <f>Q186*H186</f>
        <v>0.0019637399999999998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253</v>
      </c>
      <c r="AT186" s="240" t="s">
        <v>288</v>
      </c>
      <c r="AU186" s="240" t="s">
        <v>82</v>
      </c>
      <c r="AY186" s="18" t="s">
        <v>206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80</v>
      </c>
      <c r="BK186" s="241">
        <f>ROUND(I186*H186,2)</f>
        <v>0</v>
      </c>
      <c r="BL186" s="18" t="s">
        <v>213</v>
      </c>
      <c r="BM186" s="240" t="s">
        <v>310</v>
      </c>
    </row>
    <row r="187" s="13" customFormat="1">
      <c r="A187" s="13"/>
      <c r="B187" s="242"/>
      <c r="C187" s="243"/>
      <c r="D187" s="244" t="s">
        <v>215</v>
      </c>
      <c r="E187" s="245" t="s">
        <v>1</v>
      </c>
      <c r="F187" s="246" t="s">
        <v>311</v>
      </c>
      <c r="G187" s="243"/>
      <c r="H187" s="247">
        <v>1.5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215</v>
      </c>
      <c r="AU187" s="253" t="s">
        <v>82</v>
      </c>
      <c r="AV187" s="13" t="s">
        <v>82</v>
      </c>
      <c r="AW187" s="13" t="s">
        <v>30</v>
      </c>
      <c r="AX187" s="13" t="s">
        <v>73</v>
      </c>
      <c r="AY187" s="253" t="s">
        <v>206</v>
      </c>
    </row>
    <row r="188" s="13" customFormat="1">
      <c r="A188" s="13"/>
      <c r="B188" s="242"/>
      <c r="C188" s="243"/>
      <c r="D188" s="244" t="s">
        <v>215</v>
      </c>
      <c r="E188" s="245" t="s">
        <v>1</v>
      </c>
      <c r="F188" s="246" t="s">
        <v>312</v>
      </c>
      <c r="G188" s="243"/>
      <c r="H188" s="247">
        <v>1.21</v>
      </c>
      <c r="I188" s="248"/>
      <c r="J188" s="243"/>
      <c r="K188" s="243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215</v>
      </c>
      <c r="AU188" s="253" t="s">
        <v>82</v>
      </c>
      <c r="AV188" s="13" t="s">
        <v>82</v>
      </c>
      <c r="AW188" s="13" t="s">
        <v>30</v>
      </c>
      <c r="AX188" s="13" t="s">
        <v>73</v>
      </c>
      <c r="AY188" s="253" t="s">
        <v>206</v>
      </c>
    </row>
    <row r="189" s="14" customFormat="1">
      <c r="A189" s="14"/>
      <c r="B189" s="254"/>
      <c r="C189" s="255"/>
      <c r="D189" s="244" t="s">
        <v>215</v>
      </c>
      <c r="E189" s="256" t="s">
        <v>1</v>
      </c>
      <c r="F189" s="257" t="s">
        <v>218</v>
      </c>
      <c r="G189" s="255"/>
      <c r="H189" s="258">
        <v>2.71</v>
      </c>
      <c r="I189" s="259"/>
      <c r="J189" s="255"/>
      <c r="K189" s="255"/>
      <c r="L189" s="260"/>
      <c r="M189" s="261"/>
      <c r="N189" s="262"/>
      <c r="O189" s="262"/>
      <c r="P189" s="262"/>
      <c r="Q189" s="262"/>
      <c r="R189" s="262"/>
      <c r="S189" s="262"/>
      <c r="T189" s="26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4" t="s">
        <v>215</v>
      </c>
      <c r="AU189" s="264" t="s">
        <v>82</v>
      </c>
      <c r="AV189" s="14" t="s">
        <v>213</v>
      </c>
      <c r="AW189" s="14" t="s">
        <v>30</v>
      </c>
      <c r="AX189" s="14" t="s">
        <v>80</v>
      </c>
      <c r="AY189" s="264" t="s">
        <v>206</v>
      </c>
    </row>
    <row r="190" s="13" customFormat="1">
      <c r="A190" s="13"/>
      <c r="B190" s="242"/>
      <c r="C190" s="243"/>
      <c r="D190" s="244" t="s">
        <v>215</v>
      </c>
      <c r="E190" s="243"/>
      <c r="F190" s="246" t="s">
        <v>313</v>
      </c>
      <c r="G190" s="243"/>
      <c r="H190" s="247">
        <v>2.8460000000000001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215</v>
      </c>
      <c r="AU190" s="253" t="s">
        <v>82</v>
      </c>
      <c r="AV190" s="13" t="s">
        <v>82</v>
      </c>
      <c r="AW190" s="13" t="s">
        <v>4</v>
      </c>
      <c r="AX190" s="13" t="s">
        <v>80</v>
      </c>
      <c r="AY190" s="253" t="s">
        <v>206</v>
      </c>
    </row>
    <row r="191" s="2" customFormat="1" ht="24.15" customHeight="1">
      <c r="A191" s="39"/>
      <c r="B191" s="40"/>
      <c r="C191" s="286" t="s">
        <v>293</v>
      </c>
      <c r="D191" s="286" t="s">
        <v>288</v>
      </c>
      <c r="E191" s="287" t="s">
        <v>315</v>
      </c>
      <c r="F191" s="288" t="s">
        <v>316</v>
      </c>
      <c r="G191" s="289" t="s">
        <v>309</v>
      </c>
      <c r="H191" s="290">
        <v>12.254</v>
      </c>
      <c r="I191" s="291"/>
      <c r="J191" s="292">
        <f>ROUND(I191*H191,2)</f>
        <v>0</v>
      </c>
      <c r="K191" s="288" t="s">
        <v>212</v>
      </c>
      <c r="L191" s="293"/>
      <c r="M191" s="294" t="s">
        <v>1</v>
      </c>
      <c r="N191" s="295" t="s">
        <v>38</v>
      </c>
      <c r="O191" s="92"/>
      <c r="P191" s="238">
        <f>O191*H191</f>
        <v>0</v>
      </c>
      <c r="Q191" s="238">
        <v>0.00092000000000000003</v>
      </c>
      <c r="R191" s="238">
        <f>Q191*H191</f>
        <v>0.01127368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253</v>
      </c>
      <c r="AT191" s="240" t="s">
        <v>288</v>
      </c>
      <c r="AU191" s="240" t="s">
        <v>82</v>
      </c>
      <c r="AY191" s="18" t="s">
        <v>206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80</v>
      </c>
      <c r="BK191" s="241">
        <f>ROUND(I191*H191,2)</f>
        <v>0</v>
      </c>
      <c r="BL191" s="18" t="s">
        <v>213</v>
      </c>
      <c r="BM191" s="240" t="s">
        <v>317</v>
      </c>
    </row>
    <row r="192" s="13" customFormat="1">
      <c r="A192" s="13"/>
      <c r="B192" s="242"/>
      <c r="C192" s="243"/>
      <c r="D192" s="244" t="s">
        <v>215</v>
      </c>
      <c r="E192" s="245" t="s">
        <v>1</v>
      </c>
      <c r="F192" s="246" t="s">
        <v>318</v>
      </c>
      <c r="G192" s="243"/>
      <c r="H192" s="247">
        <v>0.29999999999999999</v>
      </c>
      <c r="I192" s="248"/>
      <c r="J192" s="243"/>
      <c r="K192" s="243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215</v>
      </c>
      <c r="AU192" s="253" t="s">
        <v>82</v>
      </c>
      <c r="AV192" s="13" t="s">
        <v>82</v>
      </c>
      <c r="AW192" s="13" t="s">
        <v>30</v>
      </c>
      <c r="AX192" s="13" t="s">
        <v>73</v>
      </c>
      <c r="AY192" s="253" t="s">
        <v>206</v>
      </c>
    </row>
    <row r="193" s="13" customFormat="1">
      <c r="A193" s="13"/>
      <c r="B193" s="242"/>
      <c r="C193" s="243"/>
      <c r="D193" s="244" t="s">
        <v>215</v>
      </c>
      <c r="E193" s="245" t="s">
        <v>1</v>
      </c>
      <c r="F193" s="246" t="s">
        <v>319</v>
      </c>
      <c r="G193" s="243"/>
      <c r="H193" s="247">
        <v>11.369999999999999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82</v>
      </c>
      <c r="AV193" s="13" t="s">
        <v>82</v>
      </c>
      <c r="AW193" s="13" t="s">
        <v>30</v>
      </c>
      <c r="AX193" s="13" t="s">
        <v>73</v>
      </c>
      <c r="AY193" s="253" t="s">
        <v>206</v>
      </c>
    </row>
    <row r="194" s="14" customFormat="1">
      <c r="A194" s="14"/>
      <c r="B194" s="254"/>
      <c r="C194" s="255"/>
      <c r="D194" s="244" t="s">
        <v>215</v>
      </c>
      <c r="E194" s="256" t="s">
        <v>1</v>
      </c>
      <c r="F194" s="257" t="s">
        <v>218</v>
      </c>
      <c r="G194" s="255"/>
      <c r="H194" s="258">
        <v>11.67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4" t="s">
        <v>215</v>
      </c>
      <c r="AU194" s="264" t="s">
        <v>82</v>
      </c>
      <c r="AV194" s="14" t="s">
        <v>213</v>
      </c>
      <c r="AW194" s="14" t="s">
        <v>30</v>
      </c>
      <c r="AX194" s="14" t="s">
        <v>80</v>
      </c>
      <c r="AY194" s="264" t="s">
        <v>206</v>
      </c>
    </row>
    <row r="195" s="13" customFormat="1">
      <c r="A195" s="13"/>
      <c r="B195" s="242"/>
      <c r="C195" s="243"/>
      <c r="D195" s="244" t="s">
        <v>215</v>
      </c>
      <c r="E195" s="243"/>
      <c r="F195" s="246" t="s">
        <v>320</v>
      </c>
      <c r="G195" s="243"/>
      <c r="H195" s="247">
        <v>12.254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215</v>
      </c>
      <c r="AU195" s="253" t="s">
        <v>82</v>
      </c>
      <c r="AV195" s="13" t="s">
        <v>82</v>
      </c>
      <c r="AW195" s="13" t="s">
        <v>4</v>
      </c>
      <c r="AX195" s="13" t="s">
        <v>80</v>
      </c>
      <c r="AY195" s="253" t="s">
        <v>206</v>
      </c>
    </row>
    <row r="196" s="2" customFormat="1" ht="33" customHeight="1">
      <c r="A196" s="39"/>
      <c r="B196" s="40"/>
      <c r="C196" s="229" t="s">
        <v>298</v>
      </c>
      <c r="D196" s="229" t="s">
        <v>208</v>
      </c>
      <c r="E196" s="230" t="s">
        <v>322</v>
      </c>
      <c r="F196" s="231" t="s">
        <v>323</v>
      </c>
      <c r="G196" s="232" t="s">
        <v>211</v>
      </c>
      <c r="H196" s="233">
        <v>10</v>
      </c>
      <c r="I196" s="234"/>
      <c r="J196" s="235">
        <f>ROUND(I196*H196,2)</f>
        <v>0</v>
      </c>
      <c r="K196" s="231" t="s">
        <v>212</v>
      </c>
      <c r="L196" s="45"/>
      <c r="M196" s="236" t="s">
        <v>1</v>
      </c>
      <c r="N196" s="237" t="s">
        <v>38</v>
      </c>
      <c r="O196" s="92"/>
      <c r="P196" s="238">
        <f>O196*H196</f>
        <v>0</v>
      </c>
      <c r="Q196" s="238">
        <v>0.73558274000000001</v>
      </c>
      <c r="R196" s="238">
        <f>Q196*H196</f>
        <v>7.3558273999999999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213</v>
      </c>
      <c r="AT196" s="240" t="s">
        <v>208</v>
      </c>
      <c r="AU196" s="240" t="s">
        <v>82</v>
      </c>
      <c r="AY196" s="18" t="s">
        <v>206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80</v>
      </c>
      <c r="BK196" s="241">
        <f>ROUND(I196*H196,2)</f>
        <v>0</v>
      </c>
      <c r="BL196" s="18" t="s">
        <v>213</v>
      </c>
      <c r="BM196" s="240" t="s">
        <v>324</v>
      </c>
    </row>
    <row r="197" s="13" customFormat="1">
      <c r="A197" s="13"/>
      <c r="B197" s="242"/>
      <c r="C197" s="243"/>
      <c r="D197" s="244" t="s">
        <v>215</v>
      </c>
      <c r="E197" s="245" t="s">
        <v>1</v>
      </c>
      <c r="F197" s="246" t="s">
        <v>325</v>
      </c>
      <c r="G197" s="243"/>
      <c r="H197" s="247">
        <v>10</v>
      </c>
      <c r="I197" s="248"/>
      <c r="J197" s="243"/>
      <c r="K197" s="243"/>
      <c r="L197" s="249"/>
      <c r="M197" s="250"/>
      <c r="N197" s="251"/>
      <c r="O197" s="251"/>
      <c r="P197" s="251"/>
      <c r="Q197" s="251"/>
      <c r="R197" s="251"/>
      <c r="S197" s="251"/>
      <c r="T197" s="25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3" t="s">
        <v>215</v>
      </c>
      <c r="AU197" s="253" t="s">
        <v>82</v>
      </c>
      <c r="AV197" s="13" t="s">
        <v>82</v>
      </c>
      <c r="AW197" s="13" t="s">
        <v>30</v>
      </c>
      <c r="AX197" s="13" t="s">
        <v>80</v>
      </c>
      <c r="AY197" s="253" t="s">
        <v>206</v>
      </c>
    </row>
    <row r="198" s="2" customFormat="1" ht="24.15" customHeight="1">
      <c r="A198" s="39"/>
      <c r="B198" s="40"/>
      <c r="C198" s="229" t="s">
        <v>306</v>
      </c>
      <c r="D198" s="229" t="s">
        <v>208</v>
      </c>
      <c r="E198" s="230" t="s">
        <v>327</v>
      </c>
      <c r="F198" s="231" t="s">
        <v>328</v>
      </c>
      <c r="G198" s="232" t="s">
        <v>261</v>
      </c>
      <c r="H198" s="233">
        <v>0.082000000000000003</v>
      </c>
      <c r="I198" s="234"/>
      <c r="J198" s="235">
        <f>ROUND(I198*H198,2)</f>
        <v>0</v>
      </c>
      <c r="K198" s="231" t="s">
        <v>212</v>
      </c>
      <c r="L198" s="45"/>
      <c r="M198" s="236" t="s">
        <v>1</v>
      </c>
      <c r="N198" s="237" t="s">
        <v>38</v>
      </c>
      <c r="O198" s="92"/>
      <c r="P198" s="238">
        <f>O198*H198</f>
        <v>0</v>
      </c>
      <c r="Q198" s="238">
        <v>1.05940312</v>
      </c>
      <c r="R198" s="238">
        <f>Q198*H198</f>
        <v>0.086871055840000003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213</v>
      </c>
      <c r="AT198" s="240" t="s">
        <v>208</v>
      </c>
      <c r="AU198" s="240" t="s">
        <v>82</v>
      </c>
      <c r="AY198" s="18" t="s">
        <v>206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80</v>
      </c>
      <c r="BK198" s="241">
        <f>ROUND(I198*H198,2)</f>
        <v>0</v>
      </c>
      <c r="BL198" s="18" t="s">
        <v>213</v>
      </c>
      <c r="BM198" s="240" t="s">
        <v>329</v>
      </c>
    </row>
    <row r="199" s="16" customFormat="1">
      <c r="A199" s="16"/>
      <c r="B199" s="276"/>
      <c r="C199" s="277"/>
      <c r="D199" s="244" t="s">
        <v>215</v>
      </c>
      <c r="E199" s="278" t="s">
        <v>1</v>
      </c>
      <c r="F199" s="279" t="s">
        <v>330</v>
      </c>
      <c r="G199" s="277"/>
      <c r="H199" s="278" t="s">
        <v>1</v>
      </c>
      <c r="I199" s="280"/>
      <c r="J199" s="277"/>
      <c r="K199" s="277"/>
      <c r="L199" s="281"/>
      <c r="M199" s="282"/>
      <c r="N199" s="283"/>
      <c r="O199" s="283"/>
      <c r="P199" s="283"/>
      <c r="Q199" s="283"/>
      <c r="R199" s="283"/>
      <c r="S199" s="283"/>
      <c r="T199" s="284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85" t="s">
        <v>215</v>
      </c>
      <c r="AU199" s="285" t="s">
        <v>82</v>
      </c>
      <c r="AV199" s="16" t="s">
        <v>80</v>
      </c>
      <c r="AW199" s="16" t="s">
        <v>30</v>
      </c>
      <c r="AX199" s="16" t="s">
        <v>73</v>
      </c>
      <c r="AY199" s="285" t="s">
        <v>206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331</v>
      </c>
      <c r="G200" s="243"/>
      <c r="H200" s="247">
        <v>0.082000000000000003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82</v>
      </c>
      <c r="AV200" s="13" t="s">
        <v>82</v>
      </c>
      <c r="AW200" s="13" t="s">
        <v>30</v>
      </c>
      <c r="AX200" s="13" t="s">
        <v>73</v>
      </c>
      <c r="AY200" s="253" t="s">
        <v>206</v>
      </c>
    </row>
    <row r="201" s="15" customFormat="1">
      <c r="A201" s="15"/>
      <c r="B201" s="265"/>
      <c r="C201" s="266"/>
      <c r="D201" s="244" t="s">
        <v>215</v>
      </c>
      <c r="E201" s="267" t="s">
        <v>1</v>
      </c>
      <c r="F201" s="268" t="s">
        <v>305</v>
      </c>
      <c r="G201" s="266"/>
      <c r="H201" s="269">
        <v>0.082000000000000003</v>
      </c>
      <c r="I201" s="270"/>
      <c r="J201" s="266"/>
      <c r="K201" s="266"/>
      <c r="L201" s="271"/>
      <c r="M201" s="272"/>
      <c r="N201" s="273"/>
      <c r="O201" s="273"/>
      <c r="P201" s="273"/>
      <c r="Q201" s="273"/>
      <c r="R201" s="273"/>
      <c r="S201" s="273"/>
      <c r="T201" s="27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5" t="s">
        <v>215</v>
      </c>
      <c r="AU201" s="275" t="s">
        <v>82</v>
      </c>
      <c r="AV201" s="15" t="s">
        <v>90</v>
      </c>
      <c r="AW201" s="15" t="s">
        <v>30</v>
      </c>
      <c r="AX201" s="15" t="s">
        <v>80</v>
      </c>
      <c r="AY201" s="275" t="s">
        <v>206</v>
      </c>
    </row>
    <row r="202" s="12" customFormat="1" ht="22.8" customHeight="1">
      <c r="A202" s="12"/>
      <c r="B202" s="213"/>
      <c r="C202" s="214"/>
      <c r="D202" s="215" t="s">
        <v>72</v>
      </c>
      <c r="E202" s="227" t="s">
        <v>213</v>
      </c>
      <c r="F202" s="227" t="s">
        <v>332</v>
      </c>
      <c r="G202" s="214"/>
      <c r="H202" s="214"/>
      <c r="I202" s="217"/>
      <c r="J202" s="228">
        <f>BK202</f>
        <v>0</v>
      </c>
      <c r="K202" s="214"/>
      <c r="L202" s="219"/>
      <c r="M202" s="220"/>
      <c r="N202" s="221"/>
      <c r="O202" s="221"/>
      <c r="P202" s="222">
        <f>SUM(P203:P208)</f>
        <v>0</v>
      </c>
      <c r="Q202" s="221"/>
      <c r="R202" s="222">
        <f>SUM(R203:R208)</f>
        <v>0.38646874999999992</v>
      </c>
      <c r="S202" s="221"/>
      <c r="T202" s="223">
        <f>SUM(T203:T208)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4" t="s">
        <v>80</v>
      </c>
      <c r="AT202" s="225" t="s">
        <v>72</v>
      </c>
      <c r="AU202" s="225" t="s">
        <v>80</v>
      </c>
      <c r="AY202" s="224" t="s">
        <v>206</v>
      </c>
      <c r="BK202" s="226">
        <f>SUM(BK203:BK208)</f>
        <v>0</v>
      </c>
    </row>
    <row r="203" s="2" customFormat="1" ht="16.5" customHeight="1">
      <c r="A203" s="39"/>
      <c r="B203" s="40"/>
      <c r="C203" s="229" t="s">
        <v>314</v>
      </c>
      <c r="D203" s="229" t="s">
        <v>208</v>
      </c>
      <c r="E203" s="230" t="s">
        <v>333</v>
      </c>
      <c r="F203" s="231" t="s">
        <v>334</v>
      </c>
      <c r="G203" s="232" t="s">
        <v>221</v>
      </c>
      <c r="H203" s="233">
        <v>0.14999999999999999</v>
      </c>
      <c r="I203" s="234"/>
      <c r="J203" s="235">
        <f>ROUND(I203*H203,2)</f>
        <v>0</v>
      </c>
      <c r="K203" s="231" t="s">
        <v>212</v>
      </c>
      <c r="L203" s="45"/>
      <c r="M203" s="236" t="s">
        <v>1</v>
      </c>
      <c r="N203" s="237" t="s">
        <v>38</v>
      </c>
      <c r="O203" s="92"/>
      <c r="P203" s="238">
        <f>O203*H203</f>
        <v>0</v>
      </c>
      <c r="Q203" s="238">
        <v>2.5019749999999998</v>
      </c>
      <c r="R203" s="238">
        <f>Q203*H203</f>
        <v>0.37529624999999994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213</v>
      </c>
      <c r="AT203" s="240" t="s">
        <v>208</v>
      </c>
      <c r="AU203" s="240" t="s">
        <v>82</v>
      </c>
      <c r="AY203" s="18" t="s">
        <v>206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80</v>
      </c>
      <c r="BK203" s="241">
        <f>ROUND(I203*H203,2)</f>
        <v>0</v>
      </c>
      <c r="BL203" s="18" t="s">
        <v>213</v>
      </c>
      <c r="BM203" s="240" t="s">
        <v>335</v>
      </c>
    </row>
    <row r="204" s="13" customFormat="1">
      <c r="A204" s="13"/>
      <c r="B204" s="242"/>
      <c r="C204" s="243"/>
      <c r="D204" s="244" t="s">
        <v>215</v>
      </c>
      <c r="E204" s="245" t="s">
        <v>1</v>
      </c>
      <c r="F204" s="246" t="s">
        <v>336</v>
      </c>
      <c r="G204" s="243"/>
      <c r="H204" s="247">
        <v>0.14999999999999999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215</v>
      </c>
      <c r="AU204" s="253" t="s">
        <v>82</v>
      </c>
      <c r="AV204" s="13" t="s">
        <v>82</v>
      </c>
      <c r="AW204" s="13" t="s">
        <v>30</v>
      </c>
      <c r="AX204" s="13" t="s">
        <v>80</v>
      </c>
      <c r="AY204" s="253" t="s">
        <v>206</v>
      </c>
    </row>
    <row r="205" s="2" customFormat="1" ht="16.5" customHeight="1">
      <c r="A205" s="39"/>
      <c r="B205" s="40"/>
      <c r="C205" s="229" t="s">
        <v>321</v>
      </c>
      <c r="D205" s="229" t="s">
        <v>208</v>
      </c>
      <c r="E205" s="230" t="s">
        <v>338</v>
      </c>
      <c r="F205" s="231" t="s">
        <v>339</v>
      </c>
      <c r="G205" s="232" t="s">
        <v>211</v>
      </c>
      <c r="H205" s="233">
        <v>1</v>
      </c>
      <c r="I205" s="234"/>
      <c r="J205" s="235">
        <f>ROUND(I205*H205,2)</f>
        <v>0</v>
      </c>
      <c r="K205" s="231" t="s">
        <v>212</v>
      </c>
      <c r="L205" s="45"/>
      <c r="M205" s="236" t="s">
        <v>1</v>
      </c>
      <c r="N205" s="237" t="s">
        <v>38</v>
      </c>
      <c r="O205" s="92"/>
      <c r="P205" s="238">
        <f>O205*H205</f>
        <v>0</v>
      </c>
      <c r="Q205" s="238">
        <v>0.0111725</v>
      </c>
      <c r="R205" s="238">
        <f>Q205*H205</f>
        <v>0.0111725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213</v>
      </c>
      <c r="AT205" s="240" t="s">
        <v>208</v>
      </c>
      <c r="AU205" s="240" t="s">
        <v>82</v>
      </c>
      <c r="AY205" s="18" t="s">
        <v>206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80</v>
      </c>
      <c r="BK205" s="241">
        <f>ROUND(I205*H205,2)</f>
        <v>0</v>
      </c>
      <c r="BL205" s="18" t="s">
        <v>213</v>
      </c>
      <c r="BM205" s="240" t="s">
        <v>340</v>
      </c>
    </row>
    <row r="206" s="13" customFormat="1">
      <c r="A206" s="13"/>
      <c r="B206" s="242"/>
      <c r="C206" s="243"/>
      <c r="D206" s="244" t="s">
        <v>215</v>
      </c>
      <c r="E206" s="245" t="s">
        <v>1</v>
      </c>
      <c r="F206" s="246" t="s">
        <v>341</v>
      </c>
      <c r="G206" s="243"/>
      <c r="H206" s="247">
        <v>1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215</v>
      </c>
      <c r="AU206" s="253" t="s">
        <v>82</v>
      </c>
      <c r="AV206" s="13" t="s">
        <v>82</v>
      </c>
      <c r="AW206" s="13" t="s">
        <v>30</v>
      </c>
      <c r="AX206" s="13" t="s">
        <v>80</v>
      </c>
      <c r="AY206" s="253" t="s">
        <v>206</v>
      </c>
    </row>
    <row r="207" s="2" customFormat="1" ht="16.5" customHeight="1">
      <c r="A207" s="39"/>
      <c r="B207" s="40"/>
      <c r="C207" s="229" t="s">
        <v>326</v>
      </c>
      <c r="D207" s="229" t="s">
        <v>208</v>
      </c>
      <c r="E207" s="230" t="s">
        <v>343</v>
      </c>
      <c r="F207" s="231" t="s">
        <v>344</v>
      </c>
      <c r="G207" s="232" t="s">
        <v>211</v>
      </c>
      <c r="H207" s="233">
        <v>1</v>
      </c>
      <c r="I207" s="234"/>
      <c r="J207" s="235">
        <f>ROUND(I207*H207,2)</f>
        <v>0</v>
      </c>
      <c r="K207" s="231" t="s">
        <v>212</v>
      </c>
      <c r="L207" s="45"/>
      <c r="M207" s="236" t="s">
        <v>1</v>
      </c>
      <c r="N207" s="237" t="s">
        <v>38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213</v>
      </c>
      <c r="AT207" s="240" t="s">
        <v>208</v>
      </c>
      <c r="AU207" s="240" t="s">
        <v>82</v>
      </c>
      <c r="AY207" s="18" t="s">
        <v>206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80</v>
      </c>
      <c r="BK207" s="241">
        <f>ROUND(I207*H207,2)</f>
        <v>0</v>
      </c>
      <c r="BL207" s="18" t="s">
        <v>213</v>
      </c>
      <c r="BM207" s="240" t="s">
        <v>345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341</v>
      </c>
      <c r="G208" s="243"/>
      <c r="H208" s="247">
        <v>1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82</v>
      </c>
      <c r="AV208" s="13" t="s">
        <v>82</v>
      </c>
      <c r="AW208" s="13" t="s">
        <v>30</v>
      </c>
      <c r="AX208" s="13" t="s">
        <v>80</v>
      </c>
      <c r="AY208" s="253" t="s">
        <v>206</v>
      </c>
    </row>
    <row r="209" s="12" customFormat="1" ht="22.8" customHeight="1">
      <c r="A209" s="12"/>
      <c r="B209" s="213"/>
      <c r="C209" s="214"/>
      <c r="D209" s="215" t="s">
        <v>72</v>
      </c>
      <c r="E209" s="227" t="s">
        <v>233</v>
      </c>
      <c r="F209" s="227" t="s">
        <v>346</v>
      </c>
      <c r="G209" s="214"/>
      <c r="H209" s="214"/>
      <c r="I209" s="217"/>
      <c r="J209" s="228">
        <f>BK209</f>
        <v>0</v>
      </c>
      <c r="K209" s="214"/>
      <c r="L209" s="219"/>
      <c r="M209" s="220"/>
      <c r="N209" s="221"/>
      <c r="O209" s="221"/>
      <c r="P209" s="222">
        <f>SUM(P210:P215)</f>
        <v>0</v>
      </c>
      <c r="Q209" s="221"/>
      <c r="R209" s="222">
        <f>SUM(R210:R215)</f>
        <v>4.2713999999999999</v>
      </c>
      <c r="S209" s="221"/>
      <c r="T209" s="223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4" t="s">
        <v>80</v>
      </c>
      <c r="AT209" s="225" t="s">
        <v>72</v>
      </c>
      <c r="AU209" s="225" t="s">
        <v>80</v>
      </c>
      <c r="AY209" s="224" t="s">
        <v>206</v>
      </c>
      <c r="BK209" s="226">
        <f>SUM(BK210:BK215)</f>
        <v>0</v>
      </c>
    </row>
    <row r="210" s="2" customFormat="1" ht="21.75" customHeight="1">
      <c r="A210" s="39"/>
      <c r="B210" s="40"/>
      <c r="C210" s="229" t="s">
        <v>7</v>
      </c>
      <c r="D210" s="229" t="s">
        <v>208</v>
      </c>
      <c r="E210" s="230" t="s">
        <v>348</v>
      </c>
      <c r="F210" s="231" t="s">
        <v>349</v>
      </c>
      <c r="G210" s="232" t="s">
        <v>211</v>
      </c>
      <c r="H210" s="233">
        <v>14</v>
      </c>
      <c r="I210" s="234"/>
      <c r="J210" s="235">
        <f>ROUND(I210*H210,2)</f>
        <v>0</v>
      </c>
      <c r="K210" s="231" t="s">
        <v>212</v>
      </c>
      <c r="L210" s="45"/>
      <c r="M210" s="236" t="s">
        <v>1</v>
      </c>
      <c r="N210" s="237" t="s">
        <v>38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213</v>
      </c>
      <c r="AT210" s="240" t="s">
        <v>208</v>
      </c>
      <c r="AU210" s="240" t="s">
        <v>82</v>
      </c>
      <c r="AY210" s="18" t="s">
        <v>206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80</v>
      </c>
      <c r="BK210" s="241">
        <f>ROUND(I210*H210,2)</f>
        <v>0</v>
      </c>
      <c r="BL210" s="18" t="s">
        <v>213</v>
      </c>
      <c r="BM210" s="240" t="s">
        <v>350</v>
      </c>
    </row>
    <row r="211" s="13" customFormat="1">
      <c r="A211" s="13"/>
      <c r="B211" s="242"/>
      <c r="C211" s="243"/>
      <c r="D211" s="244" t="s">
        <v>215</v>
      </c>
      <c r="E211" s="245" t="s">
        <v>1</v>
      </c>
      <c r="F211" s="246" t="s">
        <v>351</v>
      </c>
      <c r="G211" s="243"/>
      <c r="H211" s="247">
        <v>14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215</v>
      </c>
      <c r="AU211" s="253" t="s">
        <v>82</v>
      </c>
      <c r="AV211" s="13" t="s">
        <v>82</v>
      </c>
      <c r="AW211" s="13" t="s">
        <v>30</v>
      </c>
      <c r="AX211" s="13" t="s">
        <v>80</v>
      </c>
      <c r="AY211" s="253" t="s">
        <v>206</v>
      </c>
    </row>
    <row r="212" s="2" customFormat="1" ht="24.15" customHeight="1">
      <c r="A212" s="39"/>
      <c r="B212" s="40"/>
      <c r="C212" s="229" t="s">
        <v>337</v>
      </c>
      <c r="D212" s="229" t="s">
        <v>208</v>
      </c>
      <c r="E212" s="230" t="s">
        <v>358</v>
      </c>
      <c r="F212" s="231" t="s">
        <v>359</v>
      </c>
      <c r="G212" s="232" t="s">
        <v>211</v>
      </c>
      <c r="H212" s="233">
        <v>14</v>
      </c>
      <c r="I212" s="234"/>
      <c r="J212" s="235">
        <f>ROUND(I212*H212,2)</f>
        <v>0</v>
      </c>
      <c r="K212" s="231" t="s">
        <v>212</v>
      </c>
      <c r="L212" s="45"/>
      <c r="M212" s="236" t="s">
        <v>1</v>
      </c>
      <c r="N212" s="237" t="s">
        <v>38</v>
      </c>
      <c r="O212" s="92"/>
      <c r="P212" s="238">
        <f>O212*H212</f>
        <v>0</v>
      </c>
      <c r="Q212" s="238">
        <v>0.088800000000000004</v>
      </c>
      <c r="R212" s="238">
        <f>Q212*H212</f>
        <v>1.2432000000000001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213</v>
      </c>
      <c r="AT212" s="240" t="s">
        <v>208</v>
      </c>
      <c r="AU212" s="240" t="s">
        <v>82</v>
      </c>
      <c r="AY212" s="18" t="s">
        <v>206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80</v>
      </c>
      <c r="BK212" s="241">
        <f>ROUND(I212*H212,2)</f>
        <v>0</v>
      </c>
      <c r="BL212" s="18" t="s">
        <v>213</v>
      </c>
      <c r="BM212" s="240" t="s">
        <v>360</v>
      </c>
    </row>
    <row r="213" s="13" customFormat="1">
      <c r="A213" s="13"/>
      <c r="B213" s="242"/>
      <c r="C213" s="243"/>
      <c r="D213" s="244" t="s">
        <v>215</v>
      </c>
      <c r="E213" s="245" t="s">
        <v>1</v>
      </c>
      <c r="F213" s="246" t="s">
        <v>351</v>
      </c>
      <c r="G213" s="243"/>
      <c r="H213" s="247">
        <v>14</v>
      </c>
      <c r="I213" s="248"/>
      <c r="J213" s="243"/>
      <c r="K213" s="243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215</v>
      </c>
      <c r="AU213" s="253" t="s">
        <v>82</v>
      </c>
      <c r="AV213" s="13" t="s">
        <v>82</v>
      </c>
      <c r="AW213" s="13" t="s">
        <v>30</v>
      </c>
      <c r="AX213" s="13" t="s">
        <v>80</v>
      </c>
      <c r="AY213" s="253" t="s">
        <v>206</v>
      </c>
    </row>
    <row r="214" s="2" customFormat="1" ht="24.15" customHeight="1">
      <c r="A214" s="39"/>
      <c r="B214" s="40"/>
      <c r="C214" s="286" t="s">
        <v>342</v>
      </c>
      <c r="D214" s="286" t="s">
        <v>288</v>
      </c>
      <c r="E214" s="287" t="s">
        <v>362</v>
      </c>
      <c r="F214" s="288" t="s">
        <v>363</v>
      </c>
      <c r="G214" s="289" t="s">
        <v>211</v>
      </c>
      <c r="H214" s="290">
        <v>14.42</v>
      </c>
      <c r="I214" s="291"/>
      <c r="J214" s="292">
        <f>ROUND(I214*H214,2)</f>
        <v>0</v>
      </c>
      <c r="K214" s="288" t="s">
        <v>212</v>
      </c>
      <c r="L214" s="293"/>
      <c r="M214" s="294" t="s">
        <v>1</v>
      </c>
      <c r="N214" s="295" t="s">
        <v>38</v>
      </c>
      <c r="O214" s="92"/>
      <c r="P214" s="238">
        <f>O214*H214</f>
        <v>0</v>
      </c>
      <c r="Q214" s="238">
        <v>0.20999999999999999</v>
      </c>
      <c r="R214" s="238">
        <f>Q214*H214</f>
        <v>3.0282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253</v>
      </c>
      <c r="AT214" s="240" t="s">
        <v>288</v>
      </c>
      <c r="AU214" s="240" t="s">
        <v>82</v>
      </c>
      <c r="AY214" s="18" t="s">
        <v>206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80</v>
      </c>
      <c r="BK214" s="241">
        <f>ROUND(I214*H214,2)</f>
        <v>0</v>
      </c>
      <c r="BL214" s="18" t="s">
        <v>213</v>
      </c>
      <c r="BM214" s="240" t="s">
        <v>364</v>
      </c>
    </row>
    <row r="215" s="13" customFormat="1">
      <c r="A215" s="13"/>
      <c r="B215" s="242"/>
      <c r="C215" s="243"/>
      <c r="D215" s="244" t="s">
        <v>215</v>
      </c>
      <c r="E215" s="243"/>
      <c r="F215" s="246" t="s">
        <v>365</v>
      </c>
      <c r="G215" s="243"/>
      <c r="H215" s="247">
        <v>14.42</v>
      </c>
      <c r="I215" s="248"/>
      <c r="J215" s="243"/>
      <c r="K215" s="243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215</v>
      </c>
      <c r="AU215" s="253" t="s">
        <v>82</v>
      </c>
      <c r="AV215" s="13" t="s">
        <v>82</v>
      </c>
      <c r="AW215" s="13" t="s">
        <v>4</v>
      </c>
      <c r="AX215" s="13" t="s">
        <v>80</v>
      </c>
      <c r="AY215" s="253" t="s">
        <v>206</v>
      </c>
    </row>
    <row r="216" s="12" customFormat="1" ht="22.8" customHeight="1">
      <c r="A216" s="12"/>
      <c r="B216" s="213"/>
      <c r="C216" s="214"/>
      <c r="D216" s="215" t="s">
        <v>72</v>
      </c>
      <c r="E216" s="227" t="s">
        <v>258</v>
      </c>
      <c r="F216" s="227" t="s">
        <v>366</v>
      </c>
      <c r="G216" s="214"/>
      <c r="H216" s="214"/>
      <c r="I216" s="217"/>
      <c r="J216" s="228">
        <f>BK216</f>
        <v>0</v>
      </c>
      <c r="K216" s="214"/>
      <c r="L216" s="219"/>
      <c r="M216" s="220"/>
      <c r="N216" s="221"/>
      <c r="O216" s="221"/>
      <c r="P216" s="222">
        <f>SUM(P217:P218)</f>
        <v>0</v>
      </c>
      <c r="Q216" s="221"/>
      <c r="R216" s="222">
        <f>SUM(R217:R218)</f>
        <v>0.005875</v>
      </c>
      <c r="S216" s="221"/>
      <c r="T216" s="223">
        <f>SUM(T217:T218)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4" t="s">
        <v>80</v>
      </c>
      <c r="AT216" s="225" t="s">
        <v>72</v>
      </c>
      <c r="AU216" s="225" t="s">
        <v>80</v>
      </c>
      <c r="AY216" s="224" t="s">
        <v>206</v>
      </c>
      <c r="BK216" s="226">
        <f>SUM(BK217:BK218)</f>
        <v>0</v>
      </c>
    </row>
    <row r="217" s="2" customFormat="1" ht="24.15" customHeight="1">
      <c r="A217" s="39"/>
      <c r="B217" s="40"/>
      <c r="C217" s="229" t="s">
        <v>347</v>
      </c>
      <c r="D217" s="229" t="s">
        <v>208</v>
      </c>
      <c r="E217" s="230" t="s">
        <v>368</v>
      </c>
      <c r="F217" s="231" t="s">
        <v>369</v>
      </c>
      <c r="G217" s="232" t="s">
        <v>211</v>
      </c>
      <c r="H217" s="233">
        <v>12.5</v>
      </c>
      <c r="I217" s="234"/>
      <c r="J217" s="235">
        <f>ROUND(I217*H217,2)</f>
        <v>0</v>
      </c>
      <c r="K217" s="231" t="s">
        <v>212</v>
      </c>
      <c r="L217" s="45"/>
      <c r="M217" s="236" t="s">
        <v>1</v>
      </c>
      <c r="N217" s="237" t="s">
        <v>38</v>
      </c>
      <c r="O217" s="92"/>
      <c r="P217" s="238">
        <f>O217*H217</f>
        <v>0</v>
      </c>
      <c r="Q217" s="238">
        <v>0.00046999999999999999</v>
      </c>
      <c r="R217" s="238">
        <f>Q217*H217</f>
        <v>0.005875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213</v>
      </c>
      <c r="AT217" s="240" t="s">
        <v>208</v>
      </c>
      <c r="AU217" s="240" t="s">
        <v>82</v>
      </c>
      <c r="AY217" s="18" t="s">
        <v>206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80</v>
      </c>
      <c r="BK217" s="241">
        <f>ROUND(I217*H217,2)</f>
        <v>0</v>
      </c>
      <c r="BL217" s="18" t="s">
        <v>213</v>
      </c>
      <c r="BM217" s="240" t="s">
        <v>370</v>
      </c>
    </row>
    <row r="218" s="13" customFormat="1">
      <c r="A218" s="13"/>
      <c r="B218" s="242"/>
      <c r="C218" s="243"/>
      <c r="D218" s="244" t="s">
        <v>215</v>
      </c>
      <c r="E218" s="245" t="s">
        <v>1</v>
      </c>
      <c r="F218" s="246" t="s">
        <v>356</v>
      </c>
      <c r="G218" s="243"/>
      <c r="H218" s="247">
        <v>12.5</v>
      </c>
      <c r="I218" s="248"/>
      <c r="J218" s="243"/>
      <c r="K218" s="243"/>
      <c r="L218" s="249"/>
      <c r="M218" s="250"/>
      <c r="N218" s="251"/>
      <c r="O218" s="251"/>
      <c r="P218" s="251"/>
      <c r="Q218" s="251"/>
      <c r="R218" s="251"/>
      <c r="S218" s="251"/>
      <c r="T218" s="25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3" t="s">
        <v>215</v>
      </c>
      <c r="AU218" s="253" t="s">
        <v>82</v>
      </c>
      <c r="AV218" s="13" t="s">
        <v>82</v>
      </c>
      <c r="AW218" s="13" t="s">
        <v>30</v>
      </c>
      <c r="AX218" s="13" t="s">
        <v>80</v>
      </c>
      <c r="AY218" s="253" t="s">
        <v>206</v>
      </c>
    </row>
    <row r="219" s="12" customFormat="1" ht="22.8" customHeight="1">
      <c r="A219" s="12"/>
      <c r="B219" s="213"/>
      <c r="C219" s="214"/>
      <c r="D219" s="215" t="s">
        <v>72</v>
      </c>
      <c r="E219" s="227" t="s">
        <v>371</v>
      </c>
      <c r="F219" s="227" t="s">
        <v>372</v>
      </c>
      <c r="G219" s="214"/>
      <c r="H219" s="214"/>
      <c r="I219" s="217"/>
      <c r="J219" s="228">
        <f>BK219</f>
        <v>0</v>
      </c>
      <c r="K219" s="214"/>
      <c r="L219" s="219"/>
      <c r="M219" s="220"/>
      <c r="N219" s="221"/>
      <c r="O219" s="221"/>
      <c r="P219" s="222">
        <f>P220</f>
        <v>0</v>
      </c>
      <c r="Q219" s="221"/>
      <c r="R219" s="222">
        <f>R220</f>
        <v>0</v>
      </c>
      <c r="S219" s="221"/>
      <c r="T219" s="223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4" t="s">
        <v>80</v>
      </c>
      <c r="AT219" s="225" t="s">
        <v>72</v>
      </c>
      <c r="AU219" s="225" t="s">
        <v>80</v>
      </c>
      <c r="AY219" s="224" t="s">
        <v>206</v>
      </c>
      <c r="BK219" s="226">
        <f>BK220</f>
        <v>0</v>
      </c>
    </row>
    <row r="220" s="2" customFormat="1" ht="24.15" customHeight="1">
      <c r="A220" s="39"/>
      <c r="B220" s="40"/>
      <c r="C220" s="229" t="s">
        <v>352</v>
      </c>
      <c r="D220" s="229" t="s">
        <v>208</v>
      </c>
      <c r="E220" s="230" t="s">
        <v>374</v>
      </c>
      <c r="F220" s="231" t="s">
        <v>375</v>
      </c>
      <c r="G220" s="232" t="s">
        <v>261</v>
      </c>
      <c r="H220" s="233">
        <v>12.992000000000001</v>
      </c>
      <c r="I220" s="234"/>
      <c r="J220" s="235">
        <f>ROUND(I220*H220,2)</f>
        <v>0</v>
      </c>
      <c r="K220" s="231" t="s">
        <v>212</v>
      </c>
      <c r="L220" s="45"/>
      <c r="M220" s="236" t="s">
        <v>1</v>
      </c>
      <c r="N220" s="237" t="s">
        <v>38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213</v>
      </c>
      <c r="AT220" s="240" t="s">
        <v>208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213</v>
      </c>
      <c r="BM220" s="240" t="s">
        <v>376</v>
      </c>
    </row>
    <row r="221" s="12" customFormat="1" ht="25.92" customHeight="1">
      <c r="A221" s="12"/>
      <c r="B221" s="213"/>
      <c r="C221" s="214"/>
      <c r="D221" s="215" t="s">
        <v>72</v>
      </c>
      <c r="E221" s="216" t="s">
        <v>288</v>
      </c>
      <c r="F221" s="216" t="s">
        <v>377</v>
      </c>
      <c r="G221" s="214"/>
      <c r="H221" s="214"/>
      <c r="I221" s="217"/>
      <c r="J221" s="218">
        <f>BK221</f>
        <v>0</v>
      </c>
      <c r="K221" s="214"/>
      <c r="L221" s="219"/>
      <c r="M221" s="220"/>
      <c r="N221" s="221"/>
      <c r="O221" s="221"/>
      <c r="P221" s="222">
        <f>P222+P245</f>
        <v>0</v>
      </c>
      <c r="Q221" s="221"/>
      <c r="R221" s="222">
        <f>R222+R245</f>
        <v>0.064524999999999999</v>
      </c>
      <c r="S221" s="221"/>
      <c r="T221" s="223">
        <f>T222+T245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4" t="s">
        <v>90</v>
      </c>
      <c r="AT221" s="225" t="s">
        <v>72</v>
      </c>
      <c r="AU221" s="225" t="s">
        <v>73</v>
      </c>
      <c r="AY221" s="224" t="s">
        <v>206</v>
      </c>
      <c r="BK221" s="226">
        <f>BK222+BK245</f>
        <v>0</v>
      </c>
    </row>
    <row r="222" s="12" customFormat="1" ht="22.8" customHeight="1">
      <c r="A222" s="12"/>
      <c r="B222" s="213"/>
      <c r="C222" s="214"/>
      <c r="D222" s="215" t="s">
        <v>72</v>
      </c>
      <c r="E222" s="227" t="s">
        <v>378</v>
      </c>
      <c r="F222" s="227" t="s">
        <v>379</v>
      </c>
      <c r="G222" s="214"/>
      <c r="H222" s="214"/>
      <c r="I222" s="217"/>
      <c r="J222" s="228">
        <f>BK222</f>
        <v>0</v>
      </c>
      <c r="K222" s="214"/>
      <c r="L222" s="219"/>
      <c r="M222" s="220"/>
      <c r="N222" s="221"/>
      <c r="O222" s="221"/>
      <c r="P222" s="222">
        <f>SUM(P223:P244)</f>
        <v>0</v>
      </c>
      <c r="Q222" s="221"/>
      <c r="R222" s="222">
        <f>SUM(R223:R244)</f>
        <v>0.064524999999999999</v>
      </c>
      <c r="S222" s="221"/>
      <c r="T222" s="223">
        <f>SUM(T223:T244)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4" t="s">
        <v>90</v>
      </c>
      <c r="AT222" s="225" t="s">
        <v>72</v>
      </c>
      <c r="AU222" s="225" t="s">
        <v>80</v>
      </c>
      <c r="AY222" s="224" t="s">
        <v>206</v>
      </c>
      <c r="BK222" s="226">
        <f>SUM(BK223:BK244)</f>
        <v>0</v>
      </c>
    </row>
    <row r="223" s="2" customFormat="1" ht="37.8" customHeight="1">
      <c r="A223" s="39"/>
      <c r="B223" s="40"/>
      <c r="C223" s="229" t="s">
        <v>357</v>
      </c>
      <c r="D223" s="229" t="s">
        <v>208</v>
      </c>
      <c r="E223" s="230" t="s">
        <v>381</v>
      </c>
      <c r="F223" s="231" t="s">
        <v>382</v>
      </c>
      <c r="G223" s="232" t="s">
        <v>309</v>
      </c>
      <c r="H223" s="233">
        <v>20</v>
      </c>
      <c r="I223" s="234"/>
      <c r="J223" s="235">
        <f>ROUND(I223*H223,2)</f>
        <v>0</v>
      </c>
      <c r="K223" s="231" t="s">
        <v>212</v>
      </c>
      <c r="L223" s="45"/>
      <c r="M223" s="236" t="s">
        <v>1</v>
      </c>
      <c r="N223" s="237" t="s">
        <v>38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383</v>
      </c>
      <c r="AT223" s="240" t="s">
        <v>208</v>
      </c>
      <c r="AU223" s="240" t="s">
        <v>82</v>
      </c>
      <c r="AY223" s="18" t="s">
        <v>206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80</v>
      </c>
      <c r="BK223" s="241">
        <f>ROUND(I223*H223,2)</f>
        <v>0</v>
      </c>
      <c r="BL223" s="18" t="s">
        <v>383</v>
      </c>
      <c r="BM223" s="240" t="s">
        <v>384</v>
      </c>
    </row>
    <row r="224" s="13" customFormat="1">
      <c r="A224" s="13"/>
      <c r="B224" s="242"/>
      <c r="C224" s="243"/>
      <c r="D224" s="244" t="s">
        <v>215</v>
      </c>
      <c r="E224" s="245" t="s">
        <v>1</v>
      </c>
      <c r="F224" s="246" t="s">
        <v>385</v>
      </c>
      <c r="G224" s="243"/>
      <c r="H224" s="247">
        <v>20</v>
      </c>
      <c r="I224" s="248"/>
      <c r="J224" s="243"/>
      <c r="K224" s="243"/>
      <c r="L224" s="249"/>
      <c r="M224" s="250"/>
      <c r="N224" s="251"/>
      <c r="O224" s="251"/>
      <c r="P224" s="251"/>
      <c r="Q224" s="251"/>
      <c r="R224" s="251"/>
      <c r="S224" s="251"/>
      <c r="T224" s="25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3" t="s">
        <v>215</v>
      </c>
      <c r="AU224" s="253" t="s">
        <v>82</v>
      </c>
      <c r="AV224" s="13" t="s">
        <v>82</v>
      </c>
      <c r="AW224" s="13" t="s">
        <v>30</v>
      </c>
      <c r="AX224" s="13" t="s">
        <v>80</v>
      </c>
      <c r="AY224" s="253" t="s">
        <v>206</v>
      </c>
    </row>
    <row r="225" s="2" customFormat="1" ht="16.5" customHeight="1">
      <c r="A225" s="39"/>
      <c r="B225" s="40"/>
      <c r="C225" s="286" t="s">
        <v>361</v>
      </c>
      <c r="D225" s="286" t="s">
        <v>288</v>
      </c>
      <c r="E225" s="287" t="s">
        <v>387</v>
      </c>
      <c r="F225" s="288" t="s">
        <v>388</v>
      </c>
      <c r="G225" s="289" t="s">
        <v>389</v>
      </c>
      <c r="H225" s="290">
        <v>19</v>
      </c>
      <c r="I225" s="291"/>
      <c r="J225" s="292">
        <f>ROUND(I225*H225,2)</f>
        <v>0</v>
      </c>
      <c r="K225" s="288" t="s">
        <v>212</v>
      </c>
      <c r="L225" s="293"/>
      <c r="M225" s="294" t="s">
        <v>1</v>
      </c>
      <c r="N225" s="295" t="s">
        <v>38</v>
      </c>
      <c r="O225" s="92"/>
      <c r="P225" s="238">
        <f>O225*H225</f>
        <v>0</v>
      </c>
      <c r="Q225" s="238">
        <v>0.001</v>
      </c>
      <c r="R225" s="238">
        <f>Q225*H225</f>
        <v>0.019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390</v>
      </c>
      <c r="AT225" s="240" t="s">
        <v>288</v>
      </c>
      <c r="AU225" s="240" t="s">
        <v>82</v>
      </c>
      <c r="AY225" s="18" t="s">
        <v>206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80</v>
      </c>
      <c r="BK225" s="241">
        <f>ROUND(I225*H225,2)</f>
        <v>0</v>
      </c>
      <c r="BL225" s="18" t="s">
        <v>390</v>
      </c>
      <c r="BM225" s="240" t="s">
        <v>391</v>
      </c>
    </row>
    <row r="226" s="13" customFormat="1">
      <c r="A226" s="13"/>
      <c r="B226" s="242"/>
      <c r="C226" s="243"/>
      <c r="D226" s="244" t="s">
        <v>215</v>
      </c>
      <c r="E226" s="243"/>
      <c r="F226" s="246" t="s">
        <v>392</v>
      </c>
      <c r="G226" s="243"/>
      <c r="H226" s="247">
        <v>19</v>
      </c>
      <c r="I226" s="248"/>
      <c r="J226" s="243"/>
      <c r="K226" s="243"/>
      <c r="L226" s="249"/>
      <c r="M226" s="250"/>
      <c r="N226" s="251"/>
      <c r="O226" s="251"/>
      <c r="P226" s="251"/>
      <c r="Q226" s="251"/>
      <c r="R226" s="251"/>
      <c r="S226" s="251"/>
      <c r="T226" s="25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3" t="s">
        <v>215</v>
      </c>
      <c r="AU226" s="253" t="s">
        <v>82</v>
      </c>
      <c r="AV226" s="13" t="s">
        <v>82</v>
      </c>
      <c r="AW226" s="13" t="s">
        <v>4</v>
      </c>
      <c r="AX226" s="13" t="s">
        <v>80</v>
      </c>
      <c r="AY226" s="253" t="s">
        <v>206</v>
      </c>
    </row>
    <row r="227" s="2" customFormat="1" ht="37.8" customHeight="1">
      <c r="A227" s="39"/>
      <c r="B227" s="40"/>
      <c r="C227" s="229" t="s">
        <v>367</v>
      </c>
      <c r="D227" s="229" t="s">
        <v>208</v>
      </c>
      <c r="E227" s="230" t="s">
        <v>394</v>
      </c>
      <c r="F227" s="231" t="s">
        <v>395</v>
      </c>
      <c r="G227" s="232" t="s">
        <v>309</v>
      </c>
      <c r="H227" s="233">
        <v>3</v>
      </c>
      <c r="I227" s="234"/>
      <c r="J227" s="235">
        <f>ROUND(I227*H227,2)</f>
        <v>0</v>
      </c>
      <c r="K227" s="231" t="s">
        <v>212</v>
      </c>
      <c r="L227" s="45"/>
      <c r="M227" s="236" t="s">
        <v>1</v>
      </c>
      <c r="N227" s="237" t="s">
        <v>38</v>
      </c>
      <c r="O227" s="92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383</v>
      </c>
      <c r="AT227" s="240" t="s">
        <v>208</v>
      </c>
      <c r="AU227" s="240" t="s">
        <v>82</v>
      </c>
      <c r="AY227" s="18" t="s">
        <v>206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80</v>
      </c>
      <c r="BK227" s="241">
        <f>ROUND(I227*H227,2)</f>
        <v>0</v>
      </c>
      <c r="BL227" s="18" t="s">
        <v>383</v>
      </c>
      <c r="BM227" s="240" t="s">
        <v>396</v>
      </c>
    </row>
    <row r="228" s="13" customFormat="1">
      <c r="A228" s="13"/>
      <c r="B228" s="242"/>
      <c r="C228" s="243"/>
      <c r="D228" s="244" t="s">
        <v>215</v>
      </c>
      <c r="E228" s="245" t="s">
        <v>1</v>
      </c>
      <c r="F228" s="246" t="s">
        <v>397</v>
      </c>
      <c r="G228" s="243"/>
      <c r="H228" s="247">
        <v>3</v>
      </c>
      <c r="I228" s="248"/>
      <c r="J228" s="243"/>
      <c r="K228" s="243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215</v>
      </c>
      <c r="AU228" s="253" t="s">
        <v>82</v>
      </c>
      <c r="AV228" s="13" t="s">
        <v>82</v>
      </c>
      <c r="AW228" s="13" t="s">
        <v>30</v>
      </c>
      <c r="AX228" s="13" t="s">
        <v>80</v>
      </c>
      <c r="AY228" s="253" t="s">
        <v>206</v>
      </c>
    </row>
    <row r="229" s="2" customFormat="1" ht="16.5" customHeight="1">
      <c r="A229" s="39"/>
      <c r="B229" s="40"/>
      <c r="C229" s="286" t="s">
        <v>373</v>
      </c>
      <c r="D229" s="286" t="s">
        <v>288</v>
      </c>
      <c r="E229" s="287" t="s">
        <v>399</v>
      </c>
      <c r="F229" s="288" t="s">
        <v>400</v>
      </c>
      <c r="G229" s="289" t="s">
        <v>389</v>
      </c>
      <c r="H229" s="290">
        <v>2.085</v>
      </c>
      <c r="I229" s="291"/>
      <c r="J229" s="292">
        <f>ROUND(I229*H229,2)</f>
        <v>0</v>
      </c>
      <c r="K229" s="288" t="s">
        <v>212</v>
      </c>
      <c r="L229" s="293"/>
      <c r="M229" s="294" t="s">
        <v>1</v>
      </c>
      <c r="N229" s="295" t="s">
        <v>38</v>
      </c>
      <c r="O229" s="92"/>
      <c r="P229" s="238">
        <f>O229*H229</f>
        <v>0</v>
      </c>
      <c r="Q229" s="238">
        <v>0.001</v>
      </c>
      <c r="R229" s="238">
        <f>Q229*H229</f>
        <v>0.002085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390</v>
      </c>
      <c r="AT229" s="240" t="s">
        <v>288</v>
      </c>
      <c r="AU229" s="240" t="s">
        <v>82</v>
      </c>
      <c r="AY229" s="18" t="s">
        <v>206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80</v>
      </c>
      <c r="BK229" s="241">
        <f>ROUND(I229*H229,2)</f>
        <v>0</v>
      </c>
      <c r="BL229" s="18" t="s">
        <v>390</v>
      </c>
      <c r="BM229" s="240" t="s">
        <v>401</v>
      </c>
    </row>
    <row r="230" s="13" customFormat="1">
      <c r="A230" s="13"/>
      <c r="B230" s="242"/>
      <c r="C230" s="243"/>
      <c r="D230" s="244" t="s">
        <v>215</v>
      </c>
      <c r="E230" s="243"/>
      <c r="F230" s="246" t="s">
        <v>402</v>
      </c>
      <c r="G230" s="243"/>
      <c r="H230" s="247">
        <v>2.085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215</v>
      </c>
      <c r="AU230" s="253" t="s">
        <v>82</v>
      </c>
      <c r="AV230" s="13" t="s">
        <v>82</v>
      </c>
      <c r="AW230" s="13" t="s">
        <v>4</v>
      </c>
      <c r="AX230" s="13" t="s">
        <v>80</v>
      </c>
      <c r="AY230" s="253" t="s">
        <v>206</v>
      </c>
    </row>
    <row r="231" s="2" customFormat="1" ht="21.75" customHeight="1">
      <c r="A231" s="39"/>
      <c r="B231" s="40"/>
      <c r="C231" s="229" t="s">
        <v>380</v>
      </c>
      <c r="D231" s="229" t="s">
        <v>208</v>
      </c>
      <c r="E231" s="230" t="s">
        <v>404</v>
      </c>
      <c r="F231" s="231" t="s">
        <v>405</v>
      </c>
      <c r="G231" s="232" t="s">
        <v>301</v>
      </c>
      <c r="H231" s="233">
        <v>10</v>
      </c>
      <c r="I231" s="234"/>
      <c r="J231" s="235">
        <f>ROUND(I231*H231,2)</f>
        <v>0</v>
      </c>
      <c r="K231" s="231" t="s">
        <v>212</v>
      </c>
      <c r="L231" s="45"/>
      <c r="M231" s="236" t="s">
        <v>1</v>
      </c>
      <c r="N231" s="237" t="s">
        <v>38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383</v>
      </c>
      <c r="AT231" s="240" t="s">
        <v>208</v>
      </c>
      <c r="AU231" s="240" t="s">
        <v>82</v>
      </c>
      <c r="AY231" s="18" t="s">
        <v>206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80</v>
      </c>
      <c r="BK231" s="241">
        <f>ROUND(I231*H231,2)</f>
        <v>0</v>
      </c>
      <c r="BL231" s="18" t="s">
        <v>383</v>
      </c>
      <c r="BM231" s="240" t="s">
        <v>406</v>
      </c>
    </row>
    <row r="232" s="13" customFormat="1">
      <c r="A232" s="13"/>
      <c r="B232" s="242"/>
      <c r="C232" s="243"/>
      <c r="D232" s="244" t="s">
        <v>215</v>
      </c>
      <c r="E232" s="245" t="s">
        <v>1</v>
      </c>
      <c r="F232" s="246" t="s">
        <v>407</v>
      </c>
      <c r="G232" s="243"/>
      <c r="H232" s="247">
        <v>4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215</v>
      </c>
      <c r="AU232" s="253" t="s">
        <v>82</v>
      </c>
      <c r="AV232" s="13" t="s">
        <v>82</v>
      </c>
      <c r="AW232" s="13" t="s">
        <v>30</v>
      </c>
      <c r="AX232" s="13" t="s">
        <v>73</v>
      </c>
      <c r="AY232" s="253" t="s">
        <v>206</v>
      </c>
    </row>
    <row r="233" s="13" customFormat="1">
      <c r="A233" s="13"/>
      <c r="B233" s="242"/>
      <c r="C233" s="243"/>
      <c r="D233" s="244" t="s">
        <v>215</v>
      </c>
      <c r="E233" s="245" t="s">
        <v>1</v>
      </c>
      <c r="F233" s="246" t="s">
        <v>408</v>
      </c>
      <c r="G233" s="243"/>
      <c r="H233" s="247">
        <v>2</v>
      </c>
      <c r="I233" s="248"/>
      <c r="J233" s="243"/>
      <c r="K233" s="243"/>
      <c r="L233" s="249"/>
      <c r="M233" s="250"/>
      <c r="N233" s="251"/>
      <c r="O233" s="251"/>
      <c r="P233" s="251"/>
      <c r="Q233" s="251"/>
      <c r="R233" s="251"/>
      <c r="S233" s="251"/>
      <c r="T233" s="25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3" t="s">
        <v>215</v>
      </c>
      <c r="AU233" s="253" t="s">
        <v>82</v>
      </c>
      <c r="AV233" s="13" t="s">
        <v>82</v>
      </c>
      <c r="AW233" s="13" t="s">
        <v>30</v>
      </c>
      <c r="AX233" s="13" t="s">
        <v>73</v>
      </c>
      <c r="AY233" s="253" t="s">
        <v>206</v>
      </c>
    </row>
    <row r="234" s="13" customFormat="1">
      <c r="A234" s="13"/>
      <c r="B234" s="242"/>
      <c r="C234" s="243"/>
      <c r="D234" s="244" t="s">
        <v>215</v>
      </c>
      <c r="E234" s="245" t="s">
        <v>1</v>
      </c>
      <c r="F234" s="246" t="s">
        <v>409</v>
      </c>
      <c r="G234" s="243"/>
      <c r="H234" s="247">
        <v>4</v>
      </c>
      <c r="I234" s="248"/>
      <c r="J234" s="243"/>
      <c r="K234" s="243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215</v>
      </c>
      <c r="AU234" s="253" t="s">
        <v>82</v>
      </c>
      <c r="AV234" s="13" t="s">
        <v>82</v>
      </c>
      <c r="AW234" s="13" t="s">
        <v>30</v>
      </c>
      <c r="AX234" s="13" t="s">
        <v>73</v>
      </c>
      <c r="AY234" s="253" t="s">
        <v>206</v>
      </c>
    </row>
    <row r="235" s="14" customFormat="1">
      <c r="A235" s="14"/>
      <c r="B235" s="254"/>
      <c r="C235" s="255"/>
      <c r="D235" s="244" t="s">
        <v>215</v>
      </c>
      <c r="E235" s="256" t="s">
        <v>1</v>
      </c>
      <c r="F235" s="257" t="s">
        <v>218</v>
      </c>
      <c r="G235" s="255"/>
      <c r="H235" s="258">
        <v>10</v>
      </c>
      <c r="I235" s="259"/>
      <c r="J235" s="255"/>
      <c r="K235" s="255"/>
      <c r="L235" s="260"/>
      <c r="M235" s="261"/>
      <c r="N235" s="262"/>
      <c r="O235" s="262"/>
      <c r="P235" s="262"/>
      <c r="Q235" s="262"/>
      <c r="R235" s="262"/>
      <c r="S235" s="262"/>
      <c r="T235" s="26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4" t="s">
        <v>215</v>
      </c>
      <c r="AU235" s="264" t="s">
        <v>82</v>
      </c>
      <c r="AV235" s="14" t="s">
        <v>213</v>
      </c>
      <c r="AW235" s="14" t="s">
        <v>30</v>
      </c>
      <c r="AX235" s="14" t="s">
        <v>80</v>
      </c>
      <c r="AY235" s="264" t="s">
        <v>206</v>
      </c>
    </row>
    <row r="236" s="2" customFormat="1" ht="16.5" customHeight="1">
      <c r="A236" s="39"/>
      <c r="B236" s="40"/>
      <c r="C236" s="286" t="s">
        <v>386</v>
      </c>
      <c r="D236" s="286" t="s">
        <v>288</v>
      </c>
      <c r="E236" s="287" t="s">
        <v>411</v>
      </c>
      <c r="F236" s="288" t="s">
        <v>412</v>
      </c>
      <c r="G236" s="289" t="s">
        <v>301</v>
      </c>
      <c r="H236" s="290">
        <v>4</v>
      </c>
      <c r="I236" s="291"/>
      <c r="J236" s="292">
        <f>ROUND(I236*H236,2)</f>
        <v>0</v>
      </c>
      <c r="K236" s="288" t="s">
        <v>212</v>
      </c>
      <c r="L236" s="293"/>
      <c r="M236" s="294" t="s">
        <v>1</v>
      </c>
      <c r="N236" s="295" t="s">
        <v>38</v>
      </c>
      <c r="O236" s="92"/>
      <c r="P236" s="238">
        <f>O236*H236</f>
        <v>0</v>
      </c>
      <c r="Q236" s="238">
        <v>0.00044999999999999999</v>
      </c>
      <c r="R236" s="238">
        <f>Q236*H236</f>
        <v>0.0018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390</v>
      </c>
      <c r="AT236" s="240" t="s">
        <v>288</v>
      </c>
      <c r="AU236" s="240" t="s">
        <v>82</v>
      </c>
      <c r="AY236" s="18" t="s">
        <v>206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80</v>
      </c>
      <c r="BK236" s="241">
        <f>ROUND(I236*H236,2)</f>
        <v>0</v>
      </c>
      <c r="BL236" s="18" t="s">
        <v>390</v>
      </c>
      <c r="BM236" s="240" t="s">
        <v>413</v>
      </c>
    </row>
    <row r="237" s="13" customFormat="1">
      <c r="A237" s="13"/>
      <c r="B237" s="242"/>
      <c r="C237" s="243"/>
      <c r="D237" s="244" t="s">
        <v>215</v>
      </c>
      <c r="E237" s="245" t="s">
        <v>1</v>
      </c>
      <c r="F237" s="246" t="s">
        <v>407</v>
      </c>
      <c r="G237" s="243"/>
      <c r="H237" s="247">
        <v>4</v>
      </c>
      <c r="I237" s="248"/>
      <c r="J237" s="243"/>
      <c r="K237" s="243"/>
      <c r="L237" s="249"/>
      <c r="M237" s="250"/>
      <c r="N237" s="251"/>
      <c r="O237" s="251"/>
      <c r="P237" s="251"/>
      <c r="Q237" s="251"/>
      <c r="R237" s="251"/>
      <c r="S237" s="251"/>
      <c r="T237" s="25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3" t="s">
        <v>215</v>
      </c>
      <c r="AU237" s="253" t="s">
        <v>82</v>
      </c>
      <c r="AV237" s="13" t="s">
        <v>82</v>
      </c>
      <c r="AW237" s="13" t="s">
        <v>30</v>
      </c>
      <c r="AX237" s="13" t="s">
        <v>80</v>
      </c>
      <c r="AY237" s="253" t="s">
        <v>206</v>
      </c>
    </row>
    <row r="238" s="2" customFormat="1" ht="24.15" customHeight="1">
      <c r="A238" s="39"/>
      <c r="B238" s="40"/>
      <c r="C238" s="286" t="s">
        <v>393</v>
      </c>
      <c r="D238" s="286" t="s">
        <v>288</v>
      </c>
      <c r="E238" s="287" t="s">
        <v>415</v>
      </c>
      <c r="F238" s="288" t="s">
        <v>416</v>
      </c>
      <c r="G238" s="289" t="s">
        <v>301</v>
      </c>
      <c r="H238" s="290">
        <v>2</v>
      </c>
      <c r="I238" s="291"/>
      <c r="J238" s="292">
        <f>ROUND(I238*H238,2)</f>
        <v>0</v>
      </c>
      <c r="K238" s="288" t="s">
        <v>212</v>
      </c>
      <c r="L238" s="293"/>
      <c r="M238" s="294" t="s">
        <v>1</v>
      </c>
      <c r="N238" s="295" t="s">
        <v>38</v>
      </c>
      <c r="O238" s="92"/>
      <c r="P238" s="238">
        <f>O238*H238</f>
        <v>0</v>
      </c>
      <c r="Q238" s="238">
        <v>0.00025999999999999998</v>
      </c>
      <c r="R238" s="238">
        <f>Q238*H238</f>
        <v>0.00051999999999999995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390</v>
      </c>
      <c r="AT238" s="240" t="s">
        <v>288</v>
      </c>
      <c r="AU238" s="240" t="s">
        <v>82</v>
      </c>
      <c r="AY238" s="18" t="s">
        <v>206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80</v>
      </c>
      <c r="BK238" s="241">
        <f>ROUND(I238*H238,2)</f>
        <v>0</v>
      </c>
      <c r="BL238" s="18" t="s">
        <v>390</v>
      </c>
      <c r="BM238" s="240" t="s">
        <v>417</v>
      </c>
    </row>
    <row r="239" s="13" customFormat="1">
      <c r="A239" s="13"/>
      <c r="B239" s="242"/>
      <c r="C239" s="243"/>
      <c r="D239" s="244" t="s">
        <v>215</v>
      </c>
      <c r="E239" s="245" t="s">
        <v>1</v>
      </c>
      <c r="F239" s="246" t="s">
        <v>408</v>
      </c>
      <c r="G239" s="243"/>
      <c r="H239" s="247">
        <v>2</v>
      </c>
      <c r="I239" s="248"/>
      <c r="J239" s="243"/>
      <c r="K239" s="243"/>
      <c r="L239" s="249"/>
      <c r="M239" s="250"/>
      <c r="N239" s="251"/>
      <c r="O239" s="251"/>
      <c r="P239" s="251"/>
      <c r="Q239" s="251"/>
      <c r="R239" s="251"/>
      <c r="S239" s="251"/>
      <c r="T239" s="25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3" t="s">
        <v>215</v>
      </c>
      <c r="AU239" s="253" t="s">
        <v>82</v>
      </c>
      <c r="AV239" s="13" t="s">
        <v>82</v>
      </c>
      <c r="AW239" s="13" t="s">
        <v>30</v>
      </c>
      <c r="AX239" s="13" t="s">
        <v>80</v>
      </c>
      <c r="AY239" s="253" t="s">
        <v>206</v>
      </c>
    </row>
    <row r="240" s="2" customFormat="1" ht="24.15" customHeight="1">
      <c r="A240" s="39"/>
      <c r="B240" s="40"/>
      <c r="C240" s="286" t="s">
        <v>398</v>
      </c>
      <c r="D240" s="286" t="s">
        <v>288</v>
      </c>
      <c r="E240" s="287" t="s">
        <v>419</v>
      </c>
      <c r="F240" s="288" t="s">
        <v>420</v>
      </c>
      <c r="G240" s="289" t="s">
        <v>301</v>
      </c>
      <c r="H240" s="290">
        <v>4</v>
      </c>
      <c r="I240" s="291"/>
      <c r="J240" s="292">
        <f>ROUND(I240*H240,2)</f>
        <v>0</v>
      </c>
      <c r="K240" s="288" t="s">
        <v>212</v>
      </c>
      <c r="L240" s="293"/>
      <c r="M240" s="294" t="s">
        <v>1</v>
      </c>
      <c r="N240" s="295" t="s">
        <v>38</v>
      </c>
      <c r="O240" s="92"/>
      <c r="P240" s="238">
        <f>O240*H240</f>
        <v>0</v>
      </c>
      <c r="Q240" s="238">
        <v>0.00069999999999999999</v>
      </c>
      <c r="R240" s="238">
        <f>Q240*H240</f>
        <v>0.0028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390</v>
      </c>
      <c r="AT240" s="240" t="s">
        <v>288</v>
      </c>
      <c r="AU240" s="240" t="s">
        <v>82</v>
      </c>
      <c r="AY240" s="18" t="s">
        <v>206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80</v>
      </c>
      <c r="BK240" s="241">
        <f>ROUND(I240*H240,2)</f>
        <v>0</v>
      </c>
      <c r="BL240" s="18" t="s">
        <v>390</v>
      </c>
      <c r="BM240" s="240" t="s">
        <v>421</v>
      </c>
    </row>
    <row r="241" s="13" customFormat="1">
      <c r="A241" s="13"/>
      <c r="B241" s="242"/>
      <c r="C241" s="243"/>
      <c r="D241" s="244" t="s">
        <v>215</v>
      </c>
      <c r="E241" s="245" t="s">
        <v>1</v>
      </c>
      <c r="F241" s="246" t="s">
        <v>409</v>
      </c>
      <c r="G241" s="243"/>
      <c r="H241" s="247">
        <v>4</v>
      </c>
      <c r="I241" s="248"/>
      <c r="J241" s="243"/>
      <c r="K241" s="243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215</v>
      </c>
      <c r="AU241" s="253" t="s">
        <v>82</v>
      </c>
      <c r="AV241" s="13" t="s">
        <v>82</v>
      </c>
      <c r="AW241" s="13" t="s">
        <v>30</v>
      </c>
      <c r="AX241" s="13" t="s">
        <v>80</v>
      </c>
      <c r="AY241" s="253" t="s">
        <v>206</v>
      </c>
    </row>
    <row r="242" s="2" customFormat="1" ht="24.15" customHeight="1">
      <c r="A242" s="39"/>
      <c r="B242" s="40"/>
      <c r="C242" s="229" t="s">
        <v>403</v>
      </c>
      <c r="D242" s="229" t="s">
        <v>208</v>
      </c>
      <c r="E242" s="230" t="s">
        <v>423</v>
      </c>
      <c r="F242" s="231" t="s">
        <v>424</v>
      </c>
      <c r="G242" s="232" t="s">
        <v>301</v>
      </c>
      <c r="H242" s="233">
        <v>4</v>
      </c>
      <c r="I242" s="234"/>
      <c r="J242" s="235">
        <f>ROUND(I242*H242,2)</f>
        <v>0</v>
      </c>
      <c r="K242" s="231" t="s">
        <v>212</v>
      </c>
      <c r="L242" s="45"/>
      <c r="M242" s="236" t="s">
        <v>1</v>
      </c>
      <c r="N242" s="237" t="s">
        <v>38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383</v>
      </c>
      <c r="AT242" s="240" t="s">
        <v>208</v>
      </c>
      <c r="AU242" s="240" t="s">
        <v>82</v>
      </c>
      <c r="AY242" s="18" t="s">
        <v>206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80</v>
      </c>
      <c r="BK242" s="241">
        <f>ROUND(I242*H242,2)</f>
        <v>0</v>
      </c>
      <c r="BL242" s="18" t="s">
        <v>383</v>
      </c>
      <c r="BM242" s="240" t="s">
        <v>425</v>
      </c>
    </row>
    <row r="243" s="13" customFormat="1">
      <c r="A243" s="13"/>
      <c r="B243" s="242"/>
      <c r="C243" s="243"/>
      <c r="D243" s="244" t="s">
        <v>215</v>
      </c>
      <c r="E243" s="245" t="s">
        <v>1</v>
      </c>
      <c r="F243" s="246" t="s">
        <v>407</v>
      </c>
      <c r="G243" s="243"/>
      <c r="H243" s="247">
        <v>4</v>
      </c>
      <c r="I243" s="248"/>
      <c r="J243" s="243"/>
      <c r="K243" s="243"/>
      <c r="L243" s="249"/>
      <c r="M243" s="250"/>
      <c r="N243" s="251"/>
      <c r="O243" s="251"/>
      <c r="P243" s="251"/>
      <c r="Q243" s="251"/>
      <c r="R243" s="251"/>
      <c r="S243" s="251"/>
      <c r="T243" s="25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3" t="s">
        <v>215</v>
      </c>
      <c r="AU243" s="253" t="s">
        <v>82</v>
      </c>
      <c r="AV243" s="13" t="s">
        <v>82</v>
      </c>
      <c r="AW243" s="13" t="s">
        <v>30</v>
      </c>
      <c r="AX243" s="13" t="s">
        <v>80</v>
      </c>
      <c r="AY243" s="253" t="s">
        <v>206</v>
      </c>
    </row>
    <row r="244" s="2" customFormat="1" ht="16.5" customHeight="1">
      <c r="A244" s="39"/>
      <c r="B244" s="40"/>
      <c r="C244" s="286" t="s">
        <v>410</v>
      </c>
      <c r="D244" s="286" t="s">
        <v>288</v>
      </c>
      <c r="E244" s="287" t="s">
        <v>427</v>
      </c>
      <c r="F244" s="288" t="s">
        <v>428</v>
      </c>
      <c r="G244" s="289" t="s">
        <v>301</v>
      </c>
      <c r="H244" s="290">
        <v>4</v>
      </c>
      <c r="I244" s="291"/>
      <c r="J244" s="292">
        <f>ROUND(I244*H244,2)</f>
        <v>0</v>
      </c>
      <c r="K244" s="288" t="s">
        <v>212</v>
      </c>
      <c r="L244" s="293"/>
      <c r="M244" s="294" t="s">
        <v>1</v>
      </c>
      <c r="N244" s="295" t="s">
        <v>38</v>
      </c>
      <c r="O244" s="92"/>
      <c r="P244" s="238">
        <f>O244*H244</f>
        <v>0</v>
      </c>
      <c r="Q244" s="238">
        <v>0.00958</v>
      </c>
      <c r="R244" s="238">
        <f>Q244*H244</f>
        <v>0.03832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390</v>
      </c>
      <c r="AT244" s="240" t="s">
        <v>288</v>
      </c>
      <c r="AU244" s="240" t="s">
        <v>82</v>
      </c>
      <c r="AY244" s="18" t="s">
        <v>206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80</v>
      </c>
      <c r="BK244" s="241">
        <f>ROUND(I244*H244,2)</f>
        <v>0</v>
      </c>
      <c r="BL244" s="18" t="s">
        <v>390</v>
      </c>
      <c r="BM244" s="240" t="s">
        <v>429</v>
      </c>
    </row>
    <row r="245" s="12" customFormat="1" ht="22.8" customHeight="1">
      <c r="A245" s="12"/>
      <c r="B245" s="213"/>
      <c r="C245" s="214"/>
      <c r="D245" s="215" t="s">
        <v>72</v>
      </c>
      <c r="E245" s="227" t="s">
        <v>430</v>
      </c>
      <c r="F245" s="227" t="s">
        <v>431</v>
      </c>
      <c r="G245" s="214"/>
      <c r="H245" s="214"/>
      <c r="I245" s="217"/>
      <c r="J245" s="228">
        <f>BK245</f>
        <v>0</v>
      </c>
      <c r="K245" s="214"/>
      <c r="L245" s="219"/>
      <c r="M245" s="220"/>
      <c r="N245" s="221"/>
      <c r="O245" s="221"/>
      <c r="P245" s="222">
        <f>SUM(P246:P255)</f>
        <v>0</v>
      </c>
      <c r="Q245" s="221"/>
      <c r="R245" s="222">
        <f>SUM(R246:R255)</f>
        <v>0</v>
      </c>
      <c r="S245" s="221"/>
      <c r="T245" s="223">
        <f>SUM(T246:T255)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4" t="s">
        <v>90</v>
      </c>
      <c r="AT245" s="225" t="s">
        <v>72</v>
      </c>
      <c r="AU245" s="225" t="s">
        <v>80</v>
      </c>
      <c r="AY245" s="224" t="s">
        <v>206</v>
      </c>
      <c r="BK245" s="226">
        <f>SUM(BK246:BK255)</f>
        <v>0</v>
      </c>
    </row>
    <row r="246" s="2" customFormat="1" ht="24.15" customHeight="1">
      <c r="A246" s="39"/>
      <c r="B246" s="40"/>
      <c r="C246" s="229" t="s">
        <v>414</v>
      </c>
      <c r="D246" s="229" t="s">
        <v>208</v>
      </c>
      <c r="E246" s="230" t="s">
        <v>433</v>
      </c>
      <c r="F246" s="231" t="s">
        <v>434</v>
      </c>
      <c r="G246" s="232" t="s">
        <v>309</v>
      </c>
      <c r="H246" s="233">
        <v>1.21</v>
      </c>
      <c r="I246" s="234"/>
      <c r="J246" s="235">
        <f>ROUND(I246*H246,2)</f>
        <v>0</v>
      </c>
      <c r="K246" s="231" t="s">
        <v>212</v>
      </c>
      <c r="L246" s="45"/>
      <c r="M246" s="236" t="s">
        <v>1</v>
      </c>
      <c r="N246" s="237" t="s">
        <v>38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383</v>
      </c>
      <c r="AT246" s="240" t="s">
        <v>208</v>
      </c>
      <c r="AU246" s="240" t="s">
        <v>82</v>
      </c>
      <c r="AY246" s="18" t="s">
        <v>206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80</v>
      </c>
      <c r="BK246" s="241">
        <f>ROUND(I246*H246,2)</f>
        <v>0</v>
      </c>
      <c r="BL246" s="18" t="s">
        <v>383</v>
      </c>
      <c r="BM246" s="240" t="s">
        <v>435</v>
      </c>
    </row>
    <row r="247" s="13" customFormat="1">
      <c r="A247" s="13"/>
      <c r="B247" s="242"/>
      <c r="C247" s="243"/>
      <c r="D247" s="244" t="s">
        <v>215</v>
      </c>
      <c r="E247" s="245" t="s">
        <v>1</v>
      </c>
      <c r="F247" s="246" t="s">
        <v>436</v>
      </c>
      <c r="G247" s="243"/>
      <c r="H247" s="247">
        <v>1.21</v>
      </c>
      <c r="I247" s="248"/>
      <c r="J247" s="243"/>
      <c r="K247" s="243"/>
      <c r="L247" s="249"/>
      <c r="M247" s="250"/>
      <c r="N247" s="251"/>
      <c r="O247" s="251"/>
      <c r="P247" s="251"/>
      <c r="Q247" s="251"/>
      <c r="R247" s="251"/>
      <c r="S247" s="251"/>
      <c r="T247" s="25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3" t="s">
        <v>215</v>
      </c>
      <c r="AU247" s="253" t="s">
        <v>82</v>
      </c>
      <c r="AV247" s="13" t="s">
        <v>82</v>
      </c>
      <c r="AW247" s="13" t="s">
        <v>30</v>
      </c>
      <c r="AX247" s="13" t="s">
        <v>73</v>
      </c>
      <c r="AY247" s="253" t="s">
        <v>206</v>
      </c>
    </row>
    <row r="248" s="15" customFormat="1">
      <c r="A248" s="15"/>
      <c r="B248" s="265"/>
      <c r="C248" s="266"/>
      <c r="D248" s="244" t="s">
        <v>215</v>
      </c>
      <c r="E248" s="267" t="s">
        <v>1</v>
      </c>
      <c r="F248" s="268" t="s">
        <v>305</v>
      </c>
      <c r="G248" s="266"/>
      <c r="H248" s="269">
        <v>1.21</v>
      </c>
      <c r="I248" s="270"/>
      <c r="J248" s="266"/>
      <c r="K248" s="266"/>
      <c r="L248" s="271"/>
      <c r="M248" s="272"/>
      <c r="N248" s="273"/>
      <c r="O248" s="273"/>
      <c r="P248" s="273"/>
      <c r="Q248" s="273"/>
      <c r="R248" s="273"/>
      <c r="S248" s="273"/>
      <c r="T248" s="27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75" t="s">
        <v>215</v>
      </c>
      <c r="AU248" s="275" t="s">
        <v>82</v>
      </c>
      <c r="AV248" s="15" t="s">
        <v>90</v>
      </c>
      <c r="AW248" s="15" t="s">
        <v>30</v>
      </c>
      <c r="AX248" s="15" t="s">
        <v>80</v>
      </c>
      <c r="AY248" s="275" t="s">
        <v>206</v>
      </c>
    </row>
    <row r="249" s="2" customFormat="1" ht="24.15" customHeight="1">
      <c r="A249" s="39"/>
      <c r="B249" s="40"/>
      <c r="C249" s="229" t="s">
        <v>418</v>
      </c>
      <c r="D249" s="229" t="s">
        <v>208</v>
      </c>
      <c r="E249" s="230" t="s">
        <v>438</v>
      </c>
      <c r="F249" s="231" t="s">
        <v>439</v>
      </c>
      <c r="G249" s="232" t="s">
        <v>309</v>
      </c>
      <c r="H249" s="233">
        <v>11.369999999999999</v>
      </c>
      <c r="I249" s="234"/>
      <c r="J249" s="235">
        <f>ROUND(I249*H249,2)</f>
        <v>0</v>
      </c>
      <c r="K249" s="231" t="s">
        <v>212</v>
      </c>
      <c r="L249" s="45"/>
      <c r="M249" s="236" t="s">
        <v>1</v>
      </c>
      <c r="N249" s="237" t="s">
        <v>38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383</v>
      </c>
      <c r="AT249" s="240" t="s">
        <v>208</v>
      </c>
      <c r="AU249" s="240" t="s">
        <v>82</v>
      </c>
      <c r="AY249" s="18" t="s">
        <v>206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80</v>
      </c>
      <c r="BK249" s="241">
        <f>ROUND(I249*H249,2)</f>
        <v>0</v>
      </c>
      <c r="BL249" s="18" t="s">
        <v>383</v>
      </c>
      <c r="BM249" s="240" t="s">
        <v>440</v>
      </c>
    </row>
    <row r="250" s="13" customFormat="1">
      <c r="A250" s="13"/>
      <c r="B250" s="242"/>
      <c r="C250" s="243"/>
      <c r="D250" s="244" t="s">
        <v>215</v>
      </c>
      <c r="E250" s="245" t="s">
        <v>1</v>
      </c>
      <c r="F250" s="246" t="s">
        <v>441</v>
      </c>
      <c r="G250" s="243"/>
      <c r="H250" s="247">
        <v>1.54</v>
      </c>
      <c r="I250" s="248"/>
      <c r="J250" s="243"/>
      <c r="K250" s="243"/>
      <c r="L250" s="249"/>
      <c r="M250" s="250"/>
      <c r="N250" s="251"/>
      <c r="O250" s="251"/>
      <c r="P250" s="251"/>
      <c r="Q250" s="251"/>
      <c r="R250" s="251"/>
      <c r="S250" s="251"/>
      <c r="T250" s="25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3" t="s">
        <v>215</v>
      </c>
      <c r="AU250" s="253" t="s">
        <v>82</v>
      </c>
      <c r="AV250" s="13" t="s">
        <v>82</v>
      </c>
      <c r="AW250" s="13" t="s">
        <v>30</v>
      </c>
      <c r="AX250" s="13" t="s">
        <v>73</v>
      </c>
      <c r="AY250" s="253" t="s">
        <v>206</v>
      </c>
    </row>
    <row r="251" s="13" customFormat="1">
      <c r="A251" s="13"/>
      <c r="B251" s="242"/>
      <c r="C251" s="243"/>
      <c r="D251" s="244" t="s">
        <v>215</v>
      </c>
      <c r="E251" s="245" t="s">
        <v>1</v>
      </c>
      <c r="F251" s="246" t="s">
        <v>442</v>
      </c>
      <c r="G251" s="243"/>
      <c r="H251" s="247">
        <v>1.9199999999999999</v>
      </c>
      <c r="I251" s="248"/>
      <c r="J251" s="243"/>
      <c r="K251" s="243"/>
      <c r="L251" s="249"/>
      <c r="M251" s="250"/>
      <c r="N251" s="251"/>
      <c r="O251" s="251"/>
      <c r="P251" s="251"/>
      <c r="Q251" s="251"/>
      <c r="R251" s="251"/>
      <c r="S251" s="251"/>
      <c r="T251" s="25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3" t="s">
        <v>215</v>
      </c>
      <c r="AU251" s="253" t="s">
        <v>82</v>
      </c>
      <c r="AV251" s="13" t="s">
        <v>82</v>
      </c>
      <c r="AW251" s="13" t="s">
        <v>30</v>
      </c>
      <c r="AX251" s="13" t="s">
        <v>73</v>
      </c>
      <c r="AY251" s="253" t="s">
        <v>206</v>
      </c>
    </row>
    <row r="252" s="13" customFormat="1">
      <c r="A252" s="13"/>
      <c r="B252" s="242"/>
      <c r="C252" s="243"/>
      <c r="D252" s="244" t="s">
        <v>215</v>
      </c>
      <c r="E252" s="245" t="s">
        <v>1</v>
      </c>
      <c r="F252" s="246" t="s">
        <v>443</v>
      </c>
      <c r="G252" s="243"/>
      <c r="H252" s="247">
        <v>2.46</v>
      </c>
      <c r="I252" s="248"/>
      <c r="J252" s="243"/>
      <c r="K252" s="243"/>
      <c r="L252" s="249"/>
      <c r="M252" s="250"/>
      <c r="N252" s="251"/>
      <c r="O252" s="251"/>
      <c r="P252" s="251"/>
      <c r="Q252" s="251"/>
      <c r="R252" s="251"/>
      <c r="S252" s="251"/>
      <c r="T252" s="25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3" t="s">
        <v>215</v>
      </c>
      <c r="AU252" s="253" t="s">
        <v>82</v>
      </c>
      <c r="AV252" s="13" t="s">
        <v>82</v>
      </c>
      <c r="AW252" s="13" t="s">
        <v>30</v>
      </c>
      <c r="AX252" s="13" t="s">
        <v>73</v>
      </c>
      <c r="AY252" s="253" t="s">
        <v>206</v>
      </c>
    </row>
    <row r="253" s="13" customFormat="1">
      <c r="A253" s="13"/>
      <c r="B253" s="242"/>
      <c r="C253" s="243"/>
      <c r="D253" s="244" t="s">
        <v>215</v>
      </c>
      <c r="E253" s="245" t="s">
        <v>1</v>
      </c>
      <c r="F253" s="246" t="s">
        <v>444</v>
      </c>
      <c r="G253" s="243"/>
      <c r="H253" s="247">
        <v>2.6200000000000001</v>
      </c>
      <c r="I253" s="248"/>
      <c r="J253" s="243"/>
      <c r="K253" s="243"/>
      <c r="L253" s="249"/>
      <c r="M253" s="250"/>
      <c r="N253" s="251"/>
      <c r="O253" s="251"/>
      <c r="P253" s="251"/>
      <c r="Q253" s="251"/>
      <c r="R253" s="251"/>
      <c r="S253" s="251"/>
      <c r="T253" s="25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3" t="s">
        <v>215</v>
      </c>
      <c r="AU253" s="253" t="s">
        <v>82</v>
      </c>
      <c r="AV253" s="13" t="s">
        <v>82</v>
      </c>
      <c r="AW253" s="13" t="s">
        <v>30</v>
      </c>
      <c r="AX253" s="13" t="s">
        <v>73</v>
      </c>
      <c r="AY253" s="253" t="s">
        <v>206</v>
      </c>
    </row>
    <row r="254" s="13" customFormat="1">
      <c r="A254" s="13"/>
      <c r="B254" s="242"/>
      <c r="C254" s="243"/>
      <c r="D254" s="244" t="s">
        <v>215</v>
      </c>
      <c r="E254" s="245" t="s">
        <v>1</v>
      </c>
      <c r="F254" s="246" t="s">
        <v>445</v>
      </c>
      <c r="G254" s="243"/>
      <c r="H254" s="247">
        <v>2.8300000000000001</v>
      </c>
      <c r="I254" s="248"/>
      <c r="J254" s="243"/>
      <c r="K254" s="243"/>
      <c r="L254" s="249"/>
      <c r="M254" s="250"/>
      <c r="N254" s="251"/>
      <c r="O254" s="251"/>
      <c r="P254" s="251"/>
      <c r="Q254" s="251"/>
      <c r="R254" s="251"/>
      <c r="S254" s="251"/>
      <c r="T254" s="25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3" t="s">
        <v>215</v>
      </c>
      <c r="AU254" s="253" t="s">
        <v>82</v>
      </c>
      <c r="AV254" s="13" t="s">
        <v>82</v>
      </c>
      <c r="AW254" s="13" t="s">
        <v>30</v>
      </c>
      <c r="AX254" s="13" t="s">
        <v>73</v>
      </c>
      <c r="AY254" s="253" t="s">
        <v>206</v>
      </c>
    </row>
    <row r="255" s="15" customFormat="1">
      <c r="A255" s="15"/>
      <c r="B255" s="265"/>
      <c r="C255" s="266"/>
      <c r="D255" s="244" t="s">
        <v>215</v>
      </c>
      <c r="E255" s="267" t="s">
        <v>1</v>
      </c>
      <c r="F255" s="268" t="s">
        <v>305</v>
      </c>
      <c r="G255" s="266"/>
      <c r="H255" s="269">
        <v>11.369999999999999</v>
      </c>
      <c r="I255" s="270"/>
      <c r="J255" s="266"/>
      <c r="K255" s="266"/>
      <c r="L255" s="271"/>
      <c r="M255" s="296"/>
      <c r="N255" s="297"/>
      <c r="O255" s="297"/>
      <c r="P255" s="297"/>
      <c r="Q255" s="297"/>
      <c r="R255" s="297"/>
      <c r="S255" s="297"/>
      <c r="T255" s="298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75" t="s">
        <v>215</v>
      </c>
      <c r="AU255" s="275" t="s">
        <v>82</v>
      </c>
      <c r="AV255" s="15" t="s">
        <v>90</v>
      </c>
      <c r="AW255" s="15" t="s">
        <v>30</v>
      </c>
      <c r="AX255" s="15" t="s">
        <v>80</v>
      </c>
      <c r="AY255" s="275" t="s">
        <v>206</v>
      </c>
    </row>
    <row r="256" s="2" customFormat="1" ht="6.96" customHeight="1">
      <c r="A256" s="39"/>
      <c r="B256" s="67"/>
      <c r="C256" s="68"/>
      <c r="D256" s="68"/>
      <c r="E256" s="68"/>
      <c r="F256" s="68"/>
      <c r="G256" s="68"/>
      <c r="H256" s="68"/>
      <c r="I256" s="68"/>
      <c r="J256" s="68"/>
      <c r="K256" s="68"/>
      <c r="L256" s="45"/>
      <c r="M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</row>
  </sheetData>
  <sheetProtection sheet="1" autoFilter="0" formatColumns="0" formatRows="0" objects="1" scenarios="1" spinCount="100000" saltValue="g5HXde61HmnxDUonJXRr/4JIGAoD6Nq+7BMQrnHyMqiZxw5EbHhDnUQ4H0OZ5XKxU+054OC1nMEe/qRrrtWdXg==" hashValue="V4ow3fs3gUuwlDjwmS5zX58qxpQklcEPiLf+gagxf+N6TO21b4BvX1bxbE0KDTPOCvXo82Bv4OTYIeUeMbRAdA==" algorithmName="SHA-512" password="CC35"/>
  <autoFilter ref="C133:K2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474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475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476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ROUND((SUM(BE129:BE225)),  2)</f>
        <v>0</v>
      </c>
      <c r="G37" s="39"/>
      <c r="H37" s="39"/>
      <c r="I37" s="166">
        <v>0.20999999999999999</v>
      </c>
      <c r="J37" s="165">
        <f>ROUND(((SUM(BE129:BE225))*I37),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ROUND((SUM(BF129:BF225)),  2)</f>
        <v>0</v>
      </c>
      <c r="G38" s="39"/>
      <c r="H38" s="39"/>
      <c r="I38" s="166">
        <v>0.12</v>
      </c>
      <c r="J38" s="165">
        <f>ROUND(((SUM(BF129:BF225))*I38),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ROUND((SUM(BG129:BG225)),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ROUND((SUM(BH129:BH225)),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ROUND((SUM(BI129:BI225)),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474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475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340-11-01.01 - přípojka NN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483</v>
      </c>
      <c r="E102" s="199"/>
      <c r="F102" s="199"/>
      <c r="G102" s="199"/>
      <c r="H102" s="199"/>
      <c r="I102" s="199"/>
      <c r="J102" s="200">
        <f>J131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484</v>
      </c>
      <c r="E103" s="199"/>
      <c r="F103" s="199"/>
      <c r="G103" s="199"/>
      <c r="H103" s="199"/>
      <c r="I103" s="199"/>
      <c r="J103" s="200">
        <f>J136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485</v>
      </c>
      <c r="E104" s="199"/>
      <c r="F104" s="199"/>
      <c r="G104" s="199"/>
      <c r="H104" s="199"/>
      <c r="I104" s="199"/>
      <c r="J104" s="200">
        <f>J138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3"/>
      <c r="D105" s="198" t="s">
        <v>486</v>
      </c>
      <c r="E105" s="199"/>
      <c r="F105" s="199"/>
      <c r="G105" s="199"/>
      <c r="H105" s="199"/>
      <c r="I105" s="199"/>
      <c r="J105" s="200">
        <f>J175</f>
        <v>0</v>
      </c>
      <c r="K105" s="133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191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Prostá rekonstrukce trati v úseku Lázně Bělohrad - Nová Paka_Z2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474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170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6" t="s">
        <v>475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172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SO 340-11-01.01 - přípojka NN (ÚOŽI)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Lázně Bělohrad - Nová Paka</v>
      </c>
      <c r="G123" s="41"/>
      <c r="H123" s="41"/>
      <c r="I123" s="33" t="s">
        <v>22</v>
      </c>
      <c r="J123" s="80" t="str">
        <f>IF(J16="","",J16)</f>
        <v>7. 7. 2025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E19</f>
        <v>Správa Železnic, s.o.</v>
      </c>
      <c r="G125" s="41"/>
      <c r="H125" s="41"/>
      <c r="I125" s="33" t="s">
        <v>29</v>
      </c>
      <c r="J125" s="37" t="str">
        <f>E25</f>
        <v>Pavel Plašil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IF(E22="","",E22)</f>
        <v>Vyplň údaj</v>
      </c>
      <c r="G126" s="41"/>
      <c r="H126" s="41"/>
      <c r="I126" s="33" t="s">
        <v>31</v>
      </c>
      <c r="J126" s="37" t="str">
        <f>E28</f>
        <v>Michal Kadlec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192</v>
      </c>
      <c r="D128" s="205" t="s">
        <v>58</v>
      </c>
      <c r="E128" s="205" t="s">
        <v>54</v>
      </c>
      <c r="F128" s="205" t="s">
        <v>55</v>
      </c>
      <c r="G128" s="205" t="s">
        <v>193</v>
      </c>
      <c r="H128" s="205" t="s">
        <v>194</v>
      </c>
      <c r="I128" s="205" t="s">
        <v>195</v>
      </c>
      <c r="J128" s="205" t="s">
        <v>178</v>
      </c>
      <c r="K128" s="206" t="s">
        <v>196</v>
      </c>
      <c r="L128" s="207"/>
      <c r="M128" s="101" t="s">
        <v>1</v>
      </c>
      <c r="N128" s="102" t="s">
        <v>37</v>
      </c>
      <c r="O128" s="102" t="s">
        <v>197</v>
      </c>
      <c r="P128" s="102" t="s">
        <v>198</v>
      </c>
      <c r="Q128" s="102" t="s">
        <v>199</v>
      </c>
      <c r="R128" s="102" t="s">
        <v>200</v>
      </c>
      <c r="S128" s="102" t="s">
        <v>201</v>
      </c>
      <c r="T128" s="103" t="s">
        <v>202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203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</f>
        <v>0</v>
      </c>
      <c r="Q129" s="105"/>
      <c r="R129" s="210">
        <f>R130</f>
        <v>0</v>
      </c>
      <c r="S129" s="105"/>
      <c r="T129" s="211">
        <f>T130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72</v>
      </c>
      <c r="AU129" s="18" t="s">
        <v>180</v>
      </c>
      <c r="BK129" s="212">
        <f>BK130</f>
        <v>0</v>
      </c>
    </row>
    <row r="130" s="12" customFormat="1" ht="25.92" customHeight="1">
      <c r="A130" s="12"/>
      <c r="B130" s="213"/>
      <c r="C130" s="214"/>
      <c r="D130" s="215" t="s">
        <v>72</v>
      </c>
      <c r="E130" s="216" t="s">
        <v>204</v>
      </c>
      <c r="F130" s="216" t="s">
        <v>204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P131+P136+P138+P175</f>
        <v>0</v>
      </c>
      <c r="Q130" s="221"/>
      <c r="R130" s="222">
        <f>R131+R136+R138+R175</f>
        <v>0</v>
      </c>
      <c r="S130" s="221"/>
      <c r="T130" s="223">
        <f>T131+T136+T138+T175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73</v>
      </c>
      <c r="AY130" s="224" t="s">
        <v>206</v>
      </c>
      <c r="BK130" s="226">
        <f>BK131+BK136+BK138+BK175</f>
        <v>0</v>
      </c>
    </row>
    <row r="131" s="12" customFormat="1" ht="22.8" customHeight="1">
      <c r="A131" s="12"/>
      <c r="B131" s="213"/>
      <c r="C131" s="214"/>
      <c r="D131" s="215" t="s">
        <v>72</v>
      </c>
      <c r="E131" s="227" t="s">
        <v>233</v>
      </c>
      <c r="F131" s="227" t="s">
        <v>207</v>
      </c>
      <c r="G131" s="214"/>
      <c r="H131" s="214"/>
      <c r="I131" s="217"/>
      <c r="J131" s="228">
        <f>BK131</f>
        <v>0</v>
      </c>
      <c r="K131" s="214"/>
      <c r="L131" s="219"/>
      <c r="M131" s="220"/>
      <c r="N131" s="221"/>
      <c r="O131" s="221"/>
      <c r="P131" s="222">
        <f>SUM(P132:P135)</f>
        <v>0</v>
      </c>
      <c r="Q131" s="221"/>
      <c r="R131" s="222">
        <f>SUM(R132:R135)</f>
        <v>0</v>
      </c>
      <c r="S131" s="221"/>
      <c r="T131" s="223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4" t="s">
        <v>80</v>
      </c>
      <c r="AT131" s="225" t="s">
        <v>72</v>
      </c>
      <c r="AU131" s="225" t="s">
        <v>80</v>
      </c>
      <c r="AY131" s="224" t="s">
        <v>206</v>
      </c>
      <c r="BK131" s="226">
        <f>SUM(BK132:BK135)</f>
        <v>0</v>
      </c>
    </row>
    <row r="132" s="2" customFormat="1" ht="24.15" customHeight="1">
      <c r="A132" s="39"/>
      <c r="B132" s="40"/>
      <c r="C132" s="229" t="s">
        <v>80</v>
      </c>
      <c r="D132" s="229" t="s">
        <v>208</v>
      </c>
      <c r="E132" s="230" t="s">
        <v>487</v>
      </c>
      <c r="F132" s="231" t="s">
        <v>488</v>
      </c>
      <c r="G132" s="232" t="s">
        <v>221</v>
      </c>
      <c r="H132" s="233">
        <v>3.2000000000000002</v>
      </c>
      <c r="I132" s="234"/>
      <c r="J132" s="235">
        <f>ROUND(I132*H132,2)</f>
        <v>0</v>
      </c>
      <c r="K132" s="231" t="s">
        <v>489</v>
      </c>
      <c r="L132" s="45"/>
      <c r="M132" s="236" t="s">
        <v>1</v>
      </c>
      <c r="N132" s="237" t="s">
        <v>38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213</v>
      </c>
      <c r="AT132" s="240" t="s">
        <v>208</v>
      </c>
      <c r="AU132" s="240" t="s">
        <v>82</v>
      </c>
      <c r="AY132" s="18" t="s">
        <v>206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80</v>
      </c>
      <c r="BK132" s="241">
        <f>ROUND(I132*H132,2)</f>
        <v>0</v>
      </c>
      <c r="BL132" s="18" t="s">
        <v>213</v>
      </c>
      <c r="BM132" s="240" t="s">
        <v>490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491</v>
      </c>
      <c r="G133" s="243"/>
      <c r="H133" s="247">
        <v>3.2000000000000002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80</v>
      </c>
      <c r="AY133" s="253" t="s">
        <v>206</v>
      </c>
    </row>
    <row r="134" s="2" customFormat="1" ht="24.15" customHeight="1">
      <c r="A134" s="39"/>
      <c r="B134" s="40"/>
      <c r="C134" s="229" t="s">
        <v>82</v>
      </c>
      <c r="D134" s="229" t="s">
        <v>208</v>
      </c>
      <c r="E134" s="230" t="s">
        <v>492</v>
      </c>
      <c r="F134" s="231" t="s">
        <v>493</v>
      </c>
      <c r="G134" s="232" t="s">
        <v>221</v>
      </c>
      <c r="H134" s="233">
        <v>3.2000000000000002</v>
      </c>
      <c r="I134" s="234"/>
      <c r="J134" s="235">
        <f>ROUND(I134*H134,2)</f>
        <v>0</v>
      </c>
      <c r="K134" s="231" t="s">
        <v>489</v>
      </c>
      <c r="L134" s="45"/>
      <c r="M134" s="236" t="s">
        <v>1</v>
      </c>
      <c r="N134" s="237" t="s">
        <v>38</v>
      </c>
      <c r="O134" s="92"/>
      <c r="P134" s="238">
        <f>O134*H134</f>
        <v>0</v>
      </c>
      <c r="Q134" s="238">
        <v>0</v>
      </c>
      <c r="R134" s="238">
        <f>Q134*H134</f>
        <v>0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213</v>
      </c>
      <c r="AT134" s="240" t="s">
        <v>208</v>
      </c>
      <c r="AU134" s="240" t="s">
        <v>82</v>
      </c>
      <c r="AY134" s="18" t="s">
        <v>206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80</v>
      </c>
      <c r="BK134" s="241">
        <f>ROUND(I134*H134,2)</f>
        <v>0</v>
      </c>
      <c r="BL134" s="18" t="s">
        <v>213</v>
      </c>
      <c r="BM134" s="240" t="s">
        <v>494</v>
      </c>
    </row>
    <row r="135" s="13" customFormat="1">
      <c r="A135" s="13"/>
      <c r="B135" s="242"/>
      <c r="C135" s="243"/>
      <c r="D135" s="244" t="s">
        <v>215</v>
      </c>
      <c r="E135" s="245" t="s">
        <v>1</v>
      </c>
      <c r="F135" s="246" t="s">
        <v>491</v>
      </c>
      <c r="G135" s="243"/>
      <c r="H135" s="247">
        <v>3.2000000000000002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215</v>
      </c>
      <c r="AU135" s="253" t="s">
        <v>82</v>
      </c>
      <c r="AV135" s="13" t="s">
        <v>82</v>
      </c>
      <c r="AW135" s="13" t="s">
        <v>30</v>
      </c>
      <c r="AX135" s="13" t="s">
        <v>80</v>
      </c>
      <c r="AY135" s="253" t="s">
        <v>206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495</v>
      </c>
      <c r="F136" s="227" t="s">
        <v>496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P137</f>
        <v>0</v>
      </c>
      <c r="Q136" s="221"/>
      <c r="R136" s="222">
        <f>R137</f>
        <v>0</v>
      </c>
      <c r="S136" s="221"/>
      <c r="T136" s="223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BK137</f>
        <v>0</v>
      </c>
    </row>
    <row r="137" s="2" customFormat="1" ht="16.5" customHeight="1">
      <c r="A137" s="39"/>
      <c r="B137" s="40"/>
      <c r="C137" s="229" t="s">
        <v>90</v>
      </c>
      <c r="D137" s="229" t="s">
        <v>208</v>
      </c>
      <c r="E137" s="230" t="s">
        <v>497</v>
      </c>
      <c r="F137" s="231" t="s">
        <v>498</v>
      </c>
      <c r="G137" s="232" t="s">
        <v>309</v>
      </c>
      <c r="H137" s="233">
        <v>1535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499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499</v>
      </c>
      <c r="BM137" s="240" t="s">
        <v>500</v>
      </c>
    </row>
    <row r="138" s="12" customFormat="1" ht="22.8" customHeight="1">
      <c r="A138" s="12"/>
      <c r="B138" s="213"/>
      <c r="C138" s="214"/>
      <c r="D138" s="215" t="s">
        <v>72</v>
      </c>
      <c r="E138" s="227" t="s">
        <v>501</v>
      </c>
      <c r="F138" s="227" t="s">
        <v>502</v>
      </c>
      <c r="G138" s="214"/>
      <c r="H138" s="214"/>
      <c r="I138" s="217"/>
      <c r="J138" s="228">
        <f>BK138</f>
        <v>0</v>
      </c>
      <c r="K138" s="214"/>
      <c r="L138" s="219"/>
      <c r="M138" s="220"/>
      <c r="N138" s="221"/>
      <c r="O138" s="221"/>
      <c r="P138" s="222">
        <f>SUM(P139:P174)</f>
        <v>0</v>
      </c>
      <c r="Q138" s="221"/>
      <c r="R138" s="222">
        <f>SUM(R139:R174)</f>
        <v>0</v>
      </c>
      <c r="S138" s="221"/>
      <c r="T138" s="223">
        <f>SUM(T139:T174)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4" t="s">
        <v>80</v>
      </c>
      <c r="AT138" s="225" t="s">
        <v>72</v>
      </c>
      <c r="AU138" s="225" t="s">
        <v>80</v>
      </c>
      <c r="AY138" s="224" t="s">
        <v>206</v>
      </c>
      <c r="BK138" s="226">
        <f>SUM(BK139:BK174)</f>
        <v>0</v>
      </c>
    </row>
    <row r="139" s="2" customFormat="1" ht="33" customHeight="1">
      <c r="A139" s="39"/>
      <c r="B139" s="40"/>
      <c r="C139" s="286" t="s">
        <v>213</v>
      </c>
      <c r="D139" s="286" t="s">
        <v>288</v>
      </c>
      <c r="E139" s="287" t="s">
        <v>503</v>
      </c>
      <c r="F139" s="288" t="s">
        <v>504</v>
      </c>
      <c r="G139" s="289" t="s">
        <v>309</v>
      </c>
      <c r="H139" s="290">
        <v>80</v>
      </c>
      <c r="I139" s="291"/>
      <c r="J139" s="292">
        <f>ROUND(I139*H139,2)</f>
        <v>0</v>
      </c>
      <c r="K139" s="288" t="s">
        <v>489</v>
      </c>
      <c r="L139" s="293"/>
      <c r="M139" s="294" t="s">
        <v>1</v>
      </c>
      <c r="N139" s="295" t="s">
        <v>38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505</v>
      </c>
      <c r="AT139" s="240" t="s">
        <v>288</v>
      </c>
      <c r="AU139" s="240" t="s">
        <v>82</v>
      </c>
      <c r="AY139" s="18" t="s">
        <v>206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80</v>
      </c>
      <c r="BK139" s="241">
        <f>ROUND(I139*H139,2)</f>
        <v>0</v>
      </c>
      <c r="BL139" s="18" t="s">
        <v>383</v>
      </c>
      <c r="BM139" s="240" t="s">
        <v>506</v>
      </c>
    </row>
    <row r="140" s="13" customFormat="1">
      <c r="A140" s="13"/>
      <c r="B140" s="242"/>
      <c r="C140" s="243"/>
      <c r="D140" s="244" t="s">
        <v>215</v>
      </c>
      <c r="E140" s="245" t="s">
        <v>1</v>
      </c>
      <c r="F140" s="246" t="s">
        <v>507</v>
      </c>
      <c r="G140" s="243"/>
      <c r="H140" s="247">
        <v>10</v>
      </c>
      <c r="I140" s="248"/>
      <c r="J140" s="243"/>
      <c r="K140" s="243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215</v>
      </c>
      <c r="AU140" s="253" t="s">
        <v>82</v>
      </c>
      <c r="AV140" s="13" t="s">
        <v>82</v>
      </c>
      <c r="AW140" s="13" t="s">
        <v>30</v>
      </c>
      <c r="AX140" s="13" t="s">
        <v>73</v>
      </c>
      <c r="AY140" s="253" t="s">
        <v>206</v>
      </c>
    </row>
    <row r="141" s="13" customFormat="1">
      <c r="A141" s="13"/>
      <c r="B141" s="242"/>
      <c r="C141" s="243"/>
      <c r="D141" s="244" t="s">
        <v>215</v>
      </c>
      <c r="E141" s="245" t="s">
        <v>1</v>
      </c>
      <c r="F141" s="246" t="s">
        <v>508</v>
      </c>
      <c r="G141" s="243"/>
      <c r="H141" s="247">
        <v>10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215</v>
      </c>
      <c r="AU141" s="253" t="s">
        <v>82</v>
      </c>
      <c r="AV141" s="13" t="s">
        <v>82</v>
      </c>
      <c r="AW141" s="13" t="s">
        <v>30</v>
      </c>
      <c r="AX141" s="13" t="s">
        <v>73</v>
      </c>
      <c r="AY141" s="253" t="s">
        <v>206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509</v>
      </c>
      <c r="G142" s="243"/>
      <c r="H142" s="247">
        <v>10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73</v>
      </c>
      <c r="AY142" s="253" t="s">
        <v>206</v>
      </c>
    </row>
    <row r="143" s="13" customFormat="1">
      <c r="A143" s="13"/>
      <c r="B143" s="242"/>
      <c r="C143" s="243"/>
      <c r="D143" s="244" t="s">
        <v>215</v>
      </c>
      <c r="E143" s="245" t="s">
        <v>1</v>
      </c>
      <c r="F143" s="246" t="s">
        <v>510</v>
      </c>
      <c r="G143" s="243"/>
      <c r="H143" s="247">
        <v>10</v>
      </c>
      <c r="I143" s="248"/>
      <c r="J143" s="243"/>
      <c r="K143" s="243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215</v>
      </c>
      <c r="AU143" s="253" t="s">
        <v>82</v>
      </c>
      <c r="AV143" s="13" t="s">
        <v>82</v>
      </c>
      <c r="AW143" s="13" t="s">
        <v>30</v>
      </c>
      <c r="AX143" s="13" t="s">
        <v>73</v>
      </c>
      <c r="AY143" s="253" t="s">
        <v>206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511</v>
      </c>
      <c r="G144" s="243"/>
      <c r="H144" s="247">
        <v>10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82</v>
      </c>
      <c r="AV144" s="13" t="s">
        <v>82</v>
      </c>
      <c r="AW144" s="13" t="s">
        <v>30</v>
      </c>
      <c r="AX144" s="13" t="s">
        <v>73</v>
      </c>
      <c r="AY144" s="253" t="s">
        <v>206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512</v>
      </c>
      <c r="G145" s="243"/>
      <c r="H145" s="247">
        <v>10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82</v>
      </c>
      <c r="AV145" s="13" t="s">
        <v>82</v>
      </c>
      <c r="AW145" s="13" t="s">
        <v>30</v>
      </c>
      <c r="AX145" s="13" t="s">
        <v>73</v>
      </c>
      <c r="AY145" s="253" t="s">
        <v>206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513</v>
      </c>
      <c r="G146" s="243"/>
      <c r="H146" s="247">
        <v>10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73</v>
      </c>
      <c r="AY146" s="253" t="s">
        <v>206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514</v>
      </c>
      <c r="G147" s="243"/>
      <c r="H147" s="247">
        <v>10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73</v>
      </c>
      <c r="AY147" s="253" t="s">
        <v>206</v>
      </c>
    </row>
    <row r="148" s="14" customFormat="1">
      <c r="A148" s="14"/>
      <c r="B148" s="254"/>
      <c r="C148" s="255"/>
      <c r="D148" s="244" t="s">
        <v>215</v>
      </c>
      <c r="E148" s="256" t="s">
        <v>1</v>
      </c>
      <c r="F148" s="257" t="s">
        <v>218</v>
      </c>
      <c r="G148" s="255"/>
      <c r="H148" s="258">
        <v>80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215</v>
      </c>
      <c r="AU148" s="264" t="s">
        <v>82</v>
      </c>
      <c r="AV148" s="14" t="s">
        <v>213</v>
      </c>
      <c r="AW148" s="14" t="s">
        <v>30</v>
      </c>
      <c r="AX148" s="14" t="s">
        <v>80</v>
      </c>
      <c r="AY148" s="264" t="s">
        <v>206</v>
      </c>
    </row>
    <row r="149" s="2" customFormat="1" ht="24.15" customHeight="1">
      <c r="A149" s="39"/>
      <c r="B149" s="40"/>
      <c r="C149" s="286" t="s">
        <v>233</v>
      </c>
      <c r="D149" s="286" t="s">
        <v>288</v>
      </c>
      <c r="E149" s="287" t="s">
        <v>515</v>
      </c>
      <c r="F149" s="288" t="s">
        <v>516</v>
      </c>
      <c r="G149" s="289" t="s">
        <v>309</v>
      </c>
      <c r="H149" s="290">
        <v>40</v>
      </c>
      <c r="I149" s="291"/>
      <c r="J149" s="292">
        <f>ROUND(I149*H149,2)</f>
        <v>0</v>
      </c>
      <c r="K149" s="288" t="s">
        <v>489</v>
      </c>
      <c r="L149" s="293"/>
      <c r="M149" s="294" t="s">
        <v>1</v>
      </c>
      <c r="N149" s="295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505</v>
      </c>
      <c r="AT149" s="240" t="s">
        <v>288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383</v>
      </c>
      <c r="BM149" s="240" t="s">
        <v>517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518</v>
      </c>
      <c r="G150" s="243"/>
      <c r="H150" s="247">
        <v>10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82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3" customFormat="1">
      <c r="A151" s="13"/>
      <c r="B151" s="242"/>
      <c r="C151" s="243"/>
      <c r="D151" s="244" t="s">
        <v>215</v>
      </c>
      <c r="E151" s="245" t="s">
        <v>1</v>
      </c>
      <c r="F151" s="246" t="s">
        <v>519</v>
      </c>
      <c r="G151" s="243"/>
      <c r="H151" s="247">
        <v>10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215</v>
      </c>
      <c r="AU151" s="253" t="s">
        <v>82</v>
      </c>
      <c r="AV151" s="13" t="s">
        <v>82</v>
      </c>
      <c r="AW151" s="13" t="s">
        <v>30</v>
      </c>
      <c r="AX151" s="13" t="s">
        <v>73</v>
      </c>
      <c r="AY151" s="253" t="s">
        <v>206</v>
      </c>
    </row>
    <row r="152" s="13" customFormat="1">
      <c r="A152" s="13"/>
      <c r="B152" s="242"/>
      <c r="C152" s="243"/>
      <c r="D152" s="244" t="s">
        <v>215</v>
      </c>
      <c r="E152" s="245" t="s">
        <v>1</v>
      </c>
      <c r="F152" s="246" t="s">
        <v>520</v>
      </c>
      <c r="G152" s="243"/>
      <c r="H152" s="247">
        <v>10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215</v>
      </c>
      <c r="AU152" s="253" t="s">
        <v>82</v>
      </c>
      <c r="AV152" s="13" t="s">
        <v>82</v>
      </c>
      <c r="AW152" s="13" t="s">
        <v>30</v>
      </c>
      <c r="AX152" s="13" t="s">
        <v>73</v>
      </c>
      <c r="AY152" s="253" t="s">
        <v>206</v>
      </c>
    </row>
    <row r="153" s="13" customFormat="1">
      <c r="A153" s="13"/>
      <c r="B153" s="242"/>
      <c r="C153" s="243"/>
      <c r="D153" s="244" t="s">
        <v>215</v>
      </c>
      <c r="E153" s="245" t="s">
        <v>1</v>
      </c>
      <c r="F153" s="246" t="s">
        <v>521</v>
      </c>
      <c r="G153" s="243"/>
      <c r="H153" s="247">
        <v>10</v>
      </c>
      <c r="I153" s="248"/>
      <c r="J153" s="243"/>
      <c r="K153" s="243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215</v>
      </c>
      <c r="AU153" s="253" t="s">
        <v>82</v>
      </c>
      <c r="AV153" s="13" t="s">
        <v>82</v>
      </c>
      <c r="AW153" s="13" t="s">
        <v>30</v>
      </c>
      <c r="AX153" s="13" t="s">
        <v>73</v>
      </c>
      <c r="AY153" s="253" t="s">
        <v>206</v>
      </c>
    </row>
    <row r="154" s="14" customFormat="1">
      <c r="A154" s="14"/>
      <c r="B154" s="254"/>
      <c r="C154" s="255"/>
      <c r="D154" s="244" t="s">
        <v>215</v>
      </c>
      <c r="E154" s="256" t="s">
        <v>1</v>
      </c>
      <c r="F154" s="257" t="s">
        <v>218</v>
      </c>
      <c r="G154" s="255"/>
      <c r="H154" s="258">
        <v>40</v>
      </c>
      <c r="I154" s="259"/>
      <c r="J154" s="255"/>
      <c r="K154" s="255"/>
      <c r="L154" s="260"/>
      <c r="M154" s="261"/>
      <c r="N154" s="262"/>
      <c r="O154" s="262"/>
      <c r="P154" s="262"/>
      <c r="Q154" s="262"/>
      <c r="R154" s="262"/>
      <c r="S154" s="262"/>
      <c r="T154" s="26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4" t="s">
        <v>215</v>
      </c>
      <c r="AU154" s="264" t="s">
        <v>82</v>
      </c>
      <c r="AV154" s="14" t="s">
        <v>213</v>
      </c>
      <c r="AW154" s="14" t="s">
        <v>30</v>
      </c>
      <c r="AX154" s="14" t="s">
        <v>80</v>
      </c>
      <c r="AY154" s="264" t="s">
        <v>206</v>
      </c>
    </row>
    <row r="155" s="2" customFormat="1" ht="55.5" customHeight="1">
      <c r="A155" s="39"/>
      <c r="B155" s="40"/>
      <c r="C155" s="286" t="s">
        <v>244</v>
      </c>
      <c r="D155" s="286" t="s">
        <v>288</v>
      </c>
      <c r="E155" s="287" t="s">
        <v>522</v>
      </c>
      <c r="F155" s="288" t="s">
        <v>523</v>
      </c>
      <c r="G155" s="289" t="s">
        <v>301</v>
      </c>
      <c r="H155" s="290">
        <v>1</v>
      </c>
      <c r="I155" s="291"/>
      <c r="J155" s="292">
        <f>ROUND(I155*H155,2)</f>
        <v>0</v>
      </c>
      <c r="K155" s="288" t="s">
        <v>489</v>
      </c>
      <c r="L155" s="293"/>
      <c r="M155" s="294" t="s">
        <v>1</v>
      </c>
      <c r="N155" s="295" t="s">
        <v>38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505</v>
      </c>
      <c r="AT155" s="240" t="s">
        <v>288</v>
      </c>
      <c r="AU155" s="240" t="s">
        <v>82</v>
      </c>
      <c r="AY155" s="18" t="s">
        <v>206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80</v>
      </c>
      <c r="BK155" s="241">
        <f>ROUND(I155*H155,2)</f>
        <v>0</v>
      </c>
      <c r="BL155" s="18" t="s">
        <v>383</v>
      </c>
      <c r="BM155" s="240" t="s">
        <v>524</v>
      </c>
    </row>
    <row r="156" s="13" customFormat="1">
      <c r="A156" s="13"/>
      <c r="B156" s="242"/>
      <c r="C156" s="243"/>
      <c r="D156" s="244" t="s">
        <v>215</v>
      </c>
      <c r="E156" s="245" t="s">
        <v>1</v>
      </c>
      <c r="F156" s="246" t="s">
        <v>525</v>
      </c>
      <c r="G156" s="243"/>
      <c r="H156" s="247">
        <v>1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215</v>
      </c>
      <c r="AU156" s="253" t="s">
        <v>82</v>
      </c>
      <c r="AV156" s="13" t="s">
        <v>82</v>
      </c>
      <c r="AW156" s="13" t="s">
        <v>30</v>
      </c>
      <c r="AX156" s="13" t="s">
        <v>73</v>
      </c>
      <c r="AY156" s="253" t="s">
        <v>206</v>
      </c>
    </row>
    <row r="157" s="14" customFormat="1">
      <c r="A157" s="14"/>
      <c r="B157" s="254"/>
      <c r="C157" s="255"/>
      <c r="D157" s="244" t="s">
        <v>215</v>
      </c>
      <c r="E157" s="256" t="s">
        <v>1</v>
      </c>
      <c r="F157" s="257" t="s">
        <v>218</v>
      </c>
      <c r="G157" s="255"/>
      <c r="H157" s="258">
        <v>1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4" t="s">
        <v>215</v>
      </c>
      <c r="AU157" s="264" t="s">
        <v>82</v>
      </c>
      <c r="AV157" s="14" t="s">
        <v>213</v>
      </c>
      <c r="AW157" s="14" t="s">
        <v>30</v>
      </c>
      <c r="AX157" s="14" t="s">
        <v>80</v>
      </c>
      <c r="AY157" s="264" t="s">
        <v>206</v>
      </c>
    </row>
    <row r="158" s="2" customFormat="1" ht="37.8" customHeight="1">
      <c r="A158" s="39"/>
      <c r="B158" s="40"/>
      <c r="C158" s="286" t="s">
        <v>248</v>
      </c>
      <c r="D158" s="286" t="s">
        <v>288</v>
      </c>
      <c r="E158" s="287" t="s">
        <v>526</v>
      </c>
      <c r="F158" s="288" t="s">
        <v>527</v>
      </c>
      <c r="G158" s="289" t="s">
        <v>301</v>
      </c>
      <c r="H158" s="290">
        <v>1</v>
      </c>
      <c r="I158" s="291"/>
      <c r="J158" s="292">
        <f>ROUND(I158*H158,2)</f>
        <v>0</v>
      </c>
      <c r="K158" s="288" t="s">
        <v>489</v>
      </c>
      <c r="L158" s="293"/>
      <c r="M158" s="294" t="s">
        <v>1</v>
      </c>
      <c r="N158" s="295" t="s">
        <v>38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505</v>
      </c>
      <c r="AT158" s="240" t="s">
        <v>288</v>
      </c>
      <c r="AU158" s="240" t="s">
        <v>82</v>
      </c>
      <c r="AY158" s="18" t="s">
        <v>206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80</v>
      </c>
      <c r="BK158" s="241">
        <f>ROUND(I158*H158,2)</f>
        <v>0</v>
      </c>
      <c r="BL158" s="18" t="s">
        <v>383</v>
      </c>
      <c r="BM158" s="240" t="s">
        <v>528</v>
      </c>
    </row>
    <row r="159" s="2" customFormat="1" ht="24.15" customHeight="1">
      <c r="A159" s="39"/>
      <c r="B159" s="40"/>
      <c r="C159" s="286" t="s">
        <v>253</v>
      </c>
      <c r="D159" s="286" t="s">
        <v>288</v>
      </c>
      <c r="E159" s="287" t="s">
        <v>529</v>
      </c>
      <c r="F159" s="288" t="s">
        <v>530</v>
      </c>
      <c r="G159" s="289" t="s">
        <v>309</v>
      </c>
      <c r="H159" s="290">
        <v>1985</v>
      </c>
      <c r="I159" s="291"/>
      <c r="J159" s="292">
        <f>ROUND(I159*H159,2)</f>
        <v>0</v>
      </c>
      <c r="K159" s="288" t="s">
        <v>489</v>
      </c>
      <c r="L159" s="293"/>
      <c r="M159" s="294" t="s">
        <v>1</v>
      </c>
      <c r="N159" s="295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505</v>
      </c>
      <c r="AT159" s="240" t="s">
        <v>288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383</v>
      </c>
      <c r="BM159" s="240" t="s">
        <v>531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532</v>
      </c>
      <c r="G160" s="243"/>
      <c r="H160" s="247">
        <v>50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82</v>
      </c>
      <c r="AV160" s="13" t="s">
        <v>82</v>
      </c>
      <c r="AW160" s="13" t="s">
        <v>30</v>
      </c>
      <c r="AX160" s="13" t="s">
        <v>73</v>
      </c>
      <c r="AY160" s="253" t="s">
        <v>206</v>
      </c>
    </row>
    <row r="161" s="13" customFormat="1">
      <c r="A161" s="13"/>
      <c r="B161" s="242"/>
      <c r="C161" s="243"/>
      <c r="D161" s="244" t="s">
        <v>215</v>
      </c>
      <c r="E161" s="245" t="s">
        <v>1</v>
      </c>
      <c r="F161" s="246" t="s">
        <v>533</v>
      </c>
      <c r="G161" s="243"/>
      <c r="H161" s="247">
        <v>10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215</v>
      </c>
      <c r="AU161" s="253" t="s">
        <v>82</v>
      </c>
      <c r="AV161" s="13" t="s">
        <v>82</v>
      </c>
      <c r="AW161" s="13" t="s">
        <v>30</v>
      </c>
      <c r="AX161" s="13" t="s">
        <v>73</v>
      </c>
      <c r="AY161" s="253" t="s">
        <v>206</v>
      </c>
    </row>
    <row r="162" s="13" customFormat="1">
      <c r="A162" s="13"/>
      <c r="B162" s="242"/>
      <c r="C162" s="243"/>
      <c r="D162" s="244" t="s">
        <v>215</v>
      </c>
      <c r="E162" s="245" t="s">
        <v>1</v>
      </c>
      <c r="F162" s="246" t="s">
        <v>534</v>
      </c>
      <c r="G162" s="243"/>
      <c r="H162" s="247">
        <v>750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215</v>
      </c>
      <c r="AU162" s="253" t="s">
        <v>82</v>
      </c>
      <c r="AV162" s="13" t="s">
        <v>82</v>
      </c>
      <c r="AW162" s="13" t="s">
        <v>30</v>
      </c>
      <c r="AX162" s="13" t="s">
        <v>73</v>
      </c>
      <c r="AY162" s="253" t="s">
        <v>206</v>
      </c>
    </row>
    <row r="163" s="13" customFormat="1">
      <c r="A163" s="13"/>
      <c r="B163" s="242"/>
      <c r="C163" s="243"/>
      <c r="D163" s="244" t="s">
        <v>215</v>
      </c>
      <c r="E163" s="245" t="s">
        <v>1</v>
      </c>
      <c r="F163" s="246" t="s">
        <v>535</v>
      </c>
      <c r="G163" s="243"/>
      <c r="H163" s="247">
        <v>290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215</v>
      </c>
      <c r="AU163" s="253" t="s">
        <v>82</v>
      </c>
      <c r="AV163" s="13" t="s">
        <v>82</v>
      </c>
      <c r="AW163" s="13" t="s">
        <v>30</v>
      </c>
      <c r="AX163" s="13" t="s">
        <v>73</v>
      </c>
      <c r="AY163" s="253" t="s">
        <v>206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536</v>
      </c>
      <c r="G164" s="243"/>
      <c r="H164" s="247">
        <v>885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73</v>
      </c>
      <c r="AY164" s="253" t="s">
        <v>206</v>
      </c>
    </row>
    <row r="165" s="14" customFormat="1">
      <c r="A165" s="14"/>
      <c r="B165" s="254"/>
      <c r="C165" s="255"/>
      <c r="D165" s="244" t="s">
        <v>215</v>
      </c>
      <c r="E165" s="256" t="s">
        <v>1</v>
      </c>
      <c r="F165" s="257" t="s">
        <v>218</v>
      </c>
      <c r="G165" s="255"/>
      <c r="H165" s="258">
        <v>1985</v>
      </c>
      <c r="I165" s="259"/>
      <c r="J165" s="255"/>
      <c r="K165" s="255"/>
      <c r="L165" s="260"/>
      <c r="M165" s="261"/>
      <c r="N165" s="262"/>
      <c r="O165" s="262"/>
      <c r="P165" s="262"/>
      <c r="Q165" s="262"/>
      <c r="R165" s="262"/>
      <c r="S165" s="262"/>
      <c r="T165" s="26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4" t="s">
        <v>215</v>
      </c>
      <c r="AU165" s="264" t="s">
        <v>82</v>
      </c>
      <c r="AV165" s="14" t="s">
        <v>213</v>
      </c>
      <c r="AW165" s="14" t="s">
        <v>30</v>
      </c>
      <c r="AX165" s="14" t="s">
        <v>80</v>
      </c>
      <c r="AY165" s="264" t="s">
        <v>206</v>
      </c>
    </row>
    <row r="166" s="2" customFormat="1" ht="24.15" customHeight="1">
      <c r="A166" s="39"/>
      <c r="B166" s="40"/>
      <c r="C166" s="286" t="s">
        <v>258</v>
      </c>
      <c r="D166" s="286" t="s">
        <v>288</v>
      </c>
      <c r="E166" s="287" t="s">
        <v>537</v>
      </c>
      <c r="F166" s="288" t="s">
        <v>538</v>
      </c>
      <c r="G166" s="289" t="s">
        <v>309</v>
      </c>
      <c r="H166" s="290">
        <v>385</v>
      </c>
      <c r="I166" s="291"/>
      <c r="J166" s="292">
        <f>ROUND(I166*H166,2)</f>
        <v>0</v>
      </c>
      <c r="K166" s="288" t="s">
        <v>489</v>
      </c>
      <c r="L166" s="293"/>
      <c r="M166" s="294" t="s">
        <v>1</v>
      </c>
      <c r="N166" s="295" t="s">
        <v>38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505</v>
      </c>
      <c r="AT166" s="240" t="s">
        <v>288</v>
      </c>
      <c r="AU166" s="240" t="s">
        <v>82</v>
      </c>
      <c r="AY166" s="18" t="s">
        <v>206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80</v>
      </c>
      <c r="BK166" s="241">
        <f>ROUND(I166*H166,2)</f>
        <v>0</v>
      </c>
      <c r="BL166" s="18" t="s">
        <v>383</v>
      </c>
      <c r="BM166" s="240" t="s">
        <v>539</v>
      </c>
    </row>
    <row r="167" s="13" customFormat="1">
      <c r="A167" s="13"/>
      <c r="B167" s="242"/>
      <c r="C167" s="243"/>
      <c r="D167" s="244" t="s">
        <v>215</v>
      </c>
      <c r="E167" s="245" t="s">
        <v>1</v>
      </c>
      <c r="F167" s="246" t="s">
        <v>540</v>
      </c>
      <c r="G167" s="243"/>
      <c r="H167" s="247">
        <v>385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215</v>
      </c>
      <c r="AU167" s="253" t="s">
        <v>82</v>
      </c>
      <c r="AV167" s="13" t="s">
        <v>82</v>
      </c>
      <c r="AW167" s="13" t="s">
        <v>30</v>
      </c>
      <c r="AX167" s="13" t="s">
        <v>80</v>
      </c>
      <c r="AY167" s="253" t="s">
        <v>206</v>
      </c>
    </row>
    <row r="168" s="2" customFormat="1" ht="24.15" customHeight="1">
      <c r="A168" s="39"/>
      <c r="B168" s="40"/>
      <c r="C168" s="286" t="s">
        <v>265</v>
      </c>
      <c r="D168" s="286" t="s">
        <v>288</v>
      </c>
      <c r="E168" s="287" t="s">
        <v>541</v>
      </c>
      <c r="F168" s="288" t="s">
        <v>542</v>
      </c>
      <c r="G168" s="289" t="s">
        <v>309</v>
      </c>
      <c r="H168" s="290">
        <v>2420</v>
      </c>
      <c r="I168" s="291"/>
      <c r="J168" s="292">
        <f>ROUND(I168*H168,2)</f>
        <v>0</v>
      </c>
      <c r="K168" s="288" t="s">
        <v>489</v>
      </c>
      <c r="L168" s="293"/>
      <c r="M168" s="294" t="s">
        <v>1</v>
      </c>
      <c r="N168" s="295" t="s">
        <v>38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505</v>
      </c>
      <c r="AT168" s="240" t="s">
        <v>288</v>
      </c>
      <c r="AU168" s="240" t="s">
        <v>82</v>
      </c>
      <c r="AY168" s="18" t="s">
        <v>206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80</v>
      </c>
      <c r="BK168" s="241">
        <f>ROUND(I168*H168,2)</f>
        <v>0</v>
      </c>
      <c r="BL168" s="18" t="s">
        <v>383</v>
      </c>
      <c r="BM168" s="240" t="s">
        <v>543</v>
      </c>
    </row>
    <row r="169" s="13" customFormat="1">
      <c r="A169" s="13"/>
      <c r="B169" s="242"/>
      <c r="C169" s="243"/>
      <c r="D169" s="244" t="s">
        <v>215</v>
      </c>
      <c r="E169" s="245" t="s">
        <v>1</v>
      </c>
      <c r="F169" s="246" t="s">
        <v>544</v>
      </c>
      <c r="G169" s="243"/>
      <c r="H169" s="247">
        <v>910</v>
      </c>
      <c r="I169" s="248"/>
      <c r="J169" s="243"/>
      <c r="K169" s="243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215</v>
      </c>
      <c r="AU169" s="253" t="s">
        <v>82</v>
      </c>
      <c r="AV169" s="13" t="s">
        <v>82</v>
      </c>
      <c r="AW169" s="13" t="s">
        <v>30</v>
      </c>
      <c r="AX169" s="13" t="s">
        <v>73</v>
      </c>
      <c r="AY169" s="253" t="s">
        <v>206</v>
      </c>
    </row>
    <row r="170" s="13" customFormat="1">
      <c r="A170" s="13"/>
      <c r="B170" s="242"/>
      <c r="C170" s="243"/>
      <c r="D170" s="244" t="s">
        <v>215</v>
      </c>
      <c r="E170" s="245" t="s">
        <v>1</v>
      </c>
      <c r="F170" s="246" t="s">
        <v>545</v>
      </c>
      <c r="G170" s="243"/>
      <c r="H170" s="247">
        <v>60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215</v>
      </c>
      <c r="AU170" s="253" t="s">
        <v>82</v>
      </c>
      <c r="AV170" s="13" t="s">
        <v>82</v>
      </c>
      <c r="AW170" s="13" t="s">
        <v>30</v>
      </c>
      <c r="AX170" s="13" t="s">
        <v>73</v>
      </c>
      <c r="AY170" s="253" t="s">
        <v>206</v>
      </c>
    </row>
    <row r="171" s="13" customFormat="1">
      <c r="A171" s="13"/>
      <c r="B171" s="242"/>
      <c r="C171" s="243"/>
      <c r="D171" s="244" t="s">
        <v>215</v>
      </c>
      <c r="E171" s="245" t="s">
        <v>1</v>
      </c>
      <c r="F171" s="246" t="s">
        <v>546</v>
      </c>
      <c r="G171" s="243"/>
      <c r="H171" s="247">
        <v>760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215</v>
      </c>
      <c r="AU171" s="253" t="s">
        <v>82</v>
      </c>
      <c r="AV171" s="13" t="s">
        <v>82</v>
      </c>
      <c r="AW171" s="13" t="s">
        <v>30</v>
      </c>
      <c r="AX171" s="13" t="s">
        <v>73</v>
      </c>
      <c r="AY171" s="253" t="s">
        <v>206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547</v>
      </c>
      <c r="G172" s="243"/>
      <c r="H172" s="247">
        <v>290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82</v>
      </c>
      <c r="AV172" s="13" t="s">
        <v>82</v>
      </c>
      <c r="AW172" s="13" t="s">
        <v>30</v>
      </c>
      <c r="AX172" s="13" t="s">
        <v>73</v>
      </c>
      <c r="AY172" s="253" t="s">
        <v>206</v>
      </c>
    </row>
    <row r="173" s="13" customFormat="1">
      <c r="A173" s="13"/>
      <c r="B173" s="242"/>
      <c r="C173" s="243"/>
      <c r="D173" s="244" t="s">
        <v>215</v>
      </c>
      <c r="E173" s="245" t="s">
        <v>1</v>
      </c>
      <c r="F173" s="246" t="s">
        <v>548</v>
      </c>
      <c r="G173" s="243"/>
      <c r="H173" s="247">
        <v>400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215</v>
      </c>
      <c r="AU173" s="253" t="s">
        <v>82</v>
      </c>
      <c r="AV173" s="13" t="s">
        <v>82</v>
      </c>
      <c r="AW173" s="13" t="s">
        <v>30</v>
      </c>
      <c r="AX173" s="13" t="s">
        <v>73</v>
      </c>
      <c r="AY173" s="253" t="s">
        <v>206</v>
      </c>
    </row>
    <row r="174" s="14" customFormat="1">
      <c r="A174" s="14"/>
      <c r="B174" s="254"/>
      <c r="C174" s="255"/>
      <c r="D174" s="244" t="s">
        <v>215</v>
      </c>
      <c r="E174" s="256" t="s">
        <v>1</v>
      </c>
      <c r="F174" s="257" t="s">
        <v>218</v>
      </c>
      <c r="G174" s="255"/>
      <c r="H174" s="258">
        <v>2420</v>
      </c>
      <c r="I174" s="259"/>
      <c r="J174" s="255"/>
      <c r="K174" s="255"/>
      <c r="L174" s="260"/>
      <c r="M174" s="261"/>
      <c r="N174" s="262"/>
      <c r="O174" s="262"/>
      <c r="P174" s="262"/>
      <c r="Q174" s="262"/>
      <c r="R174" s="262"/>
      <c r="S174" s="262"/>
      <c r="T174" s="26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4" t="s">
        <v>215</v>
      </c>
      <c r="AU174" s="264" t="s">
        <v>82</v>
      </c>
      <c r="AV174" s="14" t="s">
        <v>213</v>
      </c>
      <c r="AW174" s="14" t="s">
        <v>30</v>
      </c>
      <c r="AX174" s="14" t="s">
        <v>80</v>
      </c>
      <c r="AY174" s="264" t="s">
        <v>206</v>
      </c>
    </row>
    <row r="175" s="12" customFormat="1" ht="22.8" customHeight="1">
      <c r="A175" s="12"/>
      <c r="B175" s="213"/>
      <c r="C175" s="214"/>
      <c r="D175" s="215" t="s">
        <v>72</v>
      </c>
      <c r="E175" s="227" t="s">
        <v>549</v>
      </c>
      <c r="F175" s="227" t="s">
        <v>550</v>
      </c>
      <c r="G175" s="214"/>
      <c r="H175" s="214"/>
      <c r="I175" s="217"/>
      <c r="J175" s="228">
        <f>BK175</f>
        <v>0</v>
      </c>
      <c r="K175" s="214"/>
      <c r="L175" s="219"/>
      <c r="M175" s="220"/>
      <c r="N175" s="221"/>
      <c r="O175" s="221"/>
      <c r="P175" s="222">
        <f>SUM(P176:P225)</f>
        <v>0</v>
      </c>
      <c r="Q175" s="221"/>
      <c r="R175" s="222">
        <f>SUM(R176:R225)</f>
        <v>0</v>
      </c>
      <c r="S175" s="221"/>
      <c r="T175" s="223">
        <f>SUM(T176:T225)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4" t="s">
        <v>80</v>
      </c>
      <c r="AT175" s="225" t="s">
        <v>72</v>
      </c>
      <c r="AU175" s="225" t="s">
        <v>80</v>
      </c>
      <c r="AY175" s="224" t="s">
        <v>206</v>
      </c>
      <c r="BK175" s="226">
        <f>SUM(BK176:BK225)</f>
        <v>0</v>
      </c>
    </row>
    <row r="176" s="2" customFormat="1" ht="16.5" customHeight="1">
      <c r="A176" s="39"/>
      <c r="B176" s="40"/>
      <c r="C176" s="229" t="s">
        <v>269</v>
      </c>
      <c r="D176" s="229" t="s">
        <v>208</v>
      </c>
      <c r="E176" s="230" t="s">
        <v>551</v>
      </c>
      <c r="F176" s="231" t="s">
        <v>552</v>
      </c>
      <c r="G176" s="232" t="s">
        <v>309</v>
      </c>
      <c r="H176" s="233">
        <v>80</v>
      </c>
      <c r="I176" s="234"/>
      <c r="J176" s="235">
        <f>ROUND(I176*H176,2)</f>
        <v>0</v>
      </c>
      <c r="K176" s="231" t="s">
        <v>489</v>
      </c>
      <c r="L176" s="45"/>
      <c r="M176" s="236" t="s">
        <v>1</v>
      </c>
      <c r="N176" s="237" t="s">
        <v>38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499</v>
      </c>
      <c r="AT176" s="240" t="s">
        <v>208</v>
      </c>
      <c r="AU176" s="240" t="s">
        <v>82</v>
      </c>
      <c r="AY176" s="18" t="s">
        <v>206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80</v>
      </c>
      <c r="BK176" s="241">
        <f>ROUND(I176*H176,2)</f>
        <v>0</v>
      </c>
      <c r="BL176" s="18" t="s">
        <v>499</v>
      </c>
      <c r="BM176" s="240" t="s">
        <v>553</v>
      </c>
    </row>
    <row r="177" s="13" customFormat="1">
      <c r="A177" s="13"/>
      <c r="B177" s="242"/>
      <c r="C177" s="243"/>
      <c r="D177" s="244" t="s">
        <v>215</v>
      </c>
      <c r="E177" s="245" t="s">
        <v>1</v>
      </c>
      <c r="F177" s="246" t="s">
        <v>507</v>
      </c>
      <c r="G177" s="243"/>
      <c r="H177" s="247">
        <v>10</v>
      </c>
      <c r="I177" s="248"/>
      <c r="J177" s="243"/>
      <c r="K177" s="243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215</v>
      </c>
      <c r="AU177" s="253" t="s">
        <v>82</v>
      </c>
      <c r="AV177" s="13" t="s">
        <v>82</v>
      </c>
      <c r="AW177" s="13" t="s">
        <v>30</v>
      </c>
      <c r="AX177" s="13" t="s">
        <v>73</v>
      </c>
      <c r="AY177" s="253" t="s">
        <v>206</v>
      </c>
    </row>
    <row r="178" s="13" customFormat="1">
      <c r="A178" s="13"/>
      <c r="B178" s="242"/>
      <c r="C178" s="243"/>
      <c r="D178" s="244" t="s">
        <v>215</v>
      </c>
      <c r="E178" s="245" t="s">
        <v>1</v>
      </c>
      <c r="F178" s="246" t="s">
        <v>508</v>
      </c>
      <c r="G178" s="243"/>
      <c r="H178" s="247">
        <v>10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215</v>
      </c>
      <c r="AU178" s="253" t="s">
        <v>82</v>
      </c>
      <c r="AV178" s="13" t="s">
        <v>82</v>
      </c>
      <c r="AW178" s="13" t="s">
        <v>30</v>
      </c>
      <c r="AX178" s="13" t="s">
        <v>73</v>
      </c>
      <c r="AY178" s="253" t="s">
        <v>206</v>
      </c>
    </row>
    <row r="179" s="13" customFormat="1">
      <c r="A179" s="13"/>
      <c r="B179" s="242"/>
      <c r="C179" s="243"/>
      <c r="D179" s="244" t="s">
        <v>215</v>
      </c>
      <c r="E179" s="245" t="s">
        <v>1</v>
      </c>
      <c r="F179" s="246" t="s">
        <v>509</v>
      </c>
      <c r="G179" s="243"/>
      <c r="H179" s="247">
        <v>10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215</v>
      </c>
      <c r="AU179" s="253" t="s">
        <v>82</v>
      </c>
      <c r="AV179" s="13" t="s">
        <v>82</v>
      </c>
      <c r="AW179" s="13" t="s">
        <v>30</v>
      </c>
      <c r="AX179" s="13" t="s">
        <v>73</v>
      </c>
      <c r="AY179" s="253" t="s">
        <v>206</v>
      </c>
    </row>
    <row r="180" s="13" customFormat="1">
      <c r="A180" s="13"/>
      <c r="B180" s="242"/>
      <c r="C180" s="243"/>
      <c r="D180" s="244" t="s">
        <v>215</v>
      </c>
      <c r="E180" s="245" t="s">
        <v>1</v>
      </c>
      <c r="F180" s="246" t="s">
        <v>510</v>
      </c>
      <c r="G180" s="243"/>
      <c r="H180" s="247">
        <v>10</v>
      </c>
      <c r="I180" s="248"/>
      <c r="J180" s="243"/>
      <c r="K180" s="243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215</v>
      </c>
      <c r="AU180" s="253" t="s">
        <v>82</v>
      </c>
      <c r="AV180" s="13" t="s">
        <v>82</v>
      </c>
      <c r="AW180" s="13" t="s">
        <v>30</v>
      </c>
      <c r="AX180" s="13" t="s">
        <v>73</v>
      </c>
      <c r="AY180" s="253" t="s">
        <v>206</v>
      </c>
    </row>
    <row r="181" s="13" customFormat="1">
      <c r="A181" s="13"/>
      <c r="B181" s="242"/>
      <c r="C181" s="243"/>
      <c r="D181" s="244" t="s">
        <v>215</v>
      </c>
      <c r="E181" s="245" t="s">
        <v>1</v>
      </c>
      <c r="F181" s="246" t="s">
        <v>511</v>
      </c>
      <c r="G181" s="243"/>
      <c r="H181" s="247">
        <v>10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215</v>
      </c>
      <c r="AU181" s="253" t="s">
        <v>82</v>
      </c>
      <c r="AV181" s="13" t="s">
        <v>82</v>
      </c>
      <c r="AW181" s="13" t="s">
        <v>30</v>
      </c>
      <c r="AX181" s="13" t="s">
        <v>73</v>
      </c>
      <c r="AY181" s="253" t="s">
        <v>206</v>
      </c>
    </row>
    <row r="182" s="13" customFormat="1">
      <c r="A182" s="13"/>
      <c r="B182" s="242"/>
      <c r="C182" s="243"/>
      <c r="D182" s="244" t="s">
        <v>215</v>
      </c>
      <c r="E182" s="245" t="s">
        <v>1</v>
      </c>
      <c r="F182" s="246" t="s">
        <v>512</v>
      </c>
      <c r="G182" s="243"/>
      <c r="H182" s="247">
        <v>10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215</v>
      </c>
      <c r="AU182" s="253" t="s">
        <v>82</v>
      </c>
      <c r="AV182" s="13" t="s">
        <v>82</v>
      </c>
      <c r="AW182" s="13" t="s">
        <v>30</v>
      </c>
      <c r="AX182" s="13" t="s">
        <v>73</v>
      </c>
      <c r="AY182" s="253" t="s">
        <v>206</v>
      </c>
    </row>
    <row r="183" s="13" customFormat="1">
      <c r="A183" s="13"/>
      <c r="B183" s="242"/>
      <c r="C183" s="243"/>
      <c r="D183" s="244" t="s">
        <v>215</v>
      </c>
      <c r="E183" s="245" t="s">
        <v>1</v>
      </c>
      <c r="F183" s="246" t="s">
        <v>513</v>
      </c>
      <c r="G183" s="243"/>
      <c r="H183" s="247">
        <v>10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215</v>
      </c>
      <c r="AU183" s="253" t="s">
        <v>82</v>
      </c>
      <c r="AV183" s="13" t="s">
        <v>82</v>
      </c>
      <c r="AW183" s="13" t="s">
        <v>30</v>
      </c>
      <c r="AX183" s="13" t="s">
        <v>73</v>
      </c>
      <c r="AY183" s="253" t="s">
        <v>206</v>
      </c>
    </row>
    <row r="184" s="13" customFormat="1">
      <c r="A184" s="13"/>
      <c r="B184" s="242"/>
      <c r="C184" s="243"/>
      <c r="D184" s="244" t="s">
        <v>215</v>
      </c>
      <c r="E184" s="245" t="s">
        <v>1</v>
      </c>
      <c r="F184" s="246" t="s">
        <v>514</v>
      </c>
      <c r="G184" s="243"/>
      <c r="H184" s="247">
        <v>10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215</v>
      </c>
      <c r="AU184" s="253" t="s">
        <v>82</v>
      </c>
      <c r="AV184" s="13" t="s">
        <v>82</v>
      </c>
      <c r="AW184" s="13" t="s">
        <v>30</v>
      </c>
      <c r="AX184" s="13" t="s">
        <v>73</v>
      </c>
      <c r="AY184" s="253" t="s">
        <v>206</v>
      </c>
    </row>
    <row r="185" s="14" customFormat="1">
      <c r="A185" s="14"/>
      <c r="B185" s="254"/>
      <c r="C185" s="255"/>
      <c r="D185" s="244" t="s">
        <v>215</v>
      </c>
      <c r="E185" s="256" t="s">
        <v>1</v>
      </c>
      <c r="F185" s="257" t="s">
        <v>218</v>
      </c>
      <c r="G185" s="255"/>
      <c r="H185" s="258">
        <v>80</v>
      </c>
      <c r="I185" s="259"/>
      <c r="J185" s="255"/>
      <c r="K185" s="255"/>
      <c r="L185" s="260"/>
      <c r="M185" s="261"/>
      <c r="N185" s="262"/>
      <c r="O185" s="262"/>
      <c r="P185" s="262"/>
      <c r="Q185" s="262"/>
      <c r="R185" s="262"/>
      <c r="S185" s="262"/>
      <c r="T185" s="26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4" t="s">
        <v>215</v>
      </c>
      <c r="AU185" s="264" t="s">
        <v>82</v>
      </c>
      <c r="AV185" s="14" t="s">
        <v>213</v>
      </c>
      <c r="AW185" s="14" t="s">
        <v>30</v>
      </c>
      <c r="AX185" s="14" t="s">
        <v>80</v>
      </c>
      <c r="AY185" s="264" t="s">
        <v>206</v>
      </c>
    </row>
    <row r="186" s="2" customFormat="1" ht="16.5" customHeight="1">
      <c r="A186" s="39"/>
      <c r="B186" s="40"/>
      <c r="C186" s="229" t="s">
        <v>8</v>
      </c>
      <c r="D186" s="229" t="s">
        <v>208</v>
      </c>
      <c r="E186" s="230" t="s">
        <v>554</v>
      </c>
      <c r="F186" s="231" t="s">
        <v>555</v>
      </c>
      <c r="G186" s="232" t="s">
        <v>309</v>
      </c>
      <c r="H186" s="233">
        <v>40</v>
      </c>
      <c r="I186" s="234"/>
      <c r="J186" s="235">
        <f>ROUND(I186*H186,2)</f>
        <v>0</v>
      </c>
      <c r="K186" s="231" t="s">
        <v>489</v>
      </c>
      <c r="L186" s="45"/>
      <c r="M186" s="236" t="s">
        <v>1</v>
      </c>
      <c r="N186" s="237" t="s">
        <v>38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499</v>
      </c>
      <c r="AT186" s="240" t="s">
        <v>208</v>
      </c>
      <c r="AU186" s="240" t="s">
        <v>82</v>
      </c>
      <c r="AY186" s="18" t="s">
        <v>206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80</v>
      </c>
      <c r="BK186" s="241">
        <f>ROUND(I186*H186,2)</f>
        <v>0</v>
      </c>
      <c r="BL186" s="18" t="s">
        <v>499</v>
      </c>
      <c r="BM186" s="240" t="s">
        <v>556</v>
      </c>
    </row>
    <row r="187" s="13" customFormat="1">
      <c r="A187" s="13"/>
      <c r="B187" s="242"/>
      <c r="C187" s="243"/>
      <c r="D187" s="244" t="s">
        <v>215</v>
      </c>
      <c r="E187" s="245" t="s">
        <v>1</v>
      </c>
      <c r="F187" s="246" t="s">
        <v>518</v>
      </c>
      <c r="G187" s="243"/>
      <c r="H187" s="247">
        <v>10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215</v>
      </c>
      <c r="AU187" s="253" t="s">
        <v>82</v>
      </c>
      <c r="AV187" s="13" t="s">
        <v>82</v>
      </c>
      <c r="AW187" s="13" t="s">
        <v>30</v>
      </c>
      <c r="AX187" s="13" t="s">
        <v>73</v>
      </c>
      <c r="AY187" s="253" t="s">
        <v>206</v>
      </c>
    </row>
    <row r="188" s="13" customFormat="1">
      <c r="A188" s="13"/>
      <c r="B188" s="242"/>
      <c r="C188" s="243"/>
      <c r="D188" s="244" t="s">
        <v>215</v>
      </c>
      <c r="E188" s="245" t="s">
        <v>1</v>
      </c>
      <c r="F188" s="246" t="s">
        <v>519</v>
      </c>
      <c r="G188" s="243"/>
      <c r="H188" s="247">
        <v>10</v>
      </c>
      <c r="I188" s="248"/>
      <c r="J188" s="243"/>
      <c r="K188" s="243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215</v>
      </c>
      <c r="AU188" s="253" t="s">
        <v>82</v>
      </c>
      <c r="AV188" s="13" t="s">
        <v>82</v>
      </c>
      <c r="AW188" s="13" t="s">
        <v>30</v>
      </c>
      <c r="AX188" s="13" t="s">
        <v>73</v>
      </c>
      <c r="AY188" s="253" t="s">
        <v>206</v>
      </c>
    </row>
    <row r="189" s="13" customFormat="1">
      <c r="A189" s="13"/>
      <c r="B189" s="242"/>
      <c r="C189" s="243"/>
      <c r="D189" s="244" t="s">
        <v>215</v>
      </c>
      <c r="E189" s="245" t="s">
        <v>1</v>
      </c>
      <c r="F189" s="246" t="s">
        <v>520</v>
      </c>
      <c r="G189" s="243"/>
      <c r="H189" s="247">
        <v>10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215</v>
      </c>
      <c r="AU189" s="253" t="s">
        <v>82</v>
      </c>
      <c r="AV189" s="13" t="s">
        <v>82</v>
      </c>
      <c r="AW189" s="13" t="s">
        <v>30</v>
      </c>
      <c r="AX189" s="13" t="s">
        <v>73</v>
      </c>
      <c r="AY189" s="253" t="s">
        <v>206</v>
      </c>
    </row>
    <row r="190" s="13" customFormat="1">
      <c r="A190" s="13"/>
      <c r="B190" s="242"/>
      <c r="C190" s="243"/>
      <c r="D190" s="244" t="s">
        <v>215</v>
      </c>
      <c r="E190" s="245" t="s">
        <v>1</v>
      </c>
      <c r="F190" s="246" t="s">
        <v>521</v>
      </c>
      <c r="G190" s="243"/>
      <c r="H190" s="247">
        <v>10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215</v>
      </c>
      <c r="AU190" s="253" t="s">
        <v>82</v>
      </c>
      <c r="AV190" s="13" t="s">
        <v>82</v>
      </c>
      <c r="AW190" s="13" t="s">
        <v>30</v>
      </c>
      <c r="AX190" s="13" t="s">
        <v>73</v>
      </c>
      <c r="AY190" s="253" t="s">
        <v>206</v>
      </c>
    </row>
    <row r="191" s="14" customFormat="1">
      <c r="A191" s="14"/>
      <c r="B191" s="254"/>
      <c r="C191" s="255"/>
      <c r="D191" s="244" t="s">
        <v>215</v>
      </c>
      <c r="E191" s="256" t="s">
        <v>1</v>
      </c>
      <c r="F191" s="257" t="s">
        <v>218</v>
      </c>
      <c r="G191" s="255"/>
      <c r="H191" s="258">
        <v>40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4" t="s">
        <v>215</v>
      </c>
      <c r="AU191" s="264" t="s">
        <v>82</v>
      </c>
      <c r="AV191" s="14" t="s">
        <v>213</v>
      </c>
      <c r="AW191" s="14" t="s">
        <v>30</v>
      </c>
      <c r="AX191" s="14" t="s">
        <v>80</v>
      </c>
      <c r="AY191" s="264" t="s">
        <v>206</v>
      </c>
    </row>
    <row r="192" s="2" customFormat="1" ht="16.5" customHeight="1">
      <c r="A192" s="39"/>
      <c r="B192" s="40"/>
      <c r="C192" s="229" t="s">
        <v>281</v>
      </c>
      <c r="D192" s="229" t="s">
        <v>208</v>
      </c>
      <c r="E192" s="230" t="s">
        <v>557</v>
      </c>
      <c r="F192" s="231" t="s">
        <v>558</v>
      </c>
      <c r="G192" s="232" t="s">
        <v>309</v>
      </c>
      <c r="H192" s="233">
        <v>420</v>
      </c>
      <c r="I192" s="234"/>
      <c r="J192" s="235">
        <f>ROUND(I192*H192,2)</f>
        <v>0</v>
      </c>
      <c r="K192" s="231" t="s">
        <v>489</v>
      </c>
      <c r="L192" s="45"/>
      <c r="M192" s="236" t="s">
        <v>1</v>
      </c>
      <c r="N192" s="237" t="s">
        <v>38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499</v>
      </c>
      <c r="AT192" s="240" t="s">
        <v>208</v>
      </c>
      <c r="AU192" s="240" t="s">
        <v>82</v>
      </c>
      <c r="AY192" s="18" t="s">
        <v>206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80</v>
      </c>
      <c r="BK192" s="241">
        <f>ROUND(I192*H192,2)</f>
        <v>0</v>
      </c>
      <c r="BL192" s="18" t="s">
        <v>499</v>
      </c>
      <c r="BM192" s="240" t="s">
        <v>559</v>
      </c>
    </row>
    <row r="193" s="13" customFormat="1">
      <c r="A193" s="13"/>
      <c r="B193" s="242"/>
      <c r="C193" s="243"/>
      <c r="D193" s="244" t="s">
        <v>215</v>
      </c>
      <c r="E193" s="245" t="s">
        <v>1</v>
      </c>
      <c r="F193" s="246" t="s">
        <v>560</v>
      </c>
      <c r="G193" s="243"/>
      <c r="H193" s="247">
        <v>420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215</v>
      </c>
      <c r="AU193" s="253" t="s">
        <v>82</v>
      </c>
      <c r="AV193" s="13" t="s">
        <v>82</v>
      </c>
      <c r="AW193" s="13" t="s">
        <v>30</v>
      </c>
      <c r="AX193" s="13" t="s">
        <v>73</v>
      </c>
      <c r="AY193" s="253" t="s">
        <v>206</v>
      </c>
    </row>
    <row r="194" s="14" customFormat="1">
      <c r="A194" s="14"/>
      <c r="B194" s="254"/>
      <c r="C194" s="255"/>
      <c r="D194" s="244" t="s">
        <v>215</v>
      </c>
      <c r="E194" s="256" t="s">
        <v>1</v>
      </c>
      <c r="F194" s="257" t="s">
        <v>218</v>
      </c>
      <c r="G194" s="255"/>
      <c r="H194" s="258">
        <v>420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4" t="s">
        <v>215</v>
      </c>
      <c r="AU194" s="264" t="s">
        <v>82</v>
      </c>
      <c r="AV194" s="14" t="s">
        <v>213</v>
      </c>
      <c r="AW194" s="14" t="s">
        <v>30</v>
      </c>
      <c r="AX194" s="14" t="s">
        <v>80</v>
      </c>
      <c r="AY194" s="264" t="s">
        <v>206</v>
      </c>
    </row>
    <row r="195" s="2" customFormat="1" ht="37.8" customHeight="1">
      <c r="A195" s="39"/>
      <c r="B195" s="40"/>
      <c r="C195" s="229" t="s">
        <v>287</v>
      </c>
      <c r="D195" s="229" t="s">
        <v>208</v>
      </c>
      <c r="E195" s="230" t="s">
        <v>561</v>
      </c>
      <c r="F195" s="231" t="s">
        <v>562</v>
      </c>
      <c r="G195" s="232" t="s">
        <v>301</v>
      </c>
      <c r="H195" s="233">
        <v>8</v>
      </c>
      <c r="I195" s="234"/>
      <c r="J195" s="235">
        <f>ROUND(I195*H195,2)</f>
        <v>0</v>
      </c>
      <c r="K195" s="231" t="s">
        <v>489</v>
      </c>
      <c r="L195" s="45"/>
      <c r="M195" s="236" t="s">
        <v>1</v>
      </c>
      <c r="N195" s="237" t="s">
        <v>38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499</v>
      </c>
      <c r="AT195" s="240" t="s">
        <v>208</v>
      </c>
      <c r="AU195" s="240" t="s">
        <v>82</v>
      </c>
      <c r="AY195" s="18" t="s">
        <v>206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80</v>
      </c>
      <c r="BK195" s="241">
        <f>ROUND(I195*H195,2)</f>
        <v>0</v>
      </c>
      <c r="BL195" s="18" t="s">
        <v>499</v>
      </c>
      <c r="BM195" s="240" t="s">
        <v>563</v>
      </c>
    </row>
    <row r="196" s="2" customFormat="1" ht="49.05" customHeight="1">
      <c r="A196" s="39"/>
      <c r="B196" s="40"/>
      <c r="C196" s="229" t="s">
        <v>293</v>
      </c>
      <c r="D196" s="229" t="s">
        <v>208</v>
      </c>
      <c r="E196" s="230" t="s">
        <v>564</v>
      </c>
      <c r="F196" s="231" t="s">
        <v>565</v>
      </c>
      <c r="G196" s="232" t="s">
        <v>301</v>
      </c>
      <c r="H196" s="233">
        <v>1</v>
      </c>
      <c r="I196" s="234"/>
      <c r="J196" s="235">
        <f>ROUND(I196*H196,2)</f>
        <v>0</v>
      </c>
      <c r="K196" s="231" t="s">
        <v>489</v>
      </c>
      <c r="L196" s="45"/>
      <c r="M196" s="236" t="s">
        <v>1</v>
      </c>
      <c r="N196" s="237" t="s">
        <v>38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499</v>
      </c>
      <c r="AT196" s="240" t="s">
        <v>208</v>
      </c>
      <c r="AU196" s="240" t="s">
        <v>82</v>
      </c>
      <c r="AY196" s="18" t="s">
        <v>206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80</v>
      </c>
      <c r="BK196" s="241">
        <f>ROUND(I196*H196,2)</f>
        <v>0</v>
      </c>
      <c r="BL196" s="18" t="s">
        <v>499</v>
      </c>
      <c r="BM196" s="240" t="s">
        <v>566</v>
      </c>
    </row>
    <row r="197" s="2" customFormat="1" ht="16.5" customHeight="1">
      <c r="A197" s="39"/>
      <c r="B197" s="40"/>
      <c r="C197" s="229" t="s">
        <v>298</v>
      </c>
      <c r="D197" s="229" t="s">
        <v>208</v>
      </c>
      <c r="E197" s="230" t="s">
        <v>567</v>
      </c>
      <c r="F197" s="231" t="s">
        <v>568</v>
      </c>
      <c r="G197" s="232" t="s">
        <v>309</v>
      </c>
      <c r="H197" s="233">
        <v>2360</v>
      </c>
      <c r="I197" s="234"/>
      <c r="J197" s="235">
        <f>ROUND(I197*H197,2)</f>
        <v>0</v>
      </c>
      <c r="K197" s="231" t="s">
        <v>489</v>
      </c>
      <c r="L197" s="45"/>
      <c r="M197" s="236" t="s">
        <v>1</v>
      </c>
      <c r="N197" s="237" t="s">
        <v>38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213</v>
      </c>
      <c r="AT197" s="240" t="s">
        <v>208</v>
      </c>
      <c r="AU197" s="240" t="s">
        <v>82</v>
      </c>
      <c r="AY197" s="18" t="s">
        <v>206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80</v>
      </c>
      <c r="BK197" s="241">
        <f>ROUND(I197*H197,2)</f>
        <v>0</v>
      </c>
      <c r="BL197" s="18" t="s">
        <v>213</v>
      </c>
      <c r="BM197" s="240" t="s">
        <v>569</v>
      </c>
    </row>
    <row r="198" s="13" customFormat="1">
      <c r="A198" s="13"/>
      <c r="B198" s="242"/>
      <c r="C198" s="243"/>
      <c r="D198" s="244" t="s">
        <v>215</v>
      </c>
      <c r="E198" s="245" t="s">
        <v>1</v>
      </c>
      <c r="F198" s="246" t="s">
        <v>570</v>
      </c>
      <c r="G198" s="243"/>
      <c r="H198" s="247">
        <v>885</v>
      </c>
      <c r="I198" s="248"/>
      <c r="J198" s="243"/>
      <c r="K198" s="243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215</v>
      </c>
      <c r="AU198" s="253" t="s">
        <v>82</v>
      </c>
      <c r="AV198" s="13" t="s">
        <v>82</v>
      </c>
      <c r="AW198" s="13" t="s">
        <v>30</v>
      </c>
      <c r="AX198" s="13" t="s">
        <v>73</v>
      </c>
      <c r="AY198" s="253" t="s">
        <v>206</v>
      </c>
    </row>
    <row r="199" s="13" customFormat="1">
      <c r="A199" s="13"/>
      <c r="B199" s="242"/>
      <c r="C199" s="243"/>
      <c r="D199" s="244" t="s">
        <v>215</v>
      </c>
      <c r="E199" s="245" t="s">
        <v>1</v>
      </c>
      <c r="F199" s="246" t="s">
        <v>571</v>
      </c>
      <c r="G199" s="243"/>
      <c r="H199" s="247">
        <v>50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215</v>
      </c>
      <c r="AU199" s="253" t="s">
        <v>82</v>
      </c>
      <c r="AV199" s="13" t="s">
        <v>82</v>
      </c>
      <c r="AW199" s="13" t="s">
        <v>30</v>
      </c>
      <c r="AX199" s="13" t="s">
        <v>73</v>
      </c>
      <c r="AY199" s="253" t="s">
        <v>206</v>
      </c>
    </row>
    <row r="200" s="13" customFormat="1">
      <c r="A200" s="13"/>
      <c r="B200" s="242"/>
      <c r="C200" s="243"/>
      <c r="D200" s="244" t="s">
        <v>215</v>
      </c>
      <c r="E200" s="245" t="s">
        <v>1</v>
      </c>
      <c r="F200" s="246" t="s">
        <v>572</v>
      </c>
      <c r="G200" s="243"/>
      <c r="H200" s="247">
        <v>10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215</v>
      </c>
      <c r="AU200" s="253" t="s">
        <v>82</v>
      </c>
      <c r="AV200" s="13" t="s">
        <v>82</v>
      </c>
      <c r="AW200" s="13" t="s">
        <v>30</v>
      </c>
      <c r="AX200" s="13" t="s">
        <v>73</v>
      </c>
      <c r="AY200" s="253" t="s">
        <v>206</v>
      </c>
    </row>
    <row r="201" s="13" customFormat="1">
      <c r="A201" s="13"/>
      <c r="B201" s="242"/>
      <c r="C201" s="243"/>
      <c r="D201" s="244" t="s">
        <v>215</v>
      </c>
      <c r="E201" s="245" t="s">
        <v>1</v>
      </c>
      <c r="F201" s="246" t="s">
        <v>573</v>
      </c>
      <c r="G201" s="243"/>
      <c r="H201" s="247">
        <v>750</v>
      </c>
      <c r="I201" s="248"/>
      <c r="J201" s="243"/>
      <c r="K201" s="243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215</v>
      </c>
      <c r="AU201" s="253" t="s">
        <v>82</v>
      </c>
      <c r="AV201" s="13" t="s">
        <v>82</v>
      </c>
      <c r="AW201" s="13" t="s">
        <v>30</v>
      </c>
      <c r="AX201" s="13" t="s">
        <v>73</v>
      </c>
      <c r="AY201" s="253" t="s">
        <v>206</v>
      </c>
    </row>
    <row r="202" s="13" customFormat="1">
      <c r="A202" s="13"/>
      <c r="B202" s="242"/>
      <c r="C202" s="243"/>
      <c r="D202" s="244" t="s">
        <v>215</v>
      </c>
      <c r="E202" s="245" t="s">
        <v>1</v>
      </c>
      <c r="F202" s="246" t="s">
        <v>574</v>
      </c>
      <c r="G202" s="243"/>
      <c r="H202" s="247">
        <v>280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215</v>
      </c>
      <c r="AU202" s="253" t="s">
        <v>82</v>
      </c>
      <c r="AV202" s="13" t="s">
        <v>82</v>
      </c>
      <c r="AW202" s="13" t="s">
        <v>30</v>
      </c>
      <c r="AX202" s="13" t="s">
        <v>73</v>
      </c>
      <c r="AY202" s="253" t="s">
        <v>206</v>
      </c>
    </row>
    <row r="203" s="13" customFormat="1">
      <c r="A203" s="13"/>
      <c r="B203" s="242"/>
      <c r="C203" s="243"/>
      <c r="D203" s="244" t="s">
        <v>215</v>
      </c>
      <c r="E203" s="245" t="s">
        <v>1</v>
      </c>
      <c r="F203" s="246" t="s">
        <v>540</v>
      </c>
      <c r="G203" s="243"/>
      <c r="H203" s="247">
        <v>385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215</v>
      </c>
      <c r="AU203" s="253" t="s">
        <v>82</v>
      </c>
      <c r="AV203" s="13" t="s">
        <v>82</v>
      </c>
      <c r="AW203" s="13" t="s">
        <v>30</v>
      </c>
      <c r="AX203" s="13" t="s">
        <v>73</v>
      </c>
      <c r="AY203" s="253" t="s">
        <v>206</v>
      </c>
    </row>
    <row r="204" s="14" customFormat="1">
      <c r="A204" s="14"/>
      <c r="B204" s="254"/>
      <c r="C204" s="255"/>
      <c r="D204" s="244" t="s">
        <v>215</v>
      </c>
      <c r="E204" s="256" t="s">
        <v>1</v>
      </c>
      <c r="F204" s="257" t="s">
        <v>218</v>
      </c>
      <c r="G204" s="255"/>
      <c r="H204" s="258">
        <v>2360</v>
      </c>
      <c r="I204" s="259"/>
      <c r="J204" s="255"/>
      <c r="K204" s="255"/>
      <c r="L204" s="260"/>
      <c r="M204" s="261"/>
      <c r="N204" s="262"/>
      <c r="O204" s="262"/>
      <c r="P204" s="262"/>
      <c r="Q204" s="262"/>
      <c r="R204" s="262"/>
      <c r="S204" s="262"/>
      <c r="T204" s="26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4" t="s">
        <v>215</v>
      </c>
      <c r="AU204" s="264" t="s">
        <v>82</v>
      </c>
      <c r="AV204" s="14" t="s">
        <v>213</v>
      </c>
      <c r="AW204" s="14" t="s">
        <v>30</v>
      </c>
      <c r="AX204" s="14" t="s">
        <v>80</v>
      </c>
      <c r="AY204" s="264" t="s">
        <v>206</v>
      </c>
    </row>
    <row r="205" s="2" customFormat="1" ht="24.15" customHeight="1">
      <c r="A205" s="39"/>
      <c r="B205" s="40"/>
      <c r="C205" s="229" t="s">
        <v>306</v>
      </c>
      <c r="D205" s="229" t="s">
        <v>208</v>
      </c>
      <c r="E205" s="230" t="s">
        <v>575</v>
      </c>
      <c r="F205" s="231" t="s">
        <v>576</v>
      </c>
      <c r="G205" s="232" t="s">
        <v>301</v>
      </c>
      <c r="H205" s="233">
        <v>1</v>
      </c>
      <c r="I205" s="234"/>
      <c r="J205" s="235">
        <f>ROUND(I205*H205,2)</f>
        <v>0</v>
      </c>
      <c r="K205" s="231" t="s">
        <v>489</v>
      </c>
      <c r="L205" s="45"/>
      <c r="M205" s="236" t="s">
        <v>1</v>
      </c>
      <c r="N205" s="237" t="s">
        <v>38</v>
      </c>
      <c r="O205" s="92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499</v>
      </c>
      <c r="AT205" s="240" t="s">
        <v>208</v>
      </c>
      <c r="AU205" s="240" t="s">
        <v>82</v>
      </c>
      <c r="AY205" s="18" t="s">
        <v>206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80</v>
      </c>
      <c r="BK205" s="241">
        <f>ROUND(I205*H205,2)</f>
        <v>0</v>
      </c>
      <c r="BL205" s="18" t="s">
        <v>499</v>
      </c>
      <c r="BM205" s="240" t="s">
        <v>577</v>
      </c>
    </row>
    <row r="206" s="2" customFormat="1" ht="37.8" customHeight="1">
      <c r="A206" s="39"/>
      <c r="B206" s="40"/>
      <c r="C206" s="229" t="s">
        <v>314</v>
      </c>
      <c r="D206" s="229" t="s">
        <v>208</v>
      </c>
      <c r="E206" s="230" t="s">
        <v>578</v>
      </c>
      <c r="F206" s="231" t="s">
        <v>579</v>
      </c>
      <c r="G206" s="232" t="s">
        <v>301</v>
      </c>
      <c r="H206" s="233">
        <v>3</v>
      </c>
      <c r="I206" s="234"/>
      <c r="J206" s="235">
        <f>ROUND(I206*H206,2)</f>
        <v>0</v>
      </c>
      <c r="K206" s="231" t="s">
        <v>489</v>
      </c>
      <c r="L206" s="45"/>
      <c r="M206" s="236" t="s">
        <v>1</v>
      </c>
      <c r="N206" s="237" t="s">
        <v>38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499</v>
      </c>
      <c r="AT206" s="240" t="s">
        <v>208</v>
      </c>
      <c r="AU206" s="240" t="s">
        <v>82</v>
      </c>
      <c r="AY206" s="18" t="s">
        <v>206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80</v>
      </c>
      <c r="BK206" s="241">
        <f>ROUND(I206*H206,2)</f>
        <v>0</v>
      </c>
      <c r="BL206" s="18" t="s">
        <v>499</v>
      </c>
      <c r="BM206" s="240" t="s">
        <v>580</v>
      </c>
    </row>
    <row r="207" s="13" customFormat="1">
      <c r="A207" s="13"/>
      <c r="B207" s="242"/>
      <c r="C207" s="243"/>
      <c r="D207" s="244" t="s">
        <v>215</v>
      </c>
      <c r="E207" s="245" t="s">
        <v>1</v>
      </c>
      <c r="F207" s="246" t="s">
        <v>581</v>
      </c>
      <c r="G207" s="243"/>
      <c r="H207" s="247">
        <v>1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215</v>
      </c>
      <c r="AU207" s="253" t="s">
        <v>82</v>
      </c>
      <c r="AV207" s="13" t="s">
        <v>82</v>
      </c>
      <c r="AW207" s="13" t="s">
        <v>30</v>
      </c>
      <c r="AX207" s="13" t="s">
        <v>73</v>
      </c>
      <c r="AY207" s="253" t="s">
        <v>206</v>
      </c>
    </row>
    <row r="208" s="13" customFormat="1">
      <c r="A208" s="13"/>
      <c r="B208" s="242"/>
      <c r="C208" s="243"/>
      <c r="D208" s="244" t="s">
        <v>215</v>
      </c>
      <c r="E208" s="245" t="s">
        <v>1</v>
      </c>
      <c r="F208" s="246" t="s">
        <v>582</v>
      </c>
      <c r="G208" s="243"/>
      <c r="H208" s="247">
        <v>1</v>
      </c>
      <c r="I208" s="248"/>
      <c r="J208" s="243"/>
      <c r="K208" s="243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215</v>
      </c>
      <c r="AU208" s="253" t="s">
        <v>82</v>
      </c>
      <c r="AV208" s="13" t="s">
        <v>82</v>
      </c>
      <c r="AW208" s="13" t="s">
        <v>30</v>
      </c>
      <c r="AX208" s="13" t="s">
        <v>73</v>
      </c>
      <c r="AY208" s="253" t="s">
        <v>206</v>
      </c>
    </row>
    <row r="209" s="13" customFormat="1">
      <c r="A209" s="13"/>
      <c r="B209" s="242"/>
      <c r="C209" s="243"/>
      <c r="D209" s="244" t="s">
        <v>215</v>
      </c>
      <c r="E209" s="245" t="s">
        <v>1</v>
      </c>
      <c r="F209" s="246" t="s">
        <v>583</v>
      </c>
      <c r="G209" s="243"/>
      <c r="H209" s="247">
        <v>1</v>
      </c>
      <c r="I209" s="248"/>
      <c r="J209" s="243"/>
      <c r="K209" s="243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215</v>
      </c>
      <c r="AU209" s="253" t="s">
        <v>82</v>
      </c>
      <c r="AV209" s="13" t="s">
        <v>82</v>
      </c>
      <c r="AW209" s="13" t="s">
        <v>30</v>
      </c>
      <c r="AX209" s="13" t="s">
        <v>73</v>
      </c>
      <c r="AY209" s="253" t="s">
        <v>206</v>
      </c>
    </row>
    <row r="210" s="14" customFormat="1">
      <c r="A210" s="14"/>
      <c r="B210" s="254"/>
      <c r="C210" s="255"/>
      <c r="D210" s="244" t="s">
        <v>215</v>
      </c>
      <c r="E210" s="256" t="s">
        <v>1</v>
      </c>
      <c r="F210" s="257" t="s">
        <v>218</v>
      </c>
      <c r="G210" s="255"/>
      <c r="H210" s="258">
        <v>3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4" t="s">
        <v>215</v>
      </c>
      <c r="AU210" s="264" t="s">
        <v>82</v>
      </c>
      <c r="AV210" s="14" t="s">
        <v>213</v>
      </c>
      <c r="AW210" s="14" t="s">
        <v>30</v>
      </c>
      <c r="AX210" s="14" t="s">
        <v>80</v>
      </c>
      <c r="AY210" s="264" t="s">
        <v>206</v>
      </c>
    </row>
    <row r="211" s="2" customFormat="1" ht="24.15" customHeight="1">
      <c r="A211" s="39"/>
      <c r="B211" s="40"/>
      <c r="C211" s="229" t="s">
        <v>321</v>
      </c>
      <c r="D211" s="229" t="s">
        <v>208</v>
      </c>
      <c r="E211" s="230" t="s">
        <v>584</v>
      </c>
      <c r="F211" s="231" t="s">
        <v>585</v>
      </c>
      <c r="G211" s="232" t="s">
        <v>309</v>
      </c>
      <c r="H211" s="233">
        <v>2900</v>
      </c>
      <c r="I211" s="234"/>
      <c r="J211" s="235">
        <f>ROUND(I211*H211,2)</f>
        <v>0</v>
      </c>
      <c r="K211" s="231" t="s">
        <v>489</v>
      </c>
      <c r="L211" s="45"/>
      <c r="M211" s="236" t="s">
        <v>1</v>
      </c>
      <c r="N211" s="237" t="s">
        <v>38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298</v>
      </c>
      <c r="AT211" s="240" t="s">
        <v>208</v>
      </c>
      <c r="AU211" s="240" t="s">
        <v>82</v>
      </c>
      <c r="AY211" s="18" t="s">
        <v>206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80</v>
      </c>
      <c r="BK211" s="241">
        <f>ROUND(I211*H211,2)</f>
        <v>0</v>
      </c>
      <c r="BL211" s="18" t="s">
        <v>298</v>
      </c>
      <c r="BM211" s="240" t="s">
        <v>586</v>
      </c>
    </row>
    <row r="212" s="2" customFormat="1" ht="37.8" customHeight="1">
      <c r="A212" s="39"/>
      <c r="B212" s="40"/>
      <c r="C212" s="229" t="s">
        <v>326</v>
      </c>
      <c r="D212" s="229" t="s">
        <v>208</v>
      </c>
      <c r="E212" s="230" t="s">
        <v>587</v>
      </c>
      <c r="F212" s="231" t="s">
        <v>588</v>
      </c>
      <c r="G212" s="232" t="s">
        <v>301</v>
      </c>
      <c r="H212" s="233">
        <v>16</v>
      </c>
      <c r="I212" s="234"/>
      <c r="J212" s="235">
        <f>ROUND(I212*H212,2)</f>
        <v>0</v>
      </c>
      <c r="K212" s="231" t="s">
        <v>489</v>
      </c>
      <c r="L212" s="45"/>
      <c r="M212" s="236" t="s">
        <v>1</v>
      </c>
      <c r="N212" s="237" t="s">
        <v>38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499</v>
      </c>
      <c r="AT212" s="240" t="s">
        <v>208</v>
      </c>
      <c r="AU212" s="240" t="s">
        <v>82</v>
      </c>
      <c r="AY212" s="18" t="s">
        <v>206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80</v>
      </c>
      <c r="BK212" s="241">
        <f>ROUND(I212*H212,2)</f>
        <v>0</v>
      </c>
      <c r="BL212" s="18" t="s">
        <v>499</v>
      </c>
      <c r="BM212" s="240" t="s">
        <v>589</v>
      </c>
    </row>
    <row r="213" s="2" customFormat="1" ht="37.8" customHeight="1">
      <c r="A213" s="39"/>
      <c r="B213" s="40"/>
      <c r="C213" s="229" t="s">
        <v>7</v>
      </c>
      <c r="D213" s="229" t="s">
        <v>208</v>
      </c>
      <c r="E213" s="230" t="s">
        <v>590</v>
      </c>
      <c r="F213" s="231" t="s">
        <v>591</v>
      </c>
      <c r="G213" s="232" t="s">
        <v>301</v>
      </c>
      <c r="H213" s="233">
        <v>8</v>
      </c>
      <c r="I213" s="234"/>
      <c r="J213" s="235">
        <f>ROUND(I213*H213,2)</f>
        <v>0</v>
      </c>
      <c r="K213" s="231" t="s">
        <v>489</v>
      </c>
      <c r="L213" s="45"/>
      <c r="M213" s="236" t="s">
        <v>1</v>
      </c>
      <c r="N213" s="237" t="s">
        <v>38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499</v>
      </c>
      <c r="AT213" s="240" t="s">
        <v>208</v>
      </c>
      <c r="AU213" s="240" t="s">
        <v>82</v>
      </c>
      <c r="AY213" s="18" t="s">
        <v>206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80</v>
      </c>
      <c r="BK213" s="241">
        <f>ROUND(I213*H213,2)</f>
        <v>0</v>
      </c>
      <c r="BL213" s="18" t="s">
        <v>499</v>
      </c>
      <c r="BM213" s="240" t="s">
        <v>592</v>
      </c>
    </row>
    <row r="214" s="13" customFormat="1">
      <c r="A214" s="13"/>
      <c r="B214" s="242"/>
      <c r="C214" s="243"/>
      <c r="D214" s="244" t="s">
        <v>215</v>
      </c>
      <c r="E214" s="245" t="s">
        <v>1</v>
      </c>
      <c r="F214" s="246" t="s">
        <v>593</v>
      </c>
      <c r="G214" s="243"/>
      <c r="H214" s="247">
        <v>2</v>
      </c>
      <c r="I214" s="248"/>
      <c r="J214" s="243"/>
      <c r="K214" s="243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215</v>
      </c>
      <c r="AU214" s="253" t="s">
        <v>82</v>
      </c>
      <c r="AV214" s="13" t="s">
        <v>82</v>
      </c>
      <c r="AW214" s="13" t="s">
        <v>30</v>
      </c>
      <c r="AX214" s="13" t="s">
        <v>73</v>
      </c>
      <c r="AY214" s="253" t="s">
        <v>206</v>
      </c>
    </row>
    <row r="215" s="13" customFormat="1">
      <c r="A215" s="13"/>
      <c r="B215" s="242"/>
      <c r="C215" s="243"/>
      <c r="D215" s="244" t="s">
        <v>215</v>
      </c>
      <c r="E215" s="245" t="s">
        <v>1</v>
      </c>
      <c r="F215" s="246" t="s">
        <v>594</v>
      </c>
      <c r="G215" s="243"/>
      <c r="H215" s="247">
        <v>2</v>
      </c>
      <c r="I215" s="248"/>
      <c r="J215" s="243"/>
      <c r="K215" s="243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215</v>
      </c>
      <c r="AU215" s="253" t="s">
        <v>82</v>
      </c>
      <c r="AV215" s="13" t="s">
        <v>82</v>
      </c>
      <c r="AW215" s="13" t="s">
        <v>30</v>
      </c>
      <c r="AX215" s="13" t="s">
        <v>73</v>
      </c>
      <c r="AY215" s="253" t="s">
        <v>206</v>
      </c>
    </row>
    <row r="216" s="13" customFormat="1">
      <c r="A216" s="13"/>
      <c r="B216" s="242"/>
      <c r="C216" s="243"/>
      <c r="D216" s="244" t="s">
        <v>215</v>
      </c>
      <c r="E216" s="245" t="s">
        <v>1</v>
      </c>
      <c r="F216" s="246" t="s">
        <v>595</v>
      </c>
      <c r="G216" s="243"/>
      <c r="H216" s="247">
        <v>2</v>
      </c>
      <c r="I216" s="248"/>
      <c r="J216" s="243"/>
      <c r="K216" s="243"/>
      <c r="L216" s="249"/>
      <c r="M216" s="250"/>
      <c r="N216" s="251"/>
      <c r="O216" s="251"/>
      <c r="P216" s="251"/>
      <c r="Q216" s="251"/>
      <c r="R216" s="251"/>
      <c r="S216" s="251"/>
      <c r="T216" s="25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3" t="s">
        <v>215</v>
      </c>
      <c r="AU216" s="253" t="s">
        <v>82</v>
      </c>
      <c r="AV216" s="13" t="s">
        <v>82</v>
      </c>
      <c r="AW216" s="13" t="s">
        <v>30</v>
      </c>
      <c r="AX216" s="13" t="s">
        <v>73</v>
      </c>
      <c r="AY216" s="253" t="s">
        <v>206</v>
      </c>
    </row>
    <row r="217" s="13" customFormat="1">
      <c r="A217" s="13"/>
      <c r="B217" s="242"/>
      <c r="C217" s="243"/>
      <c r="D217" s="244" t="s">
        <v>215</v>
      </c>
      <c r="E217" s="245" t="s">
        <v>1</v>
      </c>
      <c r="F217" s="246" t="s">
        <v>596</v>
      </c>
      <c r="G217" s="243"/>
      <c r="H217" s="247">
        <v>2</v>
      </c>
      <c r="I217" s="248"/>
      <c r="J217" s="243"/>
      <c r="K217" s="243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215</v>
      </c>
      <c r="AU217" s="253" t="s">
        <v>82</v>
      </c>
      <c r="AV217" s="13" t="s">
        <v>82</v>
      </c>
      <c r="AW217" s="13" t="s">
        <v>30</v>
      </c>
      <c r="AX217" s="13" t="s">
        <v>73</v>
      </c>
      <c r="AY217" s="253" t="s">
        <v>206</v>
      </c>
    </row>
    <row r="218" s="14" customFormat="1">
      <c r="A218" s="14"/>
      <c r="B218" s="254"/>
      <c r="C218" s="255"/>
      <c r="D218" s="244" t="s">
        <v>215</v>
      </c>
      <c r="E218" s="256" t="s">
        <v>1</v>
      </c>
      <c r="F218" s="257" t="s">
        <v>218</v>
      </c>
      <c r="G218" s="255"/>
      <c r="H218" s="258">
        <v>8</v>
      </c>
      <c r="I218" s="259"/>
      <c r="J218" s="255"/>
      <c r="K218" s="255"/>
      <c r="L218" s="260"/>
      <c r="M218" s="261"/>
      <c r="N218" s="262"/>
      <c r="O218" s="262"/>
      <c r="P218" s="262"/>
      <c r="Q218" s="262"/>
      <c r="R218" s="262"/>
      <c r="S218" s="262"/>
      <c r="T218" s="26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4" t="s">
        <v>215</v>
      </c>
      <c r="AU218" s="264" t="s">
        <v>82</v>
      </c>
      <c r="AV218" s="14" t="s">
        <v>213</v>
      </c>
      <c r="AW218" s="14" t="s">
        <v>30</v>
      </c>
      <c r="AX218" s="14" t="s">
        <v>80</v>
      </c>
      <c r="AY218" s="264" t="s">
        <v>206</v>
      </c>
    </row>
    <row r="219" s="2" customFormat="1" ht="16.5" customHeight="1">
      <c r="A219" s="39"/>
      <c r="B219" s="40"/>
      <c r="C219" s="229" t="s">
        <v>337</v>
      </c>
      <c r="D219" s="229" t="s">
        <v>208</v>
      </c>
      <c r="E219" s="230" t="s">
        <v>597</v>
      </c>
      <c r="F219" s="231" t="s">
        <v>598</v>
      </c>
      <c r="G219" s="232" t="s">
        <v>301</v>
      </c>
      <c r="H219" s="233">
        <v>10</v>
      </c>
      <c r="I219" s="234"/>
      <c r="J219" s="235">
        <f>ROUND(I219*H219,2)</f>
        <v>0</v>
      </c>
      <c r="K219" s="231" t="s">
        <v>489</v>
      </c>
      <c r="L219" s="45"/>
      <c r="M219" s="236" t="s">
        <v>1</v>
      </c>
      <c r="N219" s="237" t="s">
        <v>38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499</v>
      </c>
      <c r="AT219" s="240" t="s">
        <v>208</v>
      </c>
      <c r="AU219" s="240" t="s">
        <v>82</v>
      </c>
      <c r="AY219" s="18" t="s">
        <v>206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80</v>
      </c>
      <c r="BK219" s="241">
        <f>ROUND(I219*H219,2)</f>
        <v>0</v>
      </c>
      <c r="BL219" s="18" t="s">
        <v>499</v>
      </c>
      <c r="BM219" s="240" t="s">
        <v>599</v>
      </c>
    </row>
    <row r="220" s="2" customFormat="1" ht="16.5" customHeight="1">
      <c r="A220" s="39"/>
      <c r="B220" s="40"/>
      <c r="C220" s="229" t="s">
        <v>342</v>
      </c>
      <c r="D220" s="229" t="s">
        <v>208</v>
      </c>
      <c r="E220" s="230" t="s">
        <v>600</v>
      </c>
      <c r="F220" s="231" t="s">
        <v>601</v>
      </c>
      <c r="G220" s="232" t="s">
        <v>301</v>
      </c>
      <c r="H220" s="233">
        <v>5</v>
      </c>
      <c r="I220" s="234"/>
      <c r="J220" s="235">
        <f>ROUND(I220*H220,2)</f>
        <v>0</v>
      </c>
      <c r="K220" s="231" t="s">
        <v>489</v>
      </c>
      <c r="L220" s="45"/>
      <c r="M220" s="236" t="s">
        <v>1</v>
      </c>
      <c r="N220" s="237" t="s">
        <v>38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499</v>
      </c>
      <c r="AT220" s="240" t="s">
        <v>208</v>
      </c>
      <c r="AU220" s="240" t="s">
        <v>82</v>
      </c>
      <c r="AY220" s="18" t="s">
        <v>206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80</v>
      </c>
      <c r="BK220" s="241">
        <f>ROUND(I220*H220,2)</f>
        <v>0</v>
      </c>
      <c r="BL220" s="18" t="s">
        <v>499</v>
      </c>
      <c r="BM220" s="240" t="s">
        <v>602</v>
      </c>
    </row>
    <row r="221" s="2" customFormat="1" ht="37.8" customHeight="1">
      <c r="A221" s="39"/>
      <c r="B221" s="40"/>
      <c r="C221" s="229" t="s">
        <v>347</v>
      </c>
      <c r="D221" s="229" t="s">
        <v>208</v>
      </c>
      <c r="E221" s="230" t="s">
        <v>603</v>
      </c>
      <c r="F221" s="231" t="s">
        <v>604</v>
      </c>
      <c r="G221" s="232" t="s">
        <v>301</v>
      </c>
      <c r="H221" s="233">
        <v>1</v>
      </c>
      <c r="I221" s="234"/>
      <c r="J221" s="235">
        <f>ROUND(I221*H221,2)</f>
        <v>0</v>
      </c>
      <c r="K221" s="231" t="s">
        <v>489</v>
      </c>
      <c r="L221" s="45"/>
      <c r="M221" s="236" t="s">
        <v>1</v>
      </c>
      <c r="N221" s="237" t="s">
        <v>38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499</v>
      </c>
      <c r="AT221" s="240" t="s">
        <v>208</v>
      </c>
      <c r="AU221" s="240" t="s">
        <v>82</v>
      </c>
      <c r="AY221" s="18" t="s">
        <v>206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80</v>
      </c>
      <c r="BK221" s="241">
        <f>ROUND(I221*H221,2)</f>
        <v>0</v>
      </c>
      <c r="BL221" s="18" t="s">
        <v>499</v>
      </c>
      <c r="BM221" s="240" t="s">
        <v>605</v>
      </c>
    </row>
    <row r="222" s="2" customFormat="1" ht="21.75" customHeight="1">
      <c r="A222" s="39"/>
      <c r="B222" s="40"/>
      <c r="C222" s="229" t="s">
        <v>352</v>
      </c>
      <c r="D222" s="229" t="s">
        <v>208</v>
      </c>
      <c r="E222" s="230" t="s">
        <v>606</v>
      </c>
      <c r="F222" s="231" t="s">
        <v>607</v>
      </c>
      <c r="G222" s="232" t="s">
        <v>301</v>
      </c>
      <c r="H222" s="233">
        <v>1</v>
      </c>
      <c r="I222" s="234"/>
      <c r="J222" s="235">
        <f>ROUND(I222*H222,2)</f>
        <v>0</v>
      </c>
      <c r="K222" s="231" t="s">
        <v>489</v>
      </c>
      <c r="L222" s="45"/>
      <c r="M222" s="236" t="s">
        <v>1</v>
      </c>
      <c r="N222" s="237" t="s">
        <v>38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499</v>
      </c>
      <c r="AT222" s="240" t="s">
        <v>208</v>
      </c>
      <c r="AU222" s="240" t="s">
        <v>82</v>
      </c>
      <c r="AY222" s="18" t="s">
        <v>206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80</v>
      </c>
      <c r="BK222" s="241">
        <f>ROUND(I222*H222,2)</f>
        <v>0</v>
      </c>
      <c r="BL222" s="18" t="s">
        <v>499</v>
      </c>
      <c r="BM222" s="240" t="s">
        <v>608</v>
      </c>
    </row>
    <row r="223" s="13" customFormat="1">
      <c r="A223" s="13"/>
      <c r="B223" s="242"/>
      <c r="C223" s="243"/>
      <c r="D223" s="244" t="s">
        <v>215</v>
      </c>
      <c r="E223" s="245" t="s">
        <v>1</v>
      </c>
      <c r="F223" s="246" t="s">
        <v>609</v>
      </c>
      <c r="G223" s="243"/>
      <c r="H223" s="247">
        <v>1</v>
      </c>
      <c r="I223" s="248"/>
      <c r="J223" s="243"/>
      <c r="K223" s="243"/>
      <c r="L223" s="249"/>
      <c r="M223" s="250"/>
      <c r="N223" s="251"/>
      <c r="O223" s="251"/>
      <c r="P223" s="251"/>
      <c r="Q223" s="251"/>
      <c r="R223" s="251"/>
      <c r="S223" s="251"/>
      <c r="T223" s="25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3" t="s">
        <v>215</v>
      </c>
      <c r="AU223" s="253" t="s">
        <v>82</v>
      </c>
      <c r="AV223" s="13" t="s">
        <v>82</v>
      </c>
      <c r="AW223" s="13" t="s">
        <v>30</v>
      </c>
      <c r="AX223" s="13" t="s">
        <v>73</v>
      </c>
      <c r="AY223" s="253" t="s">
        <v>206</v>
      </c>
    </row>
    <row r="224" s="14" customFormat="1">
      <c r="A224" s="14"/>
      <c r="B224" s="254"/>
      <c r="C224" s="255"/>
      <c r="D224" s="244" t="s">
        <v>215</v>
      </c>
      <c r="E224" s="256" t="s">
        <v>1</v>
      </c>
      <c r="F224" s="257" t="s">
        <v>218</v>
      </c>
      <c r="G224" s="255"/>
      <c r="H224" s="258">
        <v>1</v>
      </c>
      <c r="I224" s="259"/>
      <c r="J224" s="255"/>
      <c r="K224" s="255"/>
      <c r="L224" s="260"/>
      <c r="M224" s="261"/>
      <c r="N224" s="262"/>
      <c r="O224" s="262"/>
      <c r="P224" s="262"/>
      <c r="Q224" s="262"/>
      <c r="R224" s="262"/>
      <c r="S224" s="262"/>
      <c r="T224" s="26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4" t="s">
        <v>215</v>
      </c>
      <c r="AU224" s="264" t="s">
        <v>82</v>
      </c>
      <c r="AV224" s="14" t="s">
        <v>213</v>
      </c>
      <c r="AW224" s="14" t="s">
        <v>30</v>
      </c>
      <c r="AX224" s="14" t="s">
        <v>80</v>
      </c>
      <c r="AY224" s="264" t="s">
        <v>206</v>
      </c>
    </row>
    <row r="225" s="2" customFormat="1" ht="24.15" customHeight="1">
      <c r="A225" s="39"/>
      <c r="B225" s="40"/>
      <c r="C225" s="229" t="s">
        <v>357</v>
      </c>
      <c r="D225" s="229" t="s">
        <v>208</v>
      </c>
      <c r="E225" s="230" t="s">
        <v>610</v>
      </c>
      <c r="F225" s="231" t="s">
        <v>611</v>
      </c>
      <c r="G225" s="232" t="s">
        <v>301</v>
      </c>
      <c r="H225" s="233">
        <v>1</v>
      </c>
      <c r="I225" s="234"/>
      <c r="J225" s="235">
        <f>ROUND(I225*H225,2)</f>
        <v>0</v>
      </c>
      <c r="K225" s="231" t="s">
        <v>489</v>
      </c>
      <c r="L225" s="45"/>
      <c r="M225" s="299" t="s">
        <v>1</v>
      </c>
      <c r="N225" s="300" t="s">
        <v>38</v>
      </c>
      <c r="O225" s="301"/>
      <c r="P225" s="302">
        <f>O225*H225</f>
        <v>0</v>
      </c>
      <c r="Q225" s="302">
        <v>0</v>
      </c>
      <c r="R225" s="302">
        <f>Q225*H225</f>
        <v>0</v>
      </c>
      <c r="S225" s="302">
        <v>0</v>
      </c>
      <c r="T225" s="303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298</v>
      </c>
      <c r="AT225" s="240" t="s">
        <v>208</v>
      </c>
      <c r="AU225" s="240" t="s">
        <v>82</v>
      </c>
      <c r="AY225" s="18" t="s">
        <v>206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80</v>
      </c>
      <c r="BK225" s="241">
        <f>ROUND(I225*H225,2)</f>
        <v>0</v>
      </c>
      <c r="BL225" s="18" t="s">
        <v>298</v>
      </c>
      <c r="BM225" s="240" t="s">
        <v>612</v>
      </c>
    </row>
    <row r="226" s="2" customFormat="1" ht="6.96" customHeight="1">
      <c r="A226" s="39"/>
      <c r="B226" s="67"/>
      <c r="C226" s="68"/>
      <c r="D226" s="68"/>
      <c r="E226" s="68"/>
      <c r="F226" s="68"/>
      <c r="G226" s="68"/>
      <c r="H226" s="68"/>
      <c r="I226" s="68"/>
      <c r="J226" s="68"/>
      <c r="K226" s="68"/>
      <c r="L226" s="45"/>
      <c r="M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</row>
  </sheetData>
  <sheetProtection sheet="1" autoFilter="0" formatColumns="0" formatRows="0" objects="1" scenarios="1" spinCount="100000" saltValue="Pn8SfH3o08EJSyGqyzZT0iq7kaBJ4zCilYc9EIOyXq9YFwevOxYVrgksa4C0gm/1mQL7C57ZcB/G7WBp7422pw==" hashValue="yO8wAN+vxgleBCST/1SiyMpH8c6/0moh/BrJH2pVliFOVjac6DPngYlzzxb2thW/Dl8PD7AHrmV0LtXCn5eKIw==" algorithmName="SHA-512" password="CC35"/>
  <autoFilter ref="C128:K22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474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475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613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ROUND((SUM(BE126:BE129)),  2)</f>
        <v>0</v>
      </c>
      <c r="G37" s="39"/>
      <c r="H37" s="39"/>
      <c r="I37" s="166">
        <v>0.20999999999999999</v>
      </c>
      <c r="J37" s="165">
        <f>ROUND(((SUM(BE126:BE129))*I37),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ROUND((SUM(BF126:BF129)),  2)</f>
        <v>0</v>
      </c>
      <c r="G38" s="39"/>
      <c r="H38" s="39"/>
      <c r="I38" s="166">
        <v>0.12</v>
      </c>
      <c r="J38" s="165">
        <f>ROUND(((SUM(BF126:BF129))*I38),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ROUND((SUM(BG126:BG129)),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ROUND((SUM(BH126:BH129)),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ROUND((SUM(BI126:BI129)),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474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475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340-11-01.02 - přípojka NN (ÚRS)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J127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J128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191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Prostá rekonstrukce trati v úseku Lázně Bělohrad - Nová Paka_Z2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168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474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170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6" t="s">
        <v>475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172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SO 340-11-01.02 - přípojka NN (ÚRS)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F16</f>
        <v>Lázně Bělohrad - Nová Paka</v>
      </c>
      <c r="G120" s="41"/>
      <c r="H120" s="41"/>
      <c r="I120" s="33" t="s">
        <v>22</v>
      </c>
      <c r="J120" s="80" t="str">
        <f>IF(J16="","",J16)</f>
        <v>7. 7. 2025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24</v>
      </c>
      <c r="D122" s="41"/>
      <c r="E122" s="41"/>
      <c r="F122" s="28" t="str">
        <f>E19</f>
        <v>Správa Železnic, s.o.</v>
      </c>
      <c r="G122" s="41"/>
      <c r="H122" s="41"/>
      <c r="I122" s="33" t="s">
        <v>29</v>
      </c>
      <c r="J122" s="37" t="str">
        <f>E25</f>
        <v>Pavel Plašil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27</v>
      </c>
      <c r="D123" s="41"/>
      <c r="E123" s="41"/>
      <c r="F123" s="28" t="str">
        <f>IF(E22="","",E22)</f>
        <v>Vyplň údaj</v>
      </c>
      <c r="G123" s="41"/>
      <c r="H123" s="41"/>
      <c r="I123" s="33" t="s">
        <v>31</v>
      </c>
      <c r="J123" s="37" t="str">
        <f>E28</f>
        <v>Michal Kadlec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2"/>
      <c r="B125" s="203"/>
      <c r="C125" s="204" t="s">
        <v>192</v>
      </c>
      <c r="D125" s="205" t="s">
        <v>58</v>
      </c>
      <c r="E125" s="205" t="s">
        <v>54</v>
      </c>
      <c r="F125" s="205" t="s">
        <v>55</v>
      </c>
      <c r="G125" s="205" t="s">
        <v>193</v>
      </c>
      <c r="H125" s="205" t="s">
        <v>194</v>
      </c>
      <c r="I125" s="205" t="s">
        <v>195</v>
      </c>
      <c r="J125" s="205" t="s">
        <v>178</v>
      </c>
      <c r="K125" s="206" t="s">
        <v>196</v>
      </c>
      <c r="L125" s="207"/>
      <c r="M125" s="101" t="s">
        <v>1</v>
      </c>
      <c r="N125" s="102" t="s">
        <v>37</v>
      </c>
      <c r="O125" s="102" t="s">
        <v>197</v>
      </c>
      <c r="P125" s="102" t="s">
        <v>198</v>
      </c>
      <c r="Q125" s="102" t="s">
        <v>199</v>
      </c>
      <c r="R125" s="102" t="s">
        <v>200</v>
      </c>
      <c r="S125" s="102" t="s">
        <v>201</v>
      </c>
      <c r="T125" s="103" t="s">
        <v>202</v>
      </c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</row>
    <row r="126" s="2" customFormat="1" ht="22.8" customHeight="1">
      <c r="A126" s="39"/>
      <c r="B126" s="40"/>
      <c r="C126" s="108" t="s">
        <v>203</v>
      </c>
      <c r="D126" s="41"/>
      <c r="E126" s="41"/>
      <c r="F126" s="41"/>
      <c r="G126" s="41"/>
      <c r="H126" s="41"/>
      <c r="I126" s="41"/>
      <c r="J126" s="208">
        <f>BK126</f>
        <v>0</v>
      </c>
      <c r="K126" s="41"/>
      <c r="L126" s="45"/>
      <c r="M126" s="104"/>
      <c r="N126" s="209"/>
      <c r="O126" s="105"/>
      <c r="P126" s="210">
        <f>P127</f>
        <v>0</v>
      </c>
      <c r="Q126" s="105"/>
      <c r="R126" s="210">
        <f>R127</f>
        <v>0.22</v>
      </c>
      <c r="S126" s="105"/>
      <c r="T126" s="211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72</v>
      </c>
      <c r="AU126" s="18" t="s">
        <v>180</v>
      </c>
      <c r="BK126" s="212">
        <f>BK127</f>
        <v>0</v>
      </c>
    </row>
    <row r="127" s="12" customFormat="1" ht="25.92" customHeight="1">
      <c r="A127" s="12"/>
      <c r="B127" s="213"/>
      <c r="C127" s="214"/>
      <c r="D127" s="215" t="s">
        <v>72</v>
      </c>
      <c r="E127" s="216" t="s">
        <v>204</v>
      </c>
      <c r="F127" s="216" t="s">
        <v>204</v>
      </c>
      <c r="G127" s="214"/>
      <c r="H127" s="214"/>
      <c r="I127" s="217"/>
      <c r="J127" s="218">
        <f>BK127</f>
        <v>0</v>
      </c>
      <c r="K127" s="214"/>
      <c r="L127" s="219"/>
      <c r="M127" s="220"/>
      <c r="N127" s="221"/>
      <c r="O127" s="221"/>
      <c r="P127" s="222">
        <f>P128</f>
        <v>0</v>
      </c>
      <c r="Q127" s="221"/>
      <c r="R127" s="222">
        <f>R128</f>
        <v>0.22</v>
      </c>
      <c r="S127" s="221"/>
      <c r="T127" s="223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4" t="s">
        <v>80</v>
      </c>
      <c r="AT127" s="225" t="s">
        <v>72</v>
      </c>
      <c r="AU127" s="225" t="s">
        <v>73</v>
      </c>
      <c r="AY127" s="224" t="s">
        <v>206</v>
      </c>
      <c r="BK127" s="226">
        <f>BK128</f>
        <v>0</v>
      </c>
    </row>
    <row r="128" s="12" customFormat="1" ht="22.8" customHeight="1">
      <c r="A128" s="12"/>
      <c r="B128" s="213"/>
      <c r="C128" s="214"/>
      <c r="D128" s="215" t="s">
        <v>72</v>
      </c>
      <c r="E128" s="227" t="s">
        <v>80</v>
      </c>
      <c r="F128" s="227" t="s">
        <v>207</v>
      </c>
      <c r="G128" s="214"/>
      <c r="H128" s="214"/>
      <c r="I128" s="217"/>
      <c r="J128" s="228">
        <f>BK128</f>
        <v>0</v>
      </c>
      <c r="K128" s="214"/>
      <c r="L128" s="219"/>
      <c r="M128" s="220"/>
      <c r="N128" s="221"/>
      <c r="O128" s="221"/>
      <c r="P128" s="222">
        <f>P129</f>
        <v>0</v>
      </c>
      <c r="Q128" s="221"/>
      <c r="R128" s="222">
        <f>R129</f>
        <v>0.22</v>
      </c>
      <c r="S128" s="221"/>
      <c r="T128" s="223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4" t="s">
        <v>80</v>
      </c>
      <c r="AT128" s="225" t="s">
        <v>72</v>
      </c>
      <c r="AU128" s="225" t="s">
        <v>80</v>
      </c>
      <c r="AY128" s="224" t="s">
        <v>206</v>
      </c>
      <c r="BK128" s="226">
        <f>BK129</f>
        <v>0</v>
      </c>
    </row>
    <row r="129" s="2" customFormat="1" ht="44.25" customHeight="1">
      <c r="A129" s="39"/>
      <c r="B129" s="40"/>
      <c r="C129" s="229" t="s">
        <v>80</v>
      </c>
      <c r="D129" s="229" t="s">
        <v>208</v>
      </c>
      <c r="E129" s="230" t="s">
        <v>614</v>
      </c>
      <c r="F129" s="231" t="s">
        <v>615</v>
      </c>
      <c r="G129" s="232" t="s">
        <v>309</v>
      </c>
      <c r="H129" s="233">
        <v>50</v>
      </c>
      <c r="I129" s="234"/>
      <c r="J129" s="235">
        <f>ROUND(I129*H129,2)</f>
        <v>0</v>
      </c>
      <c r="K129" s="231" t="s">
        <v>212</v>
      </c>
      <c r="L129" s="45"/>
      <c r="M129" s="299" t="s">
        <v>1</v>
      </c>
      <c r="N129" s="300" t="s">
        <v>38</v>
      </c>
      <c r="O129" s="301"/>
      <c r="P129" s="302">
        <f>O129*H129</f>
        <v>0</v>
      </c>
      <c r="Q129" s="302">
        <v>0.0044000000000000003</v>
      </c>
      <c r="R129" s="302">
        <f>Q129*H129</f>
        <v>0.22</v>
      </c>
      <c r="S129" s="302">
        <v>0</v>
      </c>
      <c r="T129" s="30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0" t="s">
        <v>213</v>
      </c>
      <c r="AT129" s="240" t="s">
        <v>208</v>
      </c>
      <c r="AU129" s="240" t="s">
        <v>82</v>
      </c>
      <c r="AY129" s="18" t="s">
        <v>206</v>
      </c>
      <c r="BE129" s="241">
        <f>IF(N129="základní",J129,0)</f>
        <v>0</v>
      </c>
      <c r="BF129" s="241">
        <f>IF(N129="snížená",J129,0)</f>
        <v>0</v>
      </c>
      <c r="BG129" s="241">
        <f>IF(N129="zákl. přenesená",J129,0)</f>
        <v>0</v>
      </c>
      <c r="BH129" s="241">
        <f>IF(N129="sníž. přenesená",J129,0)</f>
        <v>0</v>
      </c>
      <c r="BI129" s="241">
        <f>IF(N129="nulová",J129,0)</f>
        <v>0</v>
      </c>
      <c r="BJ129" s="18" t="s">
        <v>80</v>
      </c>
      <c r="BK129" s="241">
        <f>ROUND(I129*H129,2)</f>
        <v>0</v>
      </c>
      <c r="BL129" s="18" t="s">
        <v>213</v>
      </c>
      <c r="BM129" s="240" t="s">
        <v>616</v>
      </c>
    </row>
    <row r="130" s="2" customFormat="1" ht="6.96" customHeight="1">
      <c r="A130" s="39"/>
      <c r="B130" s="67"/>
      <c r="C130" s="68"/>
      <c r="D130" s="68"/>
      <c r="E130" s="68"/>
      <c r="F130" s="68"/>
      <c r="G130" s="68"/>
      <c r="H130" s="68"/>
      <c r="I130" s="68"/>
      <c r="J130" s="68"/>
      <c r="K130" s="68"/>
      <c r="L130" s="45"/>
      <c r="M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</sheetData>
  <sheetProtection sheet="1" autoFilter="0" formatColumns="0" formatRows="0" objects="1" scenarios="1" spinCount="100000" saltValue="OYDQpab6FH6ketEMR0AoictO/OvybOLsLdKX9HJIE+pu7kWs46/9vTDpFZikyMHWu2HBavRVvkNY9mdKqx832g==" hashValue="d/hCURTRgz/CWKjRDPouwbWLYDHv3AM/7v3O83mkn6/t+U6CSX1VFs/X8LuwGEtYj9vVqS9tJxoSfavDwzVVEQ==" algorithmName="SHA-512" password="CC35"/>
  <autoFilter ref="C125:K1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619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ROUND((SUM(BE128:BE158)),  2)</f>
        <v>0</v>
      </c>
      <c r="G37" s="39"/>
      <c r="H37" s="39"/>
      <c r="I37" s="166">
        <v>0.20999999999999999</v>
      </c>
      <c r="J37" s="165">
        <f>ROUND(((SUM(BE128:BE158))*I37),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ROUND((SUM(BF128:BF158)),  2)</f>
        <v>0</v>
      </c>
      <c r="G38" s="39"/>
      <c r="H38" s="39"/>
      <c r="I38" s="166">
        <v>0.12</v>
      </c>
      <c r="J38" s="165">
        <f>ROUND(((SUM(BF128:BF158))*I38),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ROUND((SUM(BG128:BG158)),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ROUND((SUM(BH128:BH158)),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ROUND((SUM(BI128:BI158)),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430-11-01.01 - PZS P4477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J129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185</v>
      </c>
      <c r="E102" s="199"/>
      <c r="F102" s="199"/>
      <c r="G102" s="199"/>
      <c r="H102" s="199"/>
      <c r="I102" s="199"/>
      <c r="J102" s="200">
        <f>J130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620</v>
      </c>
      <c r="E103" s="199"/>
      <c r="F103" s="199"/>
      <c r="G103" s="199"/>
      <c r="H103" s="199"/>
      <c r="I103" s="199"/>
      <c r="J103" s="200">
        <f>J136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1"/>
      <c r="C104" s="192"/>
      <c r="D104" s="193" t="s">
        <v>621</v>
      </c>
      <c r="E104" s="194"/>
      <c r="F104" s="194"/>
      <c r="G104" s="194"/>
      <c r="H104" s="194"/>
      <c r="I104" s="194"/>
      <c r="J104" s="195">
        <f>J150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191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Prostá rekonstrukce trati v úseku Lázně Bělohrad - Nová Paka_Z2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617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170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6" t="s">
        <v>618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172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PS 430-11-01.01 - PZS P4477 (ÚOŽI)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F16</f>
        <v>Lázně Bělohrad - Nová Paka</v>
      </c>
      <c r="G122" s="41"/>
      <c r="H122" s="41"/>
      <c r="I122" s="33" t="s">
        <v>22</v>
      </c>
      <c r="J122" s="80" t="str">
        <f>IF(J16="","",J16)</f>
        <v>7. 7. 2025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24</v>
      </c>
      <c r="D124" s="41"/>
      <c r="E124" s="41"/>
      <c r="F124" s="28" t="str">
        <f>E19</f>
        <v>Správa Železnic, s.o.</v>
      </c>
      <c r="G124" s="41"/>
      <c r="H124" s="41"/>
      <c r="I124" s="33" t="s">
        <v>29</v>
      </c>
      <c r="J124" s="37" t="str">
        <f>E25</f>
        <v>Pavel Plašil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IF(E22="","",E22)</f>
        <v>Vyplň údaj</v>
      </c>
      <c r="G125" s="41"/>
      <c r="H125" s="41"/>
      <c r="I125" s="33" t="s">
        <v>31</v>
      </c>
      <c r="J125" s="37" t="str">
        <f>E28</f>
        <v>Michal Kadlec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192</v>
      </c>
      <c r="D127" s="205" t="s">
        <v>58</v>
      </c>
      <c r="E127" s="205" t="s">
        <v>54</v>
      </c>
      <c r="F127" s="205" t="s">
        <v>55</v>
      </c>
      <c r="G127" s="205" t="s">
        <v>193</v>
      </c>
      <c r="H127" s="205" t="s">
        <v>194</v>
      </c>
      <c r="I127" s="205" t="s">
        <v>195</v>
      </c>
      <c r="J127" s="205" t="s">
        <v>178</v>
      </c>
      <c r="K127" s="206" t="s">
        <v>196</v>
      </c>
      <c r="L127" s="207"/>
      <c r="M127" s="101" t="s">
        <v>1</v>
      </c>
      <c r="N127" s="102" t="s">
        <v>37</v>
      </c>
      <c r="O127" s="102" t="s">
        <v>197</v>
      </c>
      <c r="P127" s="102" t="s">
        <v>198</v>
      </c>
      <c r="Q127" s="102" t="s">
        <v>199</v>
      </c>
      <c r="R127" s="102" t="s">
        <v>200</v>
      </c>
      <c r="S127" s="102" t="s">
        <v>201</v>
      </c>
      <c r="T127" s="103" t="s">
        <v>202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08" t="s">
        <v>203</v>
      </c>
      <c r="D128" s="41"/>
      <c r="E128" s="41"/>
      <c r="F128" s="41"/>
      <c r="G128" s="41"/>
      <c r="H128" s="41"/>
      <c r="I128" s="41"/>
      <c r="J128" s="208">
        <f>BK128</f>
        <v>0</v>
      </c>
      <c r="K128" s="41"/>
      <c r="L128" s="45"/>
      <c r="M128" s="104"/>
      <c r="N128" s="209"/>
      <c r="O128" s="105"/>
      <c r="P128" s="210">
        <f>P129+P150</f>
        <v>0</v>
      </c>
      <c r="Q128" s="105"/>
      <c r="R128" s="210">
        <f>R129+R150</f>
        <v>0</v>
      </c>
      <c r="S128" s="105"/>
      <c r="T128" s="211">
        <f>T129+T150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72</v>
      </c>
      <c r="AU128" s="18" t="s">
        <v>180</v>
      </c>
      <c r="BK128" s="212">
        <f>BK129+BK150</f>
        <v>0</v>
      </c>
    </row>
    <row r="129" s="12" customFormat="1" ht="25.92" customHeight="1">
      <c r="A129" s="12"/>
      <c r="B129" s="213"/>
      <c r="C129" s="214"/>
      <c r="D129" s="215" t="s">
        <v>72</v>
      </c>
      <c r="E129" s="216" t="s">
        <v>204</v>
      </c>
      <c r="F129" s="216" t="s">
        <v>204</v>
      </c>
      <c r="G129" s="214"/>
      <c r="H129" s="214"/>
      <c r="I129" s="217"/>
      <c r="J129" s="218">
        <f>BK129</f>
        <v>0</v>
      </c>
      <c r="K129" s="214"/>
      <c r="L129" s="219"/>
      <c r="M129" s="220"/>
      <c r="N129" s="221"/>
      <c r="O129" s="221"/>
      <c r="P129" s="222">
        <f>P130+P136</f>
        <v>0</v>
      </c>
      <c r="Q129" s="221"/>
      <c r="R129" s="222">
        <f>R130+R136</f>
        <v>0</v>
      </c>
      <c r="S129" s="221"/>
      <c r="T129" s="223">
        <f>T130+T136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80</v>
      </c>
      <c r="AT129" s="225" t="s">
        <v>72</v>
      </c>
      <c r="AU129" s="225" t="s">
        <v>73</v>
      </c>
      <c r="AY129" s="224" t="s">
        <v>206</v>
      </c>
      <c r="BK129" s="226">
        <f>BK130+BK136</f>
        <v>0</v>
      </c>
    </row>
    <row r="130" s="12" customFormat="1" ht="22.8" customHeight="1">
      <c r="A130" s="12"/>
      <c r="B130" s="213"/>
      <c r="C130" s="214"/>
      <c r="D130" s="215" t="s">
        <v>72</v>
      </c>
      <c r="E130" s="227" t="s">
        <v>233</v>
      </c>
      <c r="F130" s="227" t="s">
        <v>346</v>
      </c>
      <c r="G130" s="214"/>
      <c r="H130" s="214"/>
      <c r="I130" s="217"/>
      <c r="J130" s="228">
        <f>BK130</f>
        <v>0</v>
      </c>
      <c r="K130" s="214"/>
      <c r="L130" s="219"/>
      <c r="M130" s="220"/>
      <c r="N130" s="221"/>
      <c r="O130" s="221"/>
      <c r="P130" s="222">
        <f>SUM(P131:P135)</f>
        <v>0</v>
      </c>
      <c r="Q130" s="221"/>
      <c r="R130" s="222">
        <f>SUM(R131:R135)</f>
        <v>0</v>
      </c>
      <c r="S130" s="221"/>
      <c r="T130" s="223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80</v>
      </c>
      <c r="AY130" s="224" t="s">
        <v>206</v>
      </c>
      <c r="BK130" s="226">
        <f>SUM(BK131:BK135)</f>
        <v>0</v>
      </c>
    </row>
    <row r="131" s="2" customFormat="1" ht="24.15" customHeight="1">
      <c r="A131" s="39"/>
      <c r="B131" s="40"/>
      <c r="C131" s="229" t="s">
        <v>80</v>
      </c>
      <c r="D131" s="229" t="s">
        <v>208</v>
      </c>
      <c r="E131" s="230" t="s">
        <v>492</v>
      </c>
      <c r="F131" s="231" t="s">
        <v>493</v>
      </c>
      <c r="G131" s="232" t="s">
        <v>221</v>
      </c>
      <c r="H131" s="233">
        <v>6</v>
      </c>
      <c r="I131" s="234"/>
      <c r="J131" s="235">
        <f>ROUND(I131*H131,2)</f>
        <v>0</v>
      </c>
      <c r="K131" s="231" t="s">
        <v>489</v>
      </c>
      <c r="L131" s="45"/>
      <c r="M131" s="236" t="s">
        <v>1</v>
      </c>
      <c r="N131" s="237" t="s">
        <v>38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213</v>
      </c>
      <c r="AT131" s="240" t="s">
        <v>208</v>
      </c>
      <c r="AU131" s="240" t="s">
        <v>82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622</v>
      </c>
    </row>
    <row r="132" s="2" customFormat="1" ht="16.5" customHeight="1">
      <c r="A132" s="39"/>
      <c r="B132" s="40"/>
      <c r="C132" s="229" t="s">
        <v>82</v>
      </c>
      <c r="D132" s="229" t="s">
        <v>208</v>
      </c>
      <c r="E132" s="230" t="s">
        <v>623</v>
      </c>
      <c r="F132" s="231" t="s">
        <v>624</v>
      </c>
      <c r="G132" s="232" t="s">
        <v>221</v>
      </c>
      <c r="H132" s="233">
        <v>6</v>
      </c>
      <c r="I132" s="234"/>
      <c r="J132" s="235">
        <f>ROUND(I132*H132,2)</f>
        <v>0</v>
      </c>
      <c r="K132" s="231" t="s">
        <v>1</v>
      </c>
      <c r="L132" s="45"/>
      <c r="M132" s="236" t="s">
        <v>1</v>
      </c>
      <c r="N132" s="237" t="s">
        <v>38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213</v>
      </c>
      <c r="AT132" s="240" t="s">
        <v>208</v>
      </c>
      <c r="AU132" s="240" t="s">
        <v>82</v>
      </c>
      <c r="AY132" s="18" t="s">
        <v>206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80</v>
      </c>
      <c r="BK132" s="241">
        <f>ROUND(I132*H132,2)</f>
        <v>0</v>
      </c>
      <c r="BL132" s="18" t="s">
        <v>213</v>
      </c>
      <c r="BM132" s="240" t="s">
        <v>625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626</v>
      </c>
      <c r="G133" s="243"/>
      <c r="H133" s="247">
        <v>3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73</v>
      </c>
      <c r="AY133" s="253" t="s">
        <v>206</v>
      </c>
    </row>
    <row r="134" s="13" customFormat="1">
      <c r="A134" s="13"/>
      <c r="B134" s="242"/>
      <c r="C134" s="243"/>
      <c r="D134" s="244" t="s">
        <v>215</v>
      </c>
      <c r="E134" s="245" t="s">
        <v>1</v>
      </c>
      <c r="F134" s="246" t="s">
        <v>627</v>
      </c>
      <c r="G134" s="243"/>
      <c r="H134" s="247">
        <v>3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215</v>
      </c>
      <c r="AU134" s="253" t="s">
        <v>82</v>
      </c>
      <c r="AV134" s="13" t="s">
        <v>82</v>
      </c>
      <c r="AW134" s="13" t="s">
        <v>30</v>
      </c>
      <c r="AX134" s="13" t="s">
        <v>73</v>
      </c>
      <c r="AY134" s="253" t="s">
        <v>206</v>
      </c>
    </row>
    <row r="135" s="14" customFormat="1">
      <c r="A135" s="14"/>
      <c r="B135" s="254"/>
      <c r="C135" s="255"/>
      <c r="D135" s="244" t="s">
        <v>215</v>
      </c>
      <c r="E135" s="256" t="s">
        <v>1</v>
      </c>
      <c r="F135" s="257" t="s">
        <v>218</v>
      </c>
      <c r="G135" s="255"/>
      <c r="H135" s="258">
        <v>6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4" t="s">
        <v>215</v>
      </c>
      <c r="AU135" s="264" t="s">
        <v>82</v>
      </c>
      <c r="AV135" s="14" t="s">
        <v>213</v>
      </c>
      <c r="AW135" s="14" t="s">
        <v>30</v>
      </c>
      <c r="AX135" s="14" t="s">
        <v>80</v>
      </c>
      <c r="AY135" s="264" t="s">
        <v>206</v>
      </c>
    </row>
    <row r="136" s="12" customFormat="1" ht="22.8" customHeight="1">
      <c r="A136" s="12"/>
      <c r="B136" s="213"/>
      <c r="C136" s="214"/>
      <c r="D136" s="215" t="s">
        <v>72</v>
      </c>
      <c r="E136" s="227" t="s">
        <v>495</v>
      </c>
      <c r="F136" s="227" t="s">
        <v>628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SUM(P137:P149)</f>
        <v>0</v>
      </c>
      <c r="Q136" s="221"/>
      <c r="R136" s="222">
        <f>SUM(R137:R149)</f>
        <v>0</v>
      </c>
      <c r="S136" s="221"/>
      <c r="T136" s="223">
        <f>SUM(T137:T149)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80</v>
      </c>
      <c r="AT136" s="225" t="s">
        <v>72</v>
      </c>
      <c r="AU136" s="225" t="s">
        <v>80</v>
      </c>
      <c r="AY136" s="224" t="s">
        <v>206</v>
      </c>
      <c r="BK136" s="226">
        <f>SUM(BK137:BK149)</f>
        <v>0</v>
      </c>
    </row>
    <row r="137" s="2" customFormat="1" ht="16.5" customHeight="1">
      <c r="A137" s="39"/>
      <c r="B137" s="40"/>
      <c r="C137" s="229" t="s">
        <v>90</v>
      </c>
      <c r="D137" s="229" t="s">
        <v>208</v>
      </c>
      <c r="E137" s="230" t="s">
        <v>629</v>
      </c>
      <c r="F137" s="231" t="s">
        <v>630</v>
      </c>
      <c r="G137" s="232" t="s">
        <v>301</v>
      </c>
      <c r="H137" s="233">
        <v>1</v>
      </c>
      <c r="I137" s="234"/>
      <c r="J137" s="235">
        <f>ROUND(I137*H137,2)</f>
        <v>0</v>
      </c>
      <c r="K137" s="231" t="s">
        <v>489</v>
      </c>
      <c r="L137" s="45"/>
      <c r="M137" s="236" t="s">
        <v>1</v>
      </c>
      <c r="N137" s="237" t="s">
        <v>38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80</v>
      </c>
      <c r="AT137" s="240" t="s">
        <v>208</v>
      </c>
      <c r="AU137" s="240" t="s">
        <v>82</v>
      </c>
      <c r="AY137" s="18" t="s">
        <v>206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80</v>
      </c>
      <c r="BK137" s="241">
        <f>ROUND(I137*H137,2)</f>
        <v>0</v>
      </c>
      <c r="BL137" s="18" t="s">
        <v>80</v>
      </c>
      <c r="BM137" s="240" t="s">
        <v>631</v>
      </c>
    </row>
    <row r="138" s="2" customFormat="1" ht="16.5" customHeight="1">
      <c r="A138" s="39"/>
      <c r="B138" s="40"/>
      <c r="C138" s="229" t="s">
        <v>213</v>
      </c>
      <c r="D138" s="229" t="s">
        <v>208</v>
      </c>
      <c r="E138" s="230" t="s">
        <v>632</v>
      </c>
      <c r="F138" s="231" t="s">
        <v>633</v>
      </c>
      <c r="G138" s="232" t="s">
        <v>301</v>
      </c>
      <c r="H138" s="233">
        <v>1</v>
      </c>
      <c r="I138" s="234"/>
      <c r="J138" s="235">
        <f>ROUND(I138*H138,2)</f>
        <v>0</v>
      </c>
      <c r="K138" s="231" t="s">
        <v>489</v>
      </c>
      <c r="L138" s="45"/>
      <c r="M138" s="236" t="s">
        <v>1</v>
      </c>
      <c r="N138" s="237" t="s">
        <v>38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80</v>
      </c>
      <c r="AT138" s="240" t="s">
        <v>208</v>
      </c>
      <c r="AU138" s="240" t="s">
        <v>82</v>
      </c>
      <c r="AY138" s="18" t="s">
        <v>206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80</v>
      </c>
      <c r="BK138" s="241">
        <f>ROUND(I138*H138,2)</f>
        <v>0</v>
      </c>
      <c r="BL138" s="18" t="s">
        <v>80</v>
      </c>
      <c r="BM138" s="240" t="s">
        <v>634</v>
      </c>
    </row>
    <row r="139" s="2" customFormat="1" ht="16.5" customHeight="1">
      <c r="A139" s="39"/>
      <c r="B139" s="40"/>
      <c r="C139" s="229" t="s">
        <v>233</v>
      </c>
      <c r="D139" s="229" t="s">
        <v>208</v>
      </c>
      <c r="E139" s="230" t="s">
        <v>635</v>
      </c>
      <c r="F139" s="231" t="s">
        <v>636</v>
      </c>
      <c r="G139" s="232" t="s">
        <v>301</v>
      </c>
      <c r="H139" s="233">
        <v>2</v>
      </c>
      <c r="I139" s="234"/>
      <c r="J139" s="235">
        <f>ROUND(I139*H139,2)</f>
        <v>0</v>
      </c>
      <c r="K139" s="231" t="s">
        <v>489</v>
      </c>
      <c r="L139" s="45"/>
      <c r="M139" s="236" t="s">
        <v>1</v>
      </c>
      <c r="N139" s="237" t="s">
        <v>38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80</v>
      </c>
      <c r="AT139" s="240" t="s">
        <v>208</v>
      </c>
      <c r="AU139" s="240" t="s">
        <v>82</v>
      </c>
      <c r="AY139" s="18" t="s">
        <v>206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80</v>
      </c>
      <c r="BK139" s="241">
        <f>ROUND(I139*H139,2)</f>
        <v>0</v>
      </c>
      <c r="BL139" s="18" t="s">
        <v>80</v>
      </c>
      <c r="BM139" s="240" t="s">
        <v>637</v>
      </c>
    </row>
    <row r="140" s="13" customFormat="1">
      <c r="A140" s="13"/>
      <c r="B140" s="242"/>
      <c r="C140" s="243"/>
      <c r="D140" s="244" t="s">
        <v>215</v>
      </c>
      <c r="E140" s="245" t="s">
        <v>1</v>
      </c>
      <c r="F140" s="246" t="s">
        <v>638</v>
      </c>
      <c r="G140" s="243"/>
      <c r="H140" s="247">
        <v>2</v>
      </c>
      <c r="I140" s="248"/>
      <c r="J140" s="243"/>
      <c r="K140" s="243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215</v>
      </c>
      <c r="AU140" s="253" t="s">
        <v>82</v>
      </c>
      <c r="AV140" s="13" t="s">
        <v>82</v>
      </c>
      <c r="AW140" s="13" t="s">
        <v>30</v>
      </c>
      <c r="AX140" s="13" t="s">
        <v>80</v>
      </c>
      <c r="AY140" s="253" t="s">
        <v>206</v>
      </c>
    </row>
    <row r="141" s="2" customFormat="1" ht="24.15" customHeight="1">
      <c r="A141" s="39"/>
      <c r="B141" s="40"/>
      <c r="C141" s="229" t="s">
        <v>244</v>
      </c>
      <c r="D141" s="229" t="s">
        <v>208</v>
      </c>
      <c r="E141" s="230" t="s">
        <v>639</v>
      </c>
      <c r="F141" s="231" t="s">
        <v>640</v>
      </c>
      <c r="G141" s="232" t="s">
        <v>301</v>
      </c>
      <c r="H141" s="233">
        <v>1</v>
      </c>
      <c r="I141" s="234"/>
      <c r="J141" s="235">
        <f>ROUND(I141*H141,2)</f>
        <v>0</v>
      </c>
      <c r="K141" s="231" t="s">
        <v>489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80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80</v>
      </c>
      <c r="BM141" s="240" t="s">
        <v>641</v>
      </c>
    </row>
    <row r="142" s="2" customFormat="1" ht="16.5" customHeight="1">
      <c r="A142" s="39"/>
      <c r="B142" s="40"/>
      <c r="C142" s="229" t="s">
        <v>248</v>
      </c>
      <c r="D142" s="229" t="s">
        <v>208</v>
      </c>
      <c r="E142" s="230" t="s">
        <v>642</v>
      </c>
      <c r="F142" s="231" t="s">
        <v>643</v>
      </c>
      <c r="G142" s="232" t="s">
        <v>301</v>
      </c>
      <c r="H142" s="233">
        <v>1</v>
      </c>
      <c r="I142" s="234"/>
      <c r="J142" s="235">
        <f>ROUND(I142*H142,2)</f>
        <v>0</v>
      </c>
      <c r="K142" s="231" t="s">
        <v>489</v>
      </c>
      <c r="L142" s="45"/>
      <c r="M142" s="236" t="s">
        <v>1</v>
      </c>
      <c r="N142" s="237" t="s">
        <v>38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80</v>
      </c>
      <c r="AT142" s="240" t="s">
        <v>208</v>
      </c>
      <c r="AU142" s="240" t="s">
        <v>82</v>
      </c>
      <c r="AY142" s="18" t="s">
        <v>206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80</v>
      </c>
      <c r="BK142" s="241">
        <f>ROUND(I142*H142,2)</f>
        <v>0</v>
      </c>
      <c r="BL142" s="18" t="s">
        <v>80</v>
      </c>
      <c r="BM142" s="240" t="s">
        <v>644</v>
      </c>
    </row>
    <row r="143" s="2" customFormat="1" ht="16.5" customHeight="1">
      <c r="A143" s="39"/>
      <c r="B143" s="40"/>
      <c r="C143" s="229" t="s">
        <v>253</v>
      </c>
      <c r="D143" s="229" t="s">
        <v>208</v>
      </c>
      <c r="E143" s="230" t="s">
        <v>645</v>
      </c>
      <c r="F143" s="231" t="s">
        <v>646</v>
      </c>
      <c r="G143" s="232" t="s">
        <v>301</v>
      </c>
      <c r="H143" s="233">
        <v>1</v>
      </c>
      <c r="I143" s="234"/>
      <c r="J143" s="235">
        <f>ROUND(I143*H143,2)</f>
        <v>0</v>
      </c>
      <c r="K143" s="231" t="s">
        <v>489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80</v>
      </c>
      <c r="AT143" s="240" t="s">
        <v>208</v>
      </c>
      <c r="AU143" s="240" t="s">
        <v>82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80</v>
      </c>
      <c r="BM143" s="240" t="s">
        <v>647</v>
      </c>
    </row>
    <row r="144" s="2" customFormat="1" ht="16.5" customHeight="1">
      <c r="A144" s="39"/>
      <c r="B144" s="40"/>
      <c r="C144" s="229" t="s">
        <v>258</v>
      </c>
      <c r="D144" s="229" t="s">
        <v>208</v>
      </c>
      <c r="E144" s="230" t="s">
        <v>648</v>
      </c>
      <c r="F144" s="231" t="s">
        <v>649</v>
      </c>
      <c r="G144" s="232" t="s">
        <v>301</v>
      </c>
      <c r="H144" s="233">
        <v>1</v>
      </c>
      <c r="I144" s="234"/>
      <c r="J144" s="235">
        <f>ROUND(I144*H144,2)</f>
        <v>0</v>
      </c>
      <c r="K144" s="231" t="s">
        <v>489</v>
      </c>
      <c r="L144" s="45"/>
      <c r="M144" s="236" t="s">
        <v>1</v>
      </c>
      <c r="N144" s="237" t="s">
        <v>38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80</v>
      </c>
      <c r="AT144" s="240" t="s">
        <v>208</v>
      </c>
      <c r="AU144" s="240" t="s">
        <v>82</v>
      </c>
      <c r="AY144" s="18" t="s">
        <v>206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80</v>
      </c>
      <c r="BK144" s="241">
        <f>ROUND(I144*H144,2)</f>
        <v>0</v>
      </c>
      <c r="BL144" s="18" t="s">
        <v>80</v>
      </c>
      <c r="BM144" s="240" t="s">
        <v>650</v>
      </c>
    </row>
    <row r="145" s="2" customFormat="1" ht="16.5" customHeight="1">
      <c r="A145" s="39"/>
      <c r="B145" s="40"/>
      <c r="C145" s="229" t="s">
        <v>265</v>
      </c>
      <c r="D145" s="229" t="s">
        <v>208</v>
      </c>
      <c r="E145" s="230" t="s">
        <v>651</v>
      </c>
      <c r="F145" s="231" t="s">
        <v>652</v>
      </c>
      <c r="G145" s="232" t="s">
        <v>301</v>
      </c>
      <c r="H145" s="233">
        <v>2</v>
      </c>
      <c r="I145" s="234"/>
      <c r="J145" s="235">
        <f>ROUND(I145*H145,2)</f>
        <v>0</v>
      </c>
      <c r="K145" s="231" t="s">
        <v>489</v>
      </c>
      <c r="L145" s="45"/>
      <c r="M145" s="236" t="s">
        <v>1</v>
      </c>
      <c r="N145" s="237" t="s">
        <v>38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80</v>
      </c>
      <c r="AT145" s="240" t="s">
        <v>208</v>
      </c>
      <c r="AU145" s="240" t="s">
        <v>82</v>
      </c>
      <c r="AY145" s="18" t="s">
        <v>206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80</v>
      </c>
      <c r="BK145" s="241">
        <f>ROUND(I145*H145,2)</f>
        <v>0</v>
      </c>
      <c r="BL145" s="18" t="s">
        <v>80</v>
      </c>
      <c r="BM145" s="240" t="s">
        <v>653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654</v>
      </c>
      <c r="G146" s="243"/>
      <c r="H146" s="247">
        <v>2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80</v>
      </c>
      <c r="AY146" s="253" t="s">
        <v>206</v>
      </c>
    </row>
    <row r="147" s="2" customFormat="1" ht="16.5" customHeight="1">
      <c r="A147" s="39"/>
      <c r="B147" s="40"/>
      <c r="C147" s="229" t="s">
        <v>269</v>
      </c>
      <c r="D147" s="229" t="s">
        <v>208</v>
      </c>
      <c r="E147" s="230" t="s">
        <v>655</v>
      </c>
      <c r="F147" s="231" t="s">
        <v>656</v>
      </c>
      <c r="G147" s="232" t="s">
        <v>301</v>
      </c>
      <c r="H147" s="233">
        <v>2</v>
      </c>
      <c r="I147" s="234"/>
      <c r="J147" s="235">
        <f>ROUND(I147*H147,2)</f>
        <v>0</v>
      </c>
      <c r="K147" s="231" t="s">
        <v>489</v>
      </c>
      <c r="L147" s="45"/>
      <c r="M147" s="236" t="s">
        <v>1</v>
      </c>
      <c r="N147" s="237" t="s">
        <v>38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80</v>
      </c>
      <c r="AT147" s="240" t="s">
        <v>208</v>
      </c>
      <c r="AU147" s="240" t="s">
        <v>82</v>
      </c>
      <c r="AY147" s="18" t="s">
        <v>206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80</v>
      </c>
      <c r="BK147" s="241">
        <f>ROUND(I147*H147,2)</f>
        <v>0</v>
      </c>
      <c r="BL147" s="18" t="s">
        <v>80</v>
      </c>
      <c r="BM147" s="240" t="s">
        <v>657</v>
      </c>
    </row>
    <row r="148" s="13" customFormat="1">
      <c r="A148" s="13"/>
      <c r="B148" s="242"/>
      <c r="C148" s="243"/>
      <c r="D148" s="244" t="s">
        <v>215</v>
      </c>
      <c r="E148" s="245" t="s">
        <v>1</v>
      </c>
      <c r="F148" s="246" t="s">
        <v>658</v>
      </c>
      <c r="G148" s="243"/>
      <c r="H148" s="247">
        <v>2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215</v>
      </c>
      <c r="AU148" s="253" t="s">
        <v>82</v>
      </c>
      <c r="AV148" s="13" t="s">
        <v>82</v>
      </c>
      <c r="AW148" s="13" t="s">
        <v>30</v>
      </c>
      <c r="AX148" s="13" t="s">
        <v>80</v>
      </c>
      <c r="AY148" s="253" t="s">
        <v>206</v>
      </c>
    </row>
    <row r="149" s="2" customFormat="1" ht="16.5" customHeight="1">
      <c r="A149" s="39"/>
      <c r="B149" s="40"/>
      <c r="C149" s="229" t="s">
        <v>8</v>
      </c>
      <c r="D149" s="229" t="s">
        <v>208</v>
      </c>
      <c r="E149" s="230" t="s">
        <v>659</v>
      </c>
      <c r="F149" s="231" t="s">
        <v>660</v>
      </c>
      <c r="G149" s="232" t="s">
        <v>301</v>
      </c>
      <c r="H149" s="233">
        <v>1</v>
      </c>
      <c r="I149" s="234"/>
      <c r="J149" s="235">
        <f>ROUND(I149*H149,2)</f>
        <v>0</v>
      </c>
      <c r="K149" s="231" t="s">
        <v>489</v>
      </c>
      <c r="L149" s="45"/>
      <c r="M149" s="236" t="s">
        <v>1</v>
      </c>
      <c r="N149" s="237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80</v>
      </c>
      <c r="AT149" s="240" t="s">
        <v>208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80</v>
      </c>
      <c r="BM149" s="240" t="s">
        <v>661</v>
      </c>
    </row>
    <row r="150" s="12" customFormat="1" ht="25.92" customHeight="1">
      <c r="A150" s="12"/>
      <c r="B150" s="213"/>
      <c r="C150" s="214"/>
      <c r="D150" s="215" t="s">
        <v>72</v>
      </c>
      <c r="E150" s="216" t="s">
        <v>662</v>
      </c>
      <c r="F150" s="216" t="s">
        <v>663</v>
      </c>
      <c r="G150" s="214"/>
      <c r="H150" s="214"/>
      <c r="I150" s="217"/>
      <c r="J150" s="218">
        <f>BK150</f>
        <v>0</v>
      </c>
      <c r="K150" s="214"/>
      <c r="L150" s="219"/>
      <c r="M150" s="220"/>
      <c r="N150" s="221"/>
      <c r="O150" s="221"/>
      <c r="P150" s="222">
        <f>SUM(P151:P158)</f>
        <v>0</v>
      </c>
      <c r="Q150" s="221"/>
      <c r="R150" s="222">
        <f>SUM(R151:R158)</f>
        <v>0</v>
      </c>
      <c r="S150" s="221"/>
      <c r="T150" s="223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4" t="s">
        <v>213</v>
      </c>
      <c r="AT150" s="225" t="s">
        <v>72</v>
      </c>
      <c r="AU150" s="225" t="s">
        <v>73</v>
      </c>
      <c r="AY150" s="224" t="s">
        <v>206</v>
      </c>
      <c r="BK150" s="226">
        <f>SUM(BK151:BK158)</f>
        <v>0</v>
      </c>
    </row>
    <row r="151" s="2" customFormat="1" ht="24.15" customHeight="1">
      <c r="A151" s="39"/>
      <c r="B151" s="40"/>
      <c r="C151" s="229" t="s">
        <v>281</v>
      </c>
      <c r="D151" s="229" t="s">
        <v>208</v>
      </c>
      <c r="E151" s="230" t="s">
        <v>664</v>
      </c>
      <c r="F151" s="231" t="s">
        <v>665</v>
      </c>
      <c r="G151" s="232" t="s">
        <v>301</v>
      </c>
      <c r="H151" s="233">
        <v>20</v>
      </c>
      <c r="I151" s="234"/>
      <c r="J151" s="235">
        <f>ROUND(I151*H151,2)</f>
        <v>0</v>
      </c>
      <c r="K151" s="231" t="s">
        <v>489</v>
      </c>
      <c r="L151" s="45"/>
      <c r="M151" s="236" t="s">
        <v>1</v>
      </c>
      <c r="N151" s="237" t="s">
        <v>38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499</v>
      </c>
      <c r="AT151" s="240" t="s">
        <v>208</v>
      </c>
      <c r="AU151" s="240" t="s">
        <v>80</v>
      </c>
      <c r="AY151" s="18" t="s">
        <v>206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80</v>
      </c>
      <c r="BK151" s="241">
        <f>ROUND(I151*H151,2)</f>
        <v>0</v>
      </c>
      <c r="BL151" s="18" t="s">
        <v>499</v>
      </c>
      <c r="BM151" s="240" t="s">
        <v>666</v>
      </c>
    </row>
    <row r="152" s="2" customFormat="1" ht="37.8" customHeight="1">
      <c r="A152" s="39"/>
      <c r="B152" s="40"/>
      <c r="C152" s="229" t="s">
        <v>287</v>
      </c>
      <c r="D152" s="229" t="s">
        <v>208</v>
      </c>
      <c r="E152" s="230" t="s">
        <v>667</v>
      </c>
      <c r="F152" s="231" t="s">
        <v>668</v>
      </c>
      <c r="G152" s="232" t="s">
        <v>261</v>
      </c>
      <c r="H152" s="233">
        <v>25.800000000000001</v>
      </c>
      <c r="I152" s="234"/>
      <c r="J152" s="235">
        <f>ROUND(I152*H152,2)</f>
        <v>0</v>
      </c>
      <c r="K152" s="231" t="s">
        <v>489</v>
      </c>
      <c r="L152" s="45"/>
      <c r="M152" s="236" t="s">
        <v>1</v>
      </c>
      <c r="N152" s="237" t="s">
        <v>38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499</v>
      </c>
      <c r="AT152" s="240" t="s">
        <v>208</v>
      </c>
      <c r="AU152" s="240" t="s">
        <v>80</v>
      </c>
      <c r="AY152" s="18" t="s">
        <v>206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80</v>
      </c>
      <c r="BK152" s="241">
        <f>ROUND(I152*H152,2)</f>
        <v>0</v>
      </c>
      <c r="BL152" s="18" t="s">
        <v>499</v>
      </c>
      <c r="BM152" s="240" t="s">
        <v>669</v>
      </c>
    </row>
    <row r="153" s="13" customFormat="1">
      <c r="A153" s="13"/>
      <c r="B153" s="242"/>
      <c r="C153" s="243"/>
      <c r="D153" s="244" t="s">
        <v>215</v>
      </c>
      <c r="E153" s="245" t="s">
        <v>1</v>
      </c>
      <c r="F153" s="246" t="s">
        <v>670</v>
      </c>
      <c r="G153" s="243"/>
      <c r="H153" s="247">
        <v>15</v>
      </c>
      <c r="I153" s="248"/>
      <c r="J153" s="243"/>
      <c r="K153" s="243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215</v>
      </c>
      <c r="AU153" s="253" t="s">
        <v>80</v>
      </c>
      <c r="AV153" s="13" t="s">
        <v>82</v>
      </c>
      <c r="AW153" s="13" t="s">
        <v>30</v>
      </c>
      <c r="AX153" s="13" t="s">
        <v>73</v>
      </c>
      <c r="AY153" s="253" t="s">
        <v>206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671</v>
      </c>
      <c r="G154" s="243"/>
      <c r="H154" s="247">
        <v>10.800000000000001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80</v>
      </c>
      <c r="AV154" s="13" t="s">
        <v>82</v>
      </c>
      <c r="AW154" s="13" t="s">
        <v>30</v>
      </c>
      <c r="AX154" s="13" t="s">
        <v>73</v>
      </c>
      <c r="AY154" s="253" t="s">
        <v>206</v>
      </c>
    </row>
    <row r="155" s="14" customFormat="1">
      <c r="A155" s="14"/>
      <c r="B155" s="254"/>
      <c r="C155" s="255"/>
      <c r="D155" s="244" t="s">
        <v>215</v>
      </c>
      <c r="E155" s="256" t="s">
        <v>1</v>
      </c>
      <c r="F155" s="257" t="s">
        <v>218</v>
      </c>
      <c r="G155" s="255"/>
      <c r="H155" s="258">
        <v>25.800000000000001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4" t="s">
        <v>215</v>
      </c>
      <c r="AU155" s="264" t="s">
        <v>80</v>
      </c>
      <c r="AV155" s="14" t="s">
        <v>213</v>
      </c>
      <c r="AW155" s="14" t="s">
        <v>30</v>
      </c>
      <c r="AX155" s="14" t="s">
        <v>80</v>
      </c>
      <c r="AY155" s="264" t="s">
        <v>206</v>
      </c>
    </row>
    <row r="156" s="2" customFormat="1" ht="21.75" customHeight="1">
      <c r="A156" s="39"/>
      <c r="B156" s="40"/>
      <c r="C156" s="229" t="s">
        <v>293</v>
      </c>
      <c r="D156" s="229" t="s">
        <v>208</v>
      </c>
      <c r="E156" s="230" t="s">
        <v>672</v>
      </c>
      <c r="F156" s="231" t="s">
        <v>673</v>
      </c>
      <c r="G156" s="232" t="s">
        <v>261</v>
      </c>
      <c r="H156" s="233">
        <v>15</v>
      </c>
      <c r="I156" s="234"/>
      <c r="J156" s="235">
        <f>ROUND(I156*H156,2)</f>
        <v>0</v>
      </c>
      <c r="K156" s="231" t="s">
        <v>1</v>
      </c>
      <c r="L156" s="45"/>
      <c r="M156" s="236" t="s">
        <v>1</v>
      </c>
      <c r="N156" s="237" t="s">
        <v>38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499</v>
      </c>
      <c r="AT156" s="240" t="s">
        <v>208</v>
      </c>
      <c r="AU156" s="240" t="s">
        <v>80</v>
      </c>
      <c r="AY156" s="18" t="s">
        <v>206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80</v>
      </c>
      <c r="BK156" s="241">
        <f>ROUND(I156*H156,2)</f>
        <v>0</v>
      </c>
      <c r="BL156" s="18" t="s">
        <v>499</v>
      </c>
      <c r="BM156" s="240" t="s">
        <v>674</v>
      </c>
    </row>
    <row r="157" s="16" customFormat="1">
      <c r="A157" s="16"/>
      <c r="B157" s="276"/>
      <c r="C157" s="277"/>
      <c r="D157" s="244" t="s">
        <v>215</v>
      </c>
      <c r="E157" s="278" t="s">
        <v>1</v>
      </c>
      <c r="F157" s="279" t="s">
        <v>263</v>
      </c>
      <c r="G157" s="277"/>
      <c r="H157" s="278" t="s">
        <v>1</v>
      </c>
      <c r="I157" s="280"/>
      <c r="J157" s="277"/>
      <c r="K157" s="277"/>
      <c r="L157" s="281"/>
      <c r="M157" s="282"/>
      <c r="N157" s="283"/>
      <c r="O157" s="283"/>
      <c r="P157" s="283"/>
      <c r="Q157" s="283"/>
      <c r="R157" s="283"/>
      <c r="S157" s="283"/>
      <c r="T157" s="284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85" t="s">
        <v>215</v>
      </c>
      <c r="AU157" s="285" t="s">
        <v>80</v>
      </c>
      <c r="AV157" s="16" t="s">
        <v>80</v>
      </c>
      <c r="AW157" s="16" t="s">
        <v>30</v>
      </c>
      <c r="AX157" s="16" t="s">
        <v>73</v>
      </c>
      <c r="AY157" s="285" t="s">
        <v>206</v>
      </c>
    </row>
    <row r="158" s="13" customFormat="1">
      <c r="A158" s="13"/>
      <c r="B158" s="242"/>
      <c r="C158" s="243"/>
      <c r="D158" s="244" t="s">
        <v>215</v>
      </c>
      <c r="E158" s="245" t="s">
        <v>1</v>
      </c>
      <c r="F158" s="246" t="s">
        <v>675</v>
      </c>
      <c r="G158" s="243"/>
      <c r="H158" s="247">
        <v>15</v>
      </c>
      <c r="I158" s="248"/>
      <c r="J158" s="243"/>
      <c r="K158" s="243"/>
      <c r="L158" s="249"/>
      <c r="M158" s="304"/>
      <c r="N158" s="305"/>
      <c r="O158" s="305"/>
      <c r="P158" s="305"/>
      <c r="Q158" s="305"/>
      <c r="R158" s="305"/>
      <c r="S158" s="305"/>
      <c r="T158" s="3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215</v>
      </c>
      <c r="AU158" s="253" t="s">
        <v>80</v>
      </c>
      <c r="AV158" s="13" t="s">
        <v>82</v>
      </c>
      <c r="AW158" s="13" t="s">
        <v>30</v>
      </c>
      <c r="AX158" s="13" t="s">
        <v>80</v>
      </c>
      <c r="AY158" s="253" t="s">
        <v>206</v>
      </c>
    </row>
    <row r="159" s="2" customFormat="1" ht="6.96" customHeight="1">
      <c r="A159" s="39"/>
      <c r="B159" s="67"/>
      <c r="C159" s="68"/>
      <c r="D159" s="68"/>
      <c r="E159" s="68"/>
      <c r="F159" s="68"/>
      <c r="G159" s="68"/>
      <c r="H159" s="68"/>
      <c r="I159" s="68"/>
      <c r="J159" s="68"/>
      <c r="K159" s="68"/>
      <c r="L159" s="45"/>
      <c r="M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</row>
  </sheetData>
  <sheetProtection sheet="1" autoFilter="0" formatColumns="0" formatRows="0" objects="1" scenarios="1" spinCount="100000" saltValue="bmqLa0Wx6Ac2ter7lMUblAkUgAHm0gn0MS2r7iHlpJ8vVzhh/EbGIVM23ZJVpobNLQt7B16T7Y8Hjla0yqQEIw==" hashValue="10/xrlihYuF0oUSS9+eK2bwZUR11mUWJkWp6I5PDg8tKYgrbradciD1VAVipCSdxgJBIwfLtp1j34NcUdI6e3g==" algorithmName="SHA-512" password="CC35"/>
  <autoFilter ref="C127:K15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676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ROUND((SUM(BE129:BE195)),  2)</f>
        <v>0</v>
      </c>
      <c r="G37" s="39"/>
      <c r="H37" s="39"/>
      <c r="I37" s="166">
        <v>0.20999999999999999</v>
      </c>
      <c r="J37" s="165">
        <f>ROUND(((SUM(BE129:BE195))*I37),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ROUND((SUM(BF129:BF195)),  2)</f>
        <v>0</v>
      </c>
      <c r="G38" s="39"/>
      <c r="H38" s="39"/>
      <c r="I38" s="166">
        <v>0.12</v>
      </c>
      <c r="J38" s="165">
        <f>ROUND(((SUM(BF129:BF195))*I38),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ROUND((SUM(BG129:BG195)),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ROUND((SUM(BH129:BH195)),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ROUND((SUM(BI129:BI195)),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430-11-01.03 - PZS P4478 (ÚOŽI)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3"/>
      <c r="D102" s="198" t="s">
        <v>182</v>
      </c>
      <c r="E102" s="199"/>
      <c r="F102" s="199"/>
      <c r="G102" s="199"/>
      <c r="H102" s="199"/>
      <c r="I102" s="199"/>
      <c r="J102" s="200">
        <f>J131</f>
        <v>0</v>
      </c>
      <c r="K102" s="133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3"/>
      <c r="D103" s="198" t="s">
        <v>677</v>
      </c>
      <c r="E103" s="199"/>
      <c r="F103" s="199"/>
      <c r="G103" s="199"/>
      <c r="H103" s="199"/>
      <c r="I103" s="199"/>
      <c r="J103" s="200">
        <f>J140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3"/>
      <c r="D104" s="198" t="s">
        <v>678</v>
      </c>
      <c r="E104" s="199"/>
      <c r="F104" s="199"/>
      <c r="G104" s="199"/>
      <c r="H104" s="199"/>
      <c r="I104" s="199"/>
      <c r="J104" s="200">
        <f>J165</f>
        <v>0</v>
      </c>
      <c r="K104" s="133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1"/>
      <c r="C105" s="192"/>
      <c r="D105" s="193" t="s">
        <v>621</v>
      </c>
      <c r="E105" s="194"/>
      <c r="F105" s="194"/>
      <c r="G105" s="194"/>
      <c r="H105" s="194"/>
      <c r="I105" s="194"/>
      <c r="J105" s="195">
        <f>J194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191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Prostá rekonstrukce trati v úseku Lázně Bělohrad - Nová Paka_Z2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617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170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6" t="s">
        <v>618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172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PS 430-11-01.03 - PZS P4478 (ÚOŽI)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Lázně Bělohrad - Nová Paka</v>
      </c>
      <c r="G123" s="41"/>
      <c r="H123" s="41"/>
      <c r="I123" s="33" t="s">
        <v>22</v>
      </c>
      <c r="J123" s="80" t="str">
        <f>IF(J16="","",J16)</f>
        <v>7. 7. 2025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E19</f>
        <v>Správa Železnic, s.o.</v>
      </c>
      <c r="G125" s="41"/>
      <c r="H125" s="41"/>
      <c r="I125" s="33" t="s">
        <v>29</v>
      </c>
      <c r="J125" s="37" t="str">
        <f>E25</f>
        <v>Pavel Plašil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IF(E22="","",E22)</f>
        <v>Vyplň údaj</v>
      </c>
      <c r="G126" s="41"/>
      <c r="H126" s="41"/>
      <c r="I126" s="33" t="s">
        <v>31</v>
      </c>
      <c r="J126" s="37" t="str">
        <f>E28</f>
        <v>Michal Kadlec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192</v>
      </c>
      <c r="D128" s="205" t="s">
        <v>58</v>
      </c>
      <c r="E128" s="205" t="s">
        <v>54</v>
      </c>
      <c r="F128" s="205" t="s">
        <v>55</v>
      </c>
      <c r="G128" s="205" t="s">
        <v>193</v>
      </c>
      <c r="H128" s="205" t="s">
        <v>194</v>
      </c>
      <c r="I128" s="205" t="s">
        <v>195</v>
      </c>
      <c r="J128" s="205" t="s">
        <v>178</v>
      </c>
      <c r="K128" s="206" t="s">
        <v>196</v>
      </c>
      <c r="L128" s="207"/>
      <c r="M128" s="101" t="s">
        <v>1</v>
      </c>
      <c r="N128" s="102" t="s">
        <v>37</v>
      </c>
      <c r="O128" s="102" t="s">
        <v>197</v>
      </c>
      <c r="P128" s="102" t="s">
        <v>198</v>
      </c>
      <c r="Q128" s="102" t="s">
        <v>199</v>
      </c>
      <c r="R128" s="102" t="s">
        <v>200</v>
      </c>
      <c r="S128" s="102" t="s">
        <v>201</v>
      </c>
      <c r="T128" s="103" t="s">
        <v>202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203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P130+P194</f>
        <v>0</v>
      </c>
      <c r="Q129" s="105"/>
      <c r="R129" s="210">
        <f>R130+R194</f>
        <v>0</v>
      </c>
      <c r="S129" s="105"/>
      <c r="T129" s="211">
        <f>T130+T194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72</v>
      </c>
      <c r="AU129" s="18" t="s">
        <v>180</v>
      </c>
      <c r="BK129" s="212">
        <f>BK130+BK194</f>
        <v>0</v>
      </c>
    </row>
    <row r="130" s="12" customFormat="1" ht="25.92" customHeight="1">
      <c r="A130" s="12"/>
      <c r="B130" s="213"/>
      <c r="C130" s="214"/>
      <c r="D130" s="215" t="s">
        <v>72</v>
      </c>
      <c r="E130" s="216" t="s">
        <v>204</v>
      </c>
      <c r="F130" s="216" t="s">
        <v>204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P131+P140+P165</f>
        <v>0</v>
      </c>
      <c r="Q130" s="221"/>
      <c r="R130" s="222">
        <f>R131+R140+R165</f>
        <v>0</v>
      </c>
      <c r="S130" s="221"/>
      <c r="T130" s="223">
        <f>T131+T140+T165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80</v>
      </c>
      <c r="AT130" s="225" t="s">
        <v>72</v>
      </c>
      <c r="AU130" s="225" t="s">
        <v>73</v>
      </c>
      <c r="AY130" s="224" t="s">
        <v>206</v>
      </c>
      <c r="BK130" s="226">
        <f>BK131+BK140+BK165</f>
        <v>0</v>
      </c>
    </row>
    <row r="131" s="12" customFormat="1" ht="22.8" customHeight="1">
      <c r="A131" s="12"/>
      <c r="B131" s="213"/>
      <c r="C131" s="214"/>
      <c r="D131" s="215" t="s">
        <v>72</v>
      </c>
      <c r="E131" s="227" t="s">
        <v>80</v>
      </c>
      <c r="F131" s="227" t="s">
        <v>207</v>
      </c>
      <c r="G131" s="214"/>
      <c r="H131" s="214"/>
      <c r="I131" s="217"/>
      <c r="J131" s="228">
        <f>BK131</f>
        <v>0</v>
      </c>
      <c r="K131" s="214"/>
      <c r="L131" s="219"/>
      <c r="M131" s="220"/>
      <c r="N131" s="221"/>
      <c r="O131" s="221"/>
      <c r="P131" s="222">
        <f>SUM(P132:P139)</f>
        <v>0</v>
      </c>
      <c r="Q131" s="221"/>
      <c r="R131" s="222">
        <f>SUM(R132:R139)</f>
        <v>0</v>
      </c>
      <c r="S131" s="221"/>
      <c r="T131" s="223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4" t="s">
        <v>80</v>
      </c>
      <c r="AT131" s="225" t="s">
        <v>72</v>
      </c>
      <c r="AU131" s="225" t="s">
        <v>80</v>
      </c>
      <c r="AY131" s="224" t="s">
        <v>206</v>
      </c>
      <c r="BK131" s="226">
        <f>SUM(BK132:BK139)</f>
        <v>0</v>
      </c>
    </row>
    <row r="132" s="2" customFormat="1" ht="24.15" customHeight="1">
      <c r="A132" s="39"/>
      <c r="B132" s="40"/>
      <c r="C132" s="229" t="s">
        <v>80</v>
      </c>
      <c r="D132" s="229" t="s">
        <v>208</v>
      </c>
      <c r="E132" s="230" t="s">
        <v>487</v>
      </c>
      <c r="F132" s="231" t="s">
        <v>488</v>
      </c>
      <c r="G132" s="232" t="s">
        <v>221</v>
      </c>
      <c r="H132" s="233">
        <v>850.5</v>
      </c>
      <c r="I132" s="234"/>
      <c r="J132" s="235">
        <f>ROUND(I132*H132,2)</f>
        <v>0</v>
      </c>
      <c r="K132" s="231" t="s">
        <v>489</v>
      </c>
      <c r="L132" s="45"/>
      <c r="M132" s="236" t="s">
        <v>1</v>
      </c>
      <c r="N132" s="237" t="s">
        <v>38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213</v>
      </c>
      <c r="AT132" s="240" t="s">
        <v>208</v>
      </c>
      <c r="AU132" s="240" t="s">
        <v>82</v>
      </c>
      <c r="AY132" s="18" t="s">
        <v>206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80</v>
      </c>
      <c r="BK132" s="241">
        <f>ROUND(I132*H132,2)</f>
        <v>0</v>
      </c>
      <c r="BL132" s="18" t="s">
        <v>213</v>
      </c>
      <c r="BM132" s="240" t="s">
        <v>679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680</v>
      </c>
      <c r="G133" s="243"/>
      <c r="H133" s="247">
        <v>756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73</v>
      </c>
      <c r="AY133" s="253" t="s">
        <v>206</v>
      </c>
    </row>
    <row r="134" s="13" customFormat="1">
      <c r="A134" s="13"/>
      <c r="B134" s="242"/>
      <c r="C134" s="243"/>
      <c r="D134" s="244" t="s">
        <v>215</v>
      </c>
      <c r="E134" s="245" t="s">
        <v>1</v>
      </c>
      <c r="F134" s="246" t="s">
        <v>681</v>
      </c>
      <c r="G134" s="243"/>
      <c r="H134" s="247">
        <v>94.5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215</v>
      </c>
      <c r="AU134" s="253" t="s">
        <v>82</v>
      </c>
      <c r="AV134" s="13" t="s">
        <v>82</v>
      </c>
      <c r="AW134" s="13" t="s">
        <v>30</v>
      </c>
      <c r="AX134" s="13" t="s">
        <v>73</v>
      </c>
      <c r="AY134" s="253" t="s">
        <v>206</v>
      </c>
    </row>
    <row r="135" s="14" customFormat="1">
      <c r="A135" s="14"/>
      <c r="B135" s="254"/>
      <c r="C135" s="255"/>
      <c r="D135" s="244" t="s">
        <v>215</v>
      </c>
      <c r="E135" s="256" t="s">
        <v>1</v>
      </c>
      <c r="F135" s="257" t="s">
        <v>218</v>
      </c>
      <c r="G135" s="255"/>
      <c r="H135" s="258">
        <v>850.5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4" t="s">
        <v>215</v>
      </c>
      <c r="AU135" s="264" t="s">
        <v>82</v>
      </c>
      <c r="AV135" s="14" t="s">
        <v>213</v>
      </c>
      <c r="AW135" s="14" t="s">
        <v>30</v>
      </c>
      <c r="AX135" s="14" t="s">
        <v>80</v>
      </c>
      <c r="AY135" s="264" t="s">
        <v>206</v>
      </c>
    </row>
    <row r="136" s="2" customFormat="1" ht="24.15" customHeight="1">
      <c r="A136" s="39"/>
      <c r="B136" s="40"/>
      <c r="C136" s="229" t="s">
        <v>82</v>
      </c>
      <c r="D136" s="229" t="s">
        <v>208</v>
      </c>
      <c r="E136" s="230" t="s">
        <v>682</v>
      </c>
      <c r="F136" s="231" t="s">
        <v>683</v>
      </c>
      <c r="G136" s="232" t="s">
        <v>221</v>
      </c>
      <c r="H136" s="233">
        <v>850.5</v>
      </c>
      <c r="I136" s="234"/>
      <c r="J136" s="235">
        <f>ROUND(I136*H136,2)</f>
        <v>0</v>
      </c>
      <c r="K136" s="231" t="s">
        <v>489</v>
      </c>
      <c r="L136" s="45"/>
      <c r="M136" s="236" t="s">
        <v>1</v>
      </c>
      <c r="N136" s="237" t="s">
        <v>38</v>
      </c>
      <c r="O136" s="92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213</v>
      </c>
      <c r="AT136" s="240" t="s">
        <v>208</v>
      </c>
      <c r="AU136" s="240" t="s">
        <v>82</v>
      </c>
      <c r="AY136" s="18" t="s">
        <v>206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80</v>
      </c>
      <c r="BK136" s="241">
        <f>ROUND(I136*H136,2)</f>
        <v>0</v>
      </c>
      <c r="BL136" s="18" t="s">
        <v>213</v>
      </c>
      <c r="BM136" s="240" t="s">
        <v>684</v>
      </c>
    </row>
    <row r="137" s="13" customFormat="1">
      <c r="A137" s="13"/>
      <c r="B137" s="242"/>
      <c r="C137" s="243"/>
      <c r="D137" s="244" t="s">
        <v>215</v>
      </c>
      <c r="E137" s="245" t="s">
        <v>1</v>
      </c>
      <c r="F137" s="246" t="s">
        <v>685</v>
      </c>
      <c r="G137" s="243"/>
      <c r="H137" s="247">
        <v>756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215</v>
      </c>
      <c r="AU137" s="253" t="s">
        <v>82</v>
      </c>
      <c r="AV137" s="13" t="s">
        <v>82</v>
      </c>
      <c r="AW137" s="13" t="s">
        <v>30</v>
      </c>
      <c r="AX137" s="13" t="s">
        <v>73</v>
      </c>
      <c r="AY137" s="253" t="s">
        <v>206</v>
      </c>
    </row>
    <row r="138" s="13" customFormat="1">
      <c r="A138" s="13"/>
      <c r="B138" s="242"/>
      <c r="C138" s="243"/>
      <c r="D138" s="244" t="s">
        <v>215</v>
      </c>
      <c r="E138" s="245" t="s">
        <v>1</v>
      </c>
      <c r="F138" s="246" t="s">
        <v>686</v>
      </c>
      <c r="G138" s="243"/>
      <c r="H138" s="247">
        <v>94.5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215</v>
      </c>
      <c r="AU138" s="253" t="s">
        <v>82</v>
      </c>
      <c r="AV138" s="13" t="s">
        <v>82</v>
      </c>
      <c r="AW138" s="13" t="s">
        <v>30</v>
      </c>
      <c r="AX138" s="13" t="s">
        <v>73</v>
      </c>
      <c r="AY138" s="253" t="s">
        <v>206</v>
      </c>
    </row>
    <row r="139" s="14" customFormat="1">
      <c r="A139" s="14"/>
      <c r="B139" s="254"/>
      <c r="C139" s="255"/>
      <c r="D139" s="244" t="s">
        <v>215</v>
      </c>
      <c r="E139" s="256" t="s">
        <v>1</v>
      </c>
      <c r="F139" s="257" t="s">
        <v>218</v>
      </c>
      <c r="G139" s="255"/>
      <c r="H139" s="258">
        <v>850.5</v>
      </c>
      <c r="I139" s="259"/>
      <c r="J139" s="255"/>
      <c r="K139" s="255"/>
      <c r="L139" s="260"/>
      <c r="M139" s="261"/>
      <c r="N139" s="262"/>
      <c r="O139" s="262"/>
      <c r="P139" s="262"/>
      <c r="Q139" s="262"/>
      <c r="R139" s="262"/>
      <c r="S139" s="262"/>
      <c r="T139" s="26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4" t="s">
        <v>215</v>
      </c>
      <c r="AU139" s="264" t="s">
        <v>82</v>
      </c>
      <c r="AV139" s="14" t="s">
        <v>213</v>
      </c>
      <c r="AW139" s="14" t="s">
        <v>30</v>
      </c>
      <c r="AX139" s="14" t="s">
        <v>80</v>
      </c>
      <c r="AY139" s="264" t="s">
        <v>206</v>
      </c>
    </row>
    <row r="140" s="12" customFormat="1" ht="22.8" customHeight="1">
      <c r="A140" s="12"/>
      <c r="B140" s="213"/>
      <c r="C140" s="214"/>
      <c r="D140" s="215" t="s">
        <v>72</v>
      </c>
      <c r="E140" s="227" t="s">
        <v>687</v>
      </c>
      <c r="F140" s="227" t="s">
        <v>550</v>
      </c>
      <c r="G140" s="214"/>
      <c r="H140" s="214"/>
      <c r="I140" s="217"/>
      <c r="J140" s="228">
        <f>BK140</f>
        <v>0</v>
      </c>
      <c r="K140" s="214"/>
      <c r="L140" s="219"/>
      <c r="M140" s="220"/>
      <c r="N140" s="221"/>
      <c r="O140" s="221"/>
      <c r="P140" s="222">
        <f>SUM(P141:P164)</f>
        <v>0</v>
      </c>
      <c r="Q140" s="221"/>
      <c r="R140" s="222">
        <f>SUM(R141:R164)</f>
        <v>0</v>
      </c>
      <c r="S140" s="221"/>
      <c r="T140" s="223">
        <f>SUM(T141:T164)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4" t="s">
        <v>80</v>
      </c>
      <c r="AT140" s="225" t="s">
        <v>72</v>
      </c>
      <c r="AU140" s="225" t="s">
        <v>80</v>
      </c>
      <c r="AY140" s="224" t="s">
        <v>206</v>
      </c>
      <c r="BK140" s="226">
        <f>SUM(BK141:BK164)</f>
        <v>0</v>
      </c>
    </row>
    <row r="141" s="2" customFormat="1" ht="33" customHeight="1">
      <c r="A141" s="39"/>
      <c r="B141" s="40"/>
      <c r="C141" s="229" t="s">
        <v>90</v>
      </c>
      <c r="D141" s="229" t="s">
        <v>208</v>
      </c>
      <c r="E141" s="230" t="s">
        <v>688</v>
      </c>
      <c r="F141" s="231" t="s">
        <v>689</v>
      </c>
      <c r="G141" s="232" t="s">
        <v>301</v>
      </c>
      <c r="H141" s="233">
        <v>6</v>
      </c>
      <c r="I141" s="234"/>
      <c r="J141" s="235">
        <f>ROUND(I141*H141,2)</f>
        <v>0</v>
      </c>
      <c r="K141" s="231" t="s">
        <v>489</v>
      </c>
      <c r="L141" s="45"/>
      <c r="M141" s="236" t="s">
        <v>1</v>
      </c>
      <c r="N141" s="237" t="s">
        <v>38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499</v>
      </c>
      <c r="AT141" s="240" t="s">
        <v>208</v>
      </c>
      <c r="AU141" s="240" t="s">
        <v>82</v>
      </c>
      <c r="AY141" s="18" t="s">
        <v>206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80</v>
      </c>
      <c r="BK141" s="241">
        <f>ROUND(I141*H141,2)</f>
        <v>0</v>
      </c>
      <c r="BL141" s="18" t="s">
        <v>499</v>
      </c>
      <c r="BM141" s="240" t="s">
        <v>690</v>
      </c>
    </row>
    <row r="142" s="13" customFormat="1">
      <c r="A142" s="13"/>
      <c r="B142" s="242"/>
      <c r="C142" s="243"/>
      <c r="D142" s="244" t="s">
        <v>215</v>
      </c>
      <c r="E142" s="245" t="s">
        <v>1</v>
      </c>
      <c r="F142" s="246" t="s">
        <v>691</v>
      </c>
      <c r="G142" s="243"/>
      <c r="H142" s="247">
        <v>6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215</v>
      </c>
      <c r="AU142" s="253" t="s">
        <v>82</v>
      </c>
      <c r="AV142" s="13" t="s">
        <v>82</v>
      </c>
      <c r="AW142" s="13" t="s">
        <v>30</v>
      </c>
      <c r="AX142" s="13" t="s">
        <v>80</v>
      </c>
      <c r="AY142" s="253" t="s">
        <v>206</v>
      </c>
    </row>
    <row r="143" s="2" customFormat="1" ht="37.8" customHeight="1">
      <c r="A143" s="39"/>
      <c r="B143" s="40"/>
      <c r="C143" s="229" t="s">
        <v>213</v>
      </c>
      <c r="D143" s="229" t="s">
        <v>208</v>
      </c>
      <c r="E143" s="230" t="s">
        <v>692</v>
      </c>
      <c r="F143" s="231" t="s">
        <v>693</v>
      </c>
      <c r="G143" s="232" t="s">
        <v>309</v>
      </c>
      <c r="H143" s="233">
        <v>1780</v>
      </c>
      <c r="I143" s="234"/>
      <c r="J143" s="235">
        <f>ROUND(I143*H143,2)</f>
        <v>0</v>
      </c>
      <c r="K143" s="231" t="s">
        <v>489</v>
      </c>
      <c r="L143" s="45"/>
      <c r="M143" s="236" t="s">
        <v>1</v>
      </c>
      <c r="N143" s="237" t="s">
        <v>38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499</v>
      </c>
      <c r="AT143" s="240" t="s">
        <v>208</v>
      </c>
      <c r="AU143" s="240" t="s">
        <v>82</v>
      </c>
      <c r="AY143" s="18" t="s">
        <v>206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80</v>
      </c>
      <c r="BK143" s="241">
        <f>ROUND(I143*H143,2)</f>
        <v>0</v>
      </c>
      <c r="BL143" s="18" t="s">
        <v>499</v>
      </c>
      <c r="BM143" s="240" t="s">
        <v>694</v>
      </c>
    </row>
    <row r="144" s="13" customFormat="1">
      <c r="A144" s="13"/>
      <c r="B144" s="242"/>
      <c r="C144" s="243"/>
      <c r="D144" s="244" t="s">
        <v>215</v>
      </c>
      <c r="E144" s="245" t="s">
        <v>1</v>
      </c>
      <c r="F144" s="246" t="s">
        <v>695</v>
      </c>
      <c r="G144" s="243"/>
      <c r="H144" s="247">
        <v>50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215</v>
      </c>
      <c r="AU144" s="253" t="s">
        <v>82</v>
      </c>
      <c r="AV144" s="13" t="s">
        <v>82</v>
      </c>
      <c r="AW144" s="13" t="s">
        <v>30</v>
      </c>
      <c r="AX144" s="13" t="s">
        <v>73</v>
      </c>
      <c r="AY144" s="253" t="s">
        <v>206</v>
      </c>
    </row>
    <row r="145" s="13" customFormat="1">
      <c r="A145" s="13"/>
      <c r="B145" s="242"/>
      <c r="C145" s="243"/>
      <c r="D145" s="244" t="s">
        <v>215</v>
      </c>
      <c r="E145" s="245" t="s">
        <v>1</v>
      </c>
      <c r="F145" s="246" t="s">
        <v>696</v>
      </c>
      <c r="G145" s="243"/>
      <c r="H145" s="247">
        <v>50</v>
      </c>
      <c r="I145" s="248"/>
      <c r="J145" s="243"/>
      <c r="K145" s="243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215</v>
      </c>
      <c r="AU145" s="253" t="s">
        <v>82</v>
      </c>
      <c r="AV145" s="13" t="s">
        <v>82</v>
      </c>
      <c r="AW145" s="13" t="s">
        <v>30</v>
      </c>
      <c r="AX145" s="13" t="s">
        <v>73</v>
      </c>
      <c r="AY145" s="253" t="s">
        <v>206</v>
      </c>
    </row>
    <row r="146" s="13" customFormat="1">
      <c r="A146" s="13"/>
      <c r="B146" s="242"/>
      <c r="C146" s="243"/>
      <c r="D146" s="244" t="s">
        <v>215</v>
      </c>
      <c r="E146" s="245" t="s">
        <v>1</v>
      </c>
      <c r="F146" s="246" t="s">
        <v>697</v>
      </c>
      <c r="G146" s="243"/>
      <c r="H146" s="247">
        <v>900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215</v>
      </c>
      <c r="AU146" s="253" t="s">
        <v>82</v>
      </c>
      <c r="AV146" s="13" t="s">
        <v>82</v>
      </c>
      <c r="AW146" s="13" t="s">
        <v>30</v>
      </c>
      <c r="AX146" s="13" t="s">
        <v>73</v>
      </c>
      <c r="AY146" s="253" t="s">
        <v>206</v>
      </c>
    </row>
    <row r="147" s="13" customFormat="1">
      <c r="A147" s="13"/>
      <c r="B147" s="242"/>
      <c r="C147" s="243"/>
      <c r="D147" s="244" t="s">
        <v>215</v>
      </c>
      <c r="E147" s="245" t="s">
        <v>1</v>
      </c>
      <c r="F147" s="246" t="s">
        <v>698</v>
      </c>
      <c r="G147" s="243"/>
      <c r="H147" s="247">
        <v>780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215</v>
      </c>
      <c r="AU147" s="253" t="s">
        <v>82</v>
      </c>
      <c r="AV147" s="13" t="s">
        <v>82</v>
      </c>
      <c r="AW147" s="13" t="s">
        <v>30</v>
      </c>
      <c r="AX147" s="13" t="s">
        <v>73</v>
      </c>
      <c r="AY147" s="253" t="s">
        <v>206</v>
      </c>
    </row>
    <row r="148" s="14" customFormat="1">
      <c r="A148" s="14"/>
      <c r="B148" s="254"/>
      <c r="C148" s="255"/>
      <c r="D148" s="244" t="s">
        <v>215</v>
      </c>
      <c r="E148" s="256" t="s">
        <v>1</v>
      </c>
      <c r="F148" s="257" t="s">
        <v>218</v>
      </c>
      <c r="G148" s="255"/>
      <c r="H148" s="258">
        <v>1780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215</v>
      </c>
      <c r="AU148" s="264" t="s">
        <v>82</v>
      </c>
      <c r="AV148" s="14" t="s">
        <v>213</v>
      </c>
      <c r="AW148" s="14" t="s">
        <v>30</v>
      </c>
      <c r="AX148" s="14" t="s">
        <v>80</v>
      </c>
      <c r="AY148" s="264" t="s">
        <v>206</v>
      </c>
    </row>
    <row r="149" s="2" customFormat="1" ht="37.8" customHeight="1">
      <c r="A149" s="39"/>
      <c r="B149" s="40"/>
      <c r="C149" s="229" t="s">
        <v>233</v>
      </c>
      <c r="D149" s="229" t="s">
        <v>208</v>
      </c>
      <c r="E149" s="230" t="s">
        <v>699</v>
      </c>
      <c r="F149" s="231" t="s">
        <v>700</v>
      </c>
      <c r="G149" s="232" t="s">
        <v>309</v>
      </c>
      <c r="H149" s="233">
        <v>110</v>
      </c>
      <c r="I149" s="234"/>
      <c r="J149" s="235">
        <f>ROUND(I149*H149,2)</f>
        <v>0</v>
      </c>
      <c r="K149" s="231" t="s">
        <v>489</v>
      </c>
      <c r="L149" s="45"/>
      <c r="M149" s="236" t="s">
        <v>1</v>
      </c>
      <c r="N149" s="237" t="s">
        <v>38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499</v>
      </c>
      <c r="AT149" s="240" t="s">
        <v>208</v>
      </c>
      <c r="AU149" s="240" t="s">
        <v>82</v>
      </c>
      <c r="AY149" s="18" t="s">
        <v>206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80</v>
      </c>
      <c r="BK149" s="241">
        <f>ROUND(I149*H149,2)</f>
        <v>0</v>
      </c>
      <c r="BL149" s="18" t="s">
        <v>499</v>
      </c>
      <c r="BM149" s="240" t="s">
        <v>701</v>
      </c>
    </row>
    <row r="150" s="13" customFormat="1">
      <c r="A150" s="13"/>
      <c r="B150" s="242"/>
      <c r="C150" s="243"/>
      <c r="D150" s="244" t="s">
        <v>215</v>
      </c>
      <c r="E150" s="245" t="s">
        <v>1</v>
      </c>
      <c r="F150" s="246" t="s">
        <v>702</v>
      </c>
      <c r="G150" s="243"/>
      <c r="H150" s="247">
        <v>45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215</v>
      </c>
      <c r="AU150" s="253" t="s">
        <v>82</v>
      </c>
      <c r="AV150" s="13" t="s">
        <v>82</v>
      </c>
      <c r="AW150" s="13" t="s">
        <v>30</v>
      </c>
      <c r="AX150" s="13" t="s">
        <v>73</v>
      </c>
      <c r="AY150" s="253" t="s">
        <v>206</v>
      </c>
    </row>
    <row r="151" s="13" customFormat="1">
      <c r="A151" s="13"/>
      <c r="B151" s="242"/>
      <c r="C151" s="243"/>
      <c r="D151" s="244" t="s">
        <v>215</v>
      </c>
      <c r="E151" s="245" t="s">
        <v>1</v>
      </c>
      <c r="F151" s="246" t="s">
        <v>703</v>
      </c>
      <c r="G151" s="243"/>
      <c r="H151" s="247">
        <v>65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215</v>
      </c>
      <c r="AU151" s="253" t="s">
        <v>82</v>
      </c>
      <c r="AV151" s="13" t="s">
        <v>82</v>
      </c>
      <c r="AW151" s="13" t="s">
        <v>30</v>
      </c>
      <c r="AX151" s="13" t="s">
        <v>73</v>
      </c>
      <c r="AY151" s="253" t="s">
        <v>206</v>
      </c>
    </row>
    <row r="152" s="14" customFormat="1">
      <c r="A152" s="14"/>
      <c r="B152" s="254"/>
      <c r="C152" s="255"/>
      <c r="D152" s="244" t="s">
        <v>215</v>
      </c>
      <c r="E152" s="256" t="s">
        <v>1</v>
      </c>
      <c r="F152" s="257" t="s">
        <v>218</v>
      </c>
      <c r="G152" s="255"/>
      <c r="H152" s="258">
        <v>110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4" t="s">
        <v>215</v>
      </c>
      <c r="AU152" s="264" t="s">
        <v>82</v>
      </c>
      <c r="AV152" s="14" t="s">
        <v>213</v>
      </c>
      <c r="AW152" s="14" t="s">
        <v>30</v>
      </c>
      <c r="AX152" s="14" t="s">
        <v>80</v>
      </c>
      <c r="AY152" s="264" t="s">
        <v>206</v>
      </c>
    </row>
    <row r="153" s="2" customFormat="1" ht="33" customHeight="1">
      <c r="A153" s="39"/>
      <c r="B153" s="40"/>
      <c r="C153" s="229" t="s">
        <v>244</v>
      </c>
      <c r="D153" s="229" t="s">
        <v>208</v>
      </c>
      <c r="E153" s="230" t="s">
        <v>704</v>
      </c>
      <c r="F153" s="231" t="s">
        <v>705</v>
      </c>
      <c r="G153" s="232" t="s">
        <v>301</v>
      </c>
      <c r="H153" s="233">
        <v>2</v>
      </c>
      <c r="I153" s="234"/>
      <c r="J153" s="235">
        <f>ROUND(I153*H153,2)</f>
        <v>0</v>
      </c>
      <c r="K153" s="231" t="s">
        <v>489</v>
      </c>
      <c r="L153" s="45"/>
      <c r="M153" s="236" t="s">
        <v>1</v>
      </c>
      <c r="N153" s="237" t="s">
        <v>38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499</v>
      </c>
      <c r="AT153" s="240" t="s">
        <v>208</v>
      </c>
      <c r="AU153" s="240" t="s">
        <v>82</v>
      </c>
      <c r="AY153" s="18" t="s">
        <v>206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80</v>
      </c>
      <c r="BK153" s="241">
        <f>ROUND(I153*H153,2)</f>
        <v>0</v>
      </c>
      <c r="BL153" s="18" t="s">
        <v>499</v>
      </c>
      <c r="BM153" s="240" t="s">
        <v>706</v>
      </c>
    </row>
    <row r="154" s="13" customFormat="1">
      <c r="A154" s="13"/>
      <c r="B154" s="242"/>
      <c r="C154" s="243"/>
      <c r="D154" s="244" t="s">
        <v>215</v>
      </c>
      <c r="E154" s="245" t="s">
        <v>1</v>
      </c>
      <c r="F154" s="246" t="s">
        <v>707</v>
      </c>
      <c r="G154" s="243"/>
      <c r="H154" s="247">
        <v>2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215</v>
      </c>
      <c r="AU154" s="253" t="s">
        <v>82</v>
      </c>
      <c r="AV154" s="13" t="s">
        <v>82</v>
      </c>
      <c r="AW154" s="13" t="s">
        <v>30</v>
      </c>
      <c r="AX154" s="13" t="s">
        <v>80</v>
      </c>
      <c r="AY154" s="253" t="s">
        <v>206</v>
      </c>
    </row>
    <row r="155" s="2" customFormat="1" ht="33" customHeight="1">
      <c r="A155" s="39"/>
      <c r="B155" s="40"/>
      <c r="C155" s="229" t="s">
        <v>248</v>
      </c>
      <c r="D155" s="229" t="s">
        <v>208</v>
      </c>
      <c r="E155" s="230" t="s">
        <v>708</v>
      </c>
      <c r="F155" s="231" t="s">
        <v>709</v>
      </c>
      <c r="G155" s="232" t="s">
        <v>301</v>
      </c>
      <c r="H155" s="233">
        <v>4</v>
      </c>
      <c r="I155" s="234"/>
      <c r="J155" s="235">
        <f>ROUND(I155*H155,2)</f>
        <v>0</v>
      </c>
      <c r="K155" s="231" t="s">
        <v>489</v>
      </c>
      <c r="L155" s="45"/>
      <c r="M155" s="236" t="s">
        <v>1</v>
      </c>
      <c r="N155" s="237" t="s">
        <v>38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499</v>
      </c>
      <c r="AT155" s="240" t="s">
        <v>208</v>
      </c>
      <c r="AU155" s="240" t="s">
        <v>82</v>
      </c>
      <c r="AY155" s="18" t="s">
        <v>206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80</v>
      </c>
      <c r="BK155" s="241">
        <f>ROUND(I155*H155,2)</f>
        <v>0</v>
      </c>
      <c r="BL155" s="18" t="s">
        <v>499</v>
      </c>
      <c r="BM155" s="240" t="s">
        <v>710</v>
      </c>
    </row>
    <row r="156" s="13" customFormat="1">
      <c r="A156" s="13"/>
      <c r="B156" s="242"/>
      <c r="C156" s="243"/>
      <c r="D156" s="244" t="s">
        <v>215</v>
      </c>
      <c r="E156" s="245" t="s">
        <v>1</v>
      </c>
      <c r="F156" s="246" t="s">
        <v>82</v>
      </c>
      <c r="G156" s="243"/>
      <c r="H156" s="247">
        <v>2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215</v>
      </c>
      <c r="AU156" s="253" t="s">
        <v>82</v>
      </c>
      <c r="AV156" s="13" t="s">
        <v>82</v>
      </c>
      <c r="AW156" s="13" t="s">
        <v>30</v>
      </c>
      <c r="AX156" s="13" t="s">
        <v>73</v>
      </c>
      <c r="AY156" s="253" t="s">
        <v>206</v>
      </c>
    </row>
    <row r="157" s="13" customFormat="1">
      <c r="A157" s="13"/>
      <c r="B157" s="242"/>
      <c r="C157" s="243"/>
      <c r="D157" s="244" t="s">
        <v>215</v>
      </c>
      <c r="E157" s="245" t="s">
        <v>1</v>
      </c>
      <c r="F157" s="246" t="s">
        <v>82</v>
      </c>
      <c r="G157" s="243"/>
      <c r="H157" s="247">
        <v>2</v>
      </c>
      <c r="I157" s="248"/>
      <c r="J157" s="243"/>
      <c r="K157" s="243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215</v>
      </c>
      <c r="AU157" s="253" t="s">
        <v>82</v>
      </c>
      <c r="AV157" s="13" t="s">
        <v>82</v>
      </c>
      <c r="AW157" s="13" t="s">
        <v>30</v>
      </c>
      <c r="AX157" s="13" t="s">
        <v>73</v>
      </c>
      <c r="AY157" s="253" t="s">
        <v>206</v>
      </c>
    </row>
    <row r="158" s="14" customFormat="1">
      <c r="A158" s="14"/>
      <c r="B158" s="254"/>
      <c r="C158" s="255"/>
      <c r="D158" s="244" t="s">
        <v>215</v>
      </c>
      <c r="E158" s="256" t="s">
        <v>1</v>
      </c>
      <c r="F158" s="257" t="s">
        <v>218</v>
      </c>
      <c r="G158" s="255"/>
      <c r="H158" s="258">
        <v>4</v>
      </c>
      <c r="I158" s="259"/>
      <c r="J158" s="255"/>
      <c r="K158" s="255"/>
      <c r="L158" s="260"/>
      <c r="M158" s="261"/>
      <c r="N158" s="262"/>
      <c r="O158" s="262"/>
      <c r="P158" s="262"/>
      <c r="Q158" s="262"/>
      <c r="R158" s="262"/>
      <c r="S158" s="262"/>
      <c r="T158" s="26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4" t="s">
        <v>215</v>
      </c>
      <c r="AU158" s="264" t="s">
        <v>82</v>
      </c>
      <c r="AV158" s="14" t="s">
        <v>213</v>
      </c>
      <c r="AW158" s="14" t="s">
        <v>30</v>
      </c>
      <c r="AX158" s="14" t="s">
        <v>80</v>
      </c>
      <c r="AY158" s="264" t="s">
        <v>206</v>
      </c>
    </row>
    <row r="159" s="2" customFormat="1" ht="16.5" customHeight="1">
      <c r="A159" s="39"/>
      <c r="B159" s="40"/>
      <c r="C159" s="229" t="s">
        <v>253</v>
      </c>
      <c r="D159" s="229" t="s">
        <v>208</v>
      </c>
      <c r="E159" s="230" t="s">
        <v>711</v>
      </c>
      <c r="F159" s="231" t="s">
        <v>712</v>
      </c>
      <c r="G159" s="232" t="s">
        <v>309</v>
      </c>
      <c r="H159" s="233">
        <v>1890</v>
      </c>
      <c r="I159" s="234"/>
      <c r="J159" s="235">
        <f>ROUND(I159*H159,2)</f>
        <v>0</v>
      </c>
      <c r="K159" s="231" t="s">
        <v>489</v>
      </c>
      <c r="L159" s="45"/>
      <c r="M159" s="236" t="s">
        <v>1</v>
      </c>
      <c r="N159" s="237" t="s">
        <v>38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80</v>
      </c>
      <c r="AT159" s="240" t="s">
        <v>208</v>
      </c>
      <c r="AU159" s="240" t="s">
        <v>82</v>
      </c>
      <c r="AY159" s="18" t="s">
        <v>206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80</v>
      </c>
      <c r="BK159" s="241">
        <f>ROUND(I159*H159,2)</f>
        <v>0</v>
      </c>
      <c r="BL159" s="18" t="s">
        <v>80</v>
      </c>
      <c r="BM159" s="240" t="s">
        <v>713</v>
      </c>
    </row>
    <row r="160" s="13" customFormat="1">
      <c r="A160" s="13"/>
      <c r="B160" s="242"/>
      <c r="C160" s="243"/>
      <c r="D160" s="244" t="s">
        <v>215</v>
      </c>
      <c r="E160" s="245" t="s">
        <v>1</v>
      </c>
      <c r="F160" s="246" t="s">
        <v>714</v>
      </c>
      <c r="G160" s="243"/>
      <c r="H160" s="247">
        <v>1890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215</v>
      </c>
      <c r="AU160" s="253" t="s">
        <v>82</v>
      </c>
      <c r="AV160" s="13" t="s">
        <v>82</v>
      </c>
      <c r="AW160" s="13" t="s">
        <v>30</v>
      </c>
      <c r="AX160" s="13" t="s">
        <v>80</v>
      </c>
      <c r="AY160" s="253" t="s">
        <v>206</v>
      </c>
    </row>
    <row r="161" s="2" customFormat="1" ht="16.5" customHeight="1">
      <c r="A161" s="39"/>
      <c r="B161" s="40"/>
      <c r="C161" s="229" t="s">
        <v>258</v>
      </c>
      <c r="D161" s="229" t="s">
        <v>208</v>
      </c>
      <c r="E161" s="230" t="s">
        <v>715</v>
      </c>
      <c r="F161" s="231" t="s">
        <v>716</v>
      </c>
      <c r="G161" s="232" t="s">
        <v>301</v>
      </c>
      <c r="H161" s="233">
        <v>1</v>
      </c>
      <c r="I161" s="234"/>
      <c r="J161" s="235">
        <f>ROUND(I161*H161,2)</f>
        <v>0</v>
      </c>
      <c r="K161" s="231" t="s">
        <v>489</v>
      </c>
      <c r="L161" s="45"/>
      <c r="M161" s="236" t="s">
        <v>1</v>
      </c>
      <c r="N161" s="237" t="s">
        <v>38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383</v>
      </c>
      <c r="AT161" s="240" t="s">
        <v>208</v>
      </c>
      <c r="AU161" s="240" t="s">
        <v>82</v>
      </c>
      <c r="AY161" s="18" t="s">
        <v>206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80</v>
      </c>
      <c r="BK161" s="241">
        <f>ROUND(I161*H161,2)</f>
        <v>0</v>
      </c>
      <c r="BL161" s="18" t="s">
        <v>383</v>
      </c>
      <c r="BM161" s="240" t="s">
        <v>717</v>
      </c>
    </row>
    <row r="162" s="13" customFormat="1">
      <c r="A162" s="13"/>
      <c r="B162" s="242"/>
      <c r="C162" s="243"/>
      <c r="D162" s="244" t="s">
        <v>215</v>
      </c>
      <c r="E162" s="245" t="s">
        <v>1</v>
      </c>
      <c r="F162" s="246" t="s">
        <v>718</v>
      </c>
      <c r="G162" s="243"/>
      <c r="H162" s="247">
        <v>1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215</v>
      </c>
      <c r="AU162" s="253" t="s">
        <v>82</v>
      </c>
      <c r="AV162" s="13" t="s">
        <v>82</v>
      </c>
      <c r="AW162" s="13" t="s">
        <v>30</v>
      </c>
      <c r="AX162" s="13" t="s">
        <v>80</v>
      </c>
      <c r="AY162" s="253" t="s">
        <v>206</v>
      </c>
    </row>
    <row r="163" s="2" customFormat="1" ht="16.5" customHeight="1">
      <c r="A163" s="39"/>
      <c r="B163" s="40"/>
      <c r="C163" s="229" t="s">
        <v>265</v>
      </c>
      <c r="D163" s="229" t="s">
        <v>208</v>
      </c>
      <c r="E163" s="230" t="s">
        <v>600</v>
      </c>
      <c r="F163" s="231" t="s">
        <v>601</v>
      </c>
      <c r="G163" s="232" t="s">
        <v>301</v>
      </c>
      <c r="H163" s="233">
        <v>6</v>
      </c>
      <c r="I163" s="234"/>
      <c r="J163" s="235">
        <f>ROUND(I163*H163,2)</f>
        <v>0</v>
      </c>
      <c r="K163" s="231" t="s">
        <v>489</v>
      </c>
      <c r="L163" s="45"/>
      <c r="M163" s="236" t="s">
        <v>1</v>
      </c>
      <c r="N163" s="237" t="s">
        <v>38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298</v>
      </c>
      <c r="AT163" s="240" t="s">
        <v>208</v>
      </c>
      <c r="AU163" s="240" t="s">
        <v>82</v>
      </c>
      <c r="AY163" s="18" t="s">
        <v>206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80</v>
      </c>
      <c r="BK163" s="241">
        <f>ROUND(I163*H163,2)</f>
        <v>0</v>
      </c>
      <c r="BL163" s="18" t="s">
        <v>298</v>
      </c>
      <c r="BM163" s="240" t="s">
        <v>719</v>
      </c>
    </row>
    <row r="164" s="13" customFormat="1">
      <c r="A164" s="13"/>
      <c r="B164" s="242"/>
      <c r="C164" s="243"/>
      <c r="D164" s="244" t="s">
        <v>215</v>
      </c>
      <c r="E164" s="245" t="s">
        <v>1</v>
      </c>
      <c r="F164" s="246" t="s">
        <v>244</v>
      </c>
      <c r="G164" s="243"/>
      <c r="H164" s="247">
        <v>6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215</v>
      </c>
      <c r="AU164" s="253" t="s">
        <v>82</v>
      </c>
      <c r="AV164" s="13" t="s">
        <v>82</v>
      </c>
      <c r="AW164" s="13" t="s">
        <v>30</v>
      </c>
      <c r="AX164" s="13" t="s">
        <v>80</v>
      </c>
      <c r="AY164" s="253" t="s">
        <v>206</v>
      </c>
    </row>
    <row r="165" s="12" customFormat="1" ht="22.8" customHeight="1">
      <c r="A165" s="12"/>
      <c r="B165" s="213"/>
      <c r="C165" s="214"/>
      <c r="D165" s="215" t="s">
        <v>72</v>
      </c>
      <c r="E165" s="227" t="s">
        <v>720</v>
      </c>
      <c r="F165" s="227" t="s">
        <v>502</v>
      </c>
      <c r="G165" s="214"/>
      <c r="H165" s="214"/>
      <c r="I165" s="217"/>
      <c r="J165" s="228">
        <f>BK165</f>
        <v>0</v>
      </c>
      <c r="K165" s="214"/>
      <c r="L165" s="219"/>
      <c r="M165" s="220"/>
      <c r="N165" s="221"/>
      <c r="O165" s="221"/>
      <c r="P165" s="222">
        <f>SUM(P166:P193)</f>
        <v>0</v>
      </c>
      <c r="Q165" s="221"/>
      <c r="R165" s="222">
        <f>SUM(R166:R193)</f>
        <v>0</v>
      </c>
      <c r="S165" s="221"/>
      <c r="T165" s="223">
        <f>SUM(T166:T193)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4" t="s">
        <v>80</v>
      </c>
      <c r="AT165" s="225" t="s">
        <v>72</v>
      </c>
      <c r="AU165" s="225" t="s">
        <v>80</v>
      </c>
      <c r="AY165" s="224" t="s">
        <v>206</v>
      </c>
      <c r="BK165" s="226">
        <f>SUM(BK166:BK193)</f>
        <v>0</v>
      </c>
    </row>
    <row r="166" s="2" customFormat="1" ht="37.8" customHeight="1">
      <c r="A166" s="39"/>
      <c r="B166" s="40"/>
      <c r="C166" s="286" t="s">
        <v>269</v>
      </c>
      <c r="D166" s="286" t="s">
        <v>288</v>
      </c>
      <c r="E166" s="287" t="s">
        <v>721</v>
      </c>
      <c r="F166" s="288" t="s">
        <v>722</v>
      </c>
      <c r="G166" s="289" t="s">
        <v>301</v>
      </c>
      <c r="H166" s="290">
        <v>555</v>
      </c>
      <c r="I166" s="291"/>
      <c r="J166" s="292">
        <f>ROUND(I166*H166,2)</f>
        <v>0</v>
      </c>
      <c r="K166" s="288" t="s">
        <v>489</v>
      </c>
      <c r="L166" s="293"/>
      <c r="M166" s="294" t="s">
        <v>1</v>
      </c>
      <c r="N166" s="295" t="s">
        <v>38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505</v>
      </c>
      <c r="AT166" s="240" t="s">
        <v>288</v>
      </c>
      <c r="AU166" s="240" t="s">
        <v>82</v>
      </c>
      <c r="AY166" s="18" t="s">
        <v>206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80</v>
      </c>
      <c r="BK166" s="241">
        <f>ROUND(I166*H166,2)</f>
        <v>0</v>
      </c>
      <c r="BL166" s="18" t="s">
        <v>383</v>
      </c>
      <c r="BM166" s="240" t="s">
        <v>723</v>
      </c>
    </row>
    <row r="167" s="13" customFormat="1">
      <c r="A167" s="13"/>
      <c r="B167" s="242"/>
      <c r="C167" s="243"/>
      <c r="D167" s="244" t="s">
        <v>215</v>
      </c>
      <c r="E167" s="245" t="s">
        <v>1</v>
      </c>
      <c r="F167" s="246" t="s">
        <v>724</v>
      </c>
      <c r="G167" s="243"/>
      <c r="H167" s="247">
        <v>105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215</v>
      </c>
      <c r="AU167" s="253" t="s">
        <v>82</v>
      </c>
      <c r="AV167" s="13" t="s">
        <v>82</v>
      </c>
      <c r="AW167" s="13" t="s">
        <v>30</v>
      </c>
      <c r="AX167" s="13" t="s">
        <v>73</v>
      </c>
      <c r="AY167" s="253" t="s">
        <v>206</v>
      </c>
    </row>
    <row r="168" s="13" customFormat="1">
      <c r="A168" s="13"/>
      <c r="B168" s="242"/>
      <c r="C168" s="243"/>
      <c r="D168" s="244" t="s">
        <v>215</v>
      </c>
      <c r="E168" s="245" t="s">
        <v>1</v>
      </c>
      <c r="F168" s="246" t="s">
        <v>725</v>
      </c>
      <c r="G168" s="243"/>
      <c r="H168" s="247">
        <v>450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215</v>
      </c>
      <c r="AU168" s="253" t="s">
        <v>82</v>
      </c>
      <c r="AV168" s="13" t="s">
        <v>82</v>
      </c>
      <c r="AW168" s="13" t="s">
        <v>30</v>
      </c>
      <c r="AX168" s="13" t="s">
        <v>73</v>
      </c>
      <c r="AY168" s="253" t="s">
        <v>206</v>
      </c>
    </row>
    <row r="169" s="14" customFormat="1">
      <c r="A169" s="14"/>
      <c r="B169" s="254"/>
      <c r="C169" s="255"/>
      <c r="D169" s="244" t="s">
        <v>215</v>
      </c>
      <c r="E169" s="256" t="s">
        <v>1</v>
      </c>
      <c r="F169" s="257" t="s">
        <v>218</v>
      </c>
      <c r="G169" s="255"/>
      <c r="H169" s="258">
        <v>555</v>
      </c>
      <c r="I169" s="259"/>
      <c r="J169" s="255"/>
      <c r="K169" s="255"/>
      <c r="L169" s="260"/>
      <c r="M169" s="261"/>
      <c r="N169" s="262"/>
      <c r="O169" s="262"/>
      <c r="P169" s="262"/>
      <c r="Q169" s="262"/>
      <c r="R169" s="262"/>
      <c r="S169" s="262"/>
      <c r="T169" s="26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4" t="s">
        <v>215</v>
      </c>
      <c r="AU169" s="264" t="s">
        <v>82</v>
      </c>
      <c r="AV169" s="14" t="s">
        <v>213</v>
      </c>
      <c r="AW169" s="14" t="s">
        <v>30</v>
      </c>
      <c r="AX169" s="14" t="s">
        <v>80</v>
      </c>
      <c r="AY169" s="264" t="s">
        <v>206</v>
      </c>
    </row>
    <row r="170" s="2" customFormat="1" ht="37.8" customHeight="1">
      <c r="A170" s="39"/>
      <c r="B170" s="40"/>
      <c r="C170" s="286" t="s">
        <v>8</v>
      </c>
      <c r="D170" s="286" t="s">
        <v>288</v>
      </c>
      <c r="E170" s="287" t="s">
        <v>726</v>
      </c>
      <c r="F170" s="288" t="s">
        <v>727</v>
      </c>
      <c r="G170" s="289" t="s">
        <v>309</v>
      </c>
      <c r="H170" s="290">
        <v>110</v>
      </c>
      <c r="I170" s="291"/>
      <c r="J170" s="292">
        <f>ROUND(I170*H170,2)</f>
        <v>0</v>
      </c>
      <c r="K170" s="288" t="s">
        <v>489</v>
      </c>
      <c r="L170" s="293"/>
      <c r="M170" s="294" t="s">
        <v>1</v>
      </c>
      <c r="N170" s="295" t="s">
        <v>38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253</v>
      </c>
      <c r="AT170" s="240" t="s">
        <v>288</v>
      </c>
      <c r="AU170" s="240" t="s">
        <v>82</v>
      </c>
      <c r="AY170" s="18" t="s">
        <v>206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80</v>
      </c>
      <c r="BK170" s="241">
        <f>ROUND(I170*H170,2)</f>
        <v>0</v>
      </c>
      <c r="BL170" s="18" t="s">
        <v>213</v>
      </c>
      <c r="BM170" s="240" t="s">
        <v>728</v>
      </c>
    </row>
    <row r="171" s="13" customFormat="1">
      <c r="A171" s="13"/>
      <c r="B171" s="242"/>
      <c r="C171" s="243"/>
      <c r="D171" s="244" t="s">
        <v>215</v>
      </c>
      <c r="E171" s="245" t="s">
        <v>1</v>
      </c>
      <c r="F171" s="246" t="s">
        <v>729</v>
      </c>
      <c r="G171" s="243"/>
      <c r="H171" s="247">
        <v>45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215</v>
      </c>
      <c r="AU171" s="253" t="s">
        <v>82</v>
      </c>
      <c r="AV171" s="13" t="s">
        <v>82</v>
      </c>
      <c r="AW171" s="13" t="s">
        <v>30</v>
      </c>
      <c r="AX171" s="13" t="s">
        <v>73</v>
      </c>
      <c r="AY171" s="253" t="s">
        <v>206</v>
      </c>
    </row>
    <row r="172" s="13" customFormat="1">
      <c r="A172" s="13"/>
      <c r="B172" s="242"/>
      <c r="C172" s="243"/>
      <c r="D172" s="244" t="s">
        <v>215</v>
      </c>
      <c r="E172" s="245" t="s">
        <v>1</v>
      </c>
      <c r="F172" s="246" t="s">
        <v>730</v>
      </c>
      <c r="G172" s="243"/>
      <c r="H172" s="247">
        <v>65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215</v>
      </c>
      <c r="AU172" s="253" t="s">
        <v>82</v>
      </c>
      <c r="AV172" s="13" t="s">
        <v>82</v>
      </c>
      <c r="AW172" s="13" t="s">
        <v>30</v>
      </c>
      <c r="AX172" s="13" t="s">
        <v>73</v>
      </c>
      <c r="AY172" s="253" t="s">
        <v>206</v>
      </c>
    </row>
    <row r="173" s="14" customFormat="1">
      <c r="A173" s="14"/>
      <c r="B173" s="254"/>
      <c r="C173" s="255"/>
      <c r="D173" s="244" t="s">
        <v>215</v>
      </c>
      <c r="E173" s="256" t="s">
        <v>1</v>
      </c>
      <c r="F173" s="257" t="s">
        <v>218</v>
      </c>
      <c r="G173" s="255"/>
      <c r="H173" s="258">
        <v>110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4" t="s">
        <v>215</v>
      </c>
      <c r="AU173" s="264" t="s">
        <v>82</v>
      </c>
      <c r="AV173" s="14" t="s">
        <v>213</v>
      </c>
      <c r="AW173" s="14" t="s">
        <v>30</v>
      </c>
      <c r="AX173" s="14" t="s">
        <v>80</v>
      </c>
      <c r="AY173" s="264" t="s">
        <v>206</v>
      </c>
    </row>
    <row r="174" s="2" customFormat="1" ht="37.8" customHeight="1">
      <c r="A174" s="39"/>
      <c r="B174" s="40"/>
      <c r="C174" s="286" t="s">
        <v>281</v>
      </c>
      <c r="D174" s="286" t="s">
        <v>288</v>
      </c>
      <c r="E174" s="287" t="s">
        <v>731</v>
      </c>
      <c r="F174" s="288" t="s">
        <v>732</v>
      </c>
      <c r="G174" s="289" t="s">
        <v>309</v>
      </c>
      <c r="H174" s="290">
        <v>900</v>
      </c>
      <c r="I174" s="291"/>
      <c r="J174" s="292">
        <f>ROUND(I174*H174,2)</f>
        <v>0</v>
      </c>
      <c r="K174" s="288" t="s">
        <v>489</v>
      </c>
      <c r="L174" s="293"/>
      <c r="M174" s="294" t="s">
        <v>1</v>
      </c>
      <c r="N174" s="295" t="s">
        <v>38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253</v>
      </c>
      <c r="AT174" s="240" t="s">
        <v>288</v>
      </c>
      <c r="AU174" s="240" t="s">
        <v>82</v>
      </c>
      <c r="AY174" s="18" t="s">
        <v>206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80</v>
      </c>
      <c r="BK174" s="241">
        <f>ROUND(I174*H174,2)</f>
        <v>0</v>
      </c>
      <c r="BL174" s="18" t="s">
        <v>213</v>
      </c>
      <c r="BM174" s="240" t="s">
        <v>733</v>
      </c>
    </row>
    <row r="175" s="13" customFormat="1">
      <c r="A175" s="13"/>
      <c r="B175" s="242"/>
      <c r="C175" s="243"/>
      <c r="D175" s="244" t="s">
        <v>215</v>
      </c>
      <c r="E175" s="245" t="s">
        <v>1</v>
      </c>
      <c r="F175" s="246" t="s">
        <v>734</v>
      </c>
      <c r="G175" s="243"/>
      <c r="H175" s="247">
        <v>900</v>
      </c>
      <c r="I175" s="248"/>
      <c r="J175" s="243"/>
      <c r="K175" s="243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215</v>
      </c>
      <c r="AU175" s="253" t="s">
        <v>82</v>
      </c>
      <c r="AV175" s="13" t="s">
        <v>82</v>
      </c>
      <c r="AW175" s="13" t="s">
        <v>30</v>
      </c>
      <c r="AX175" s="13" t="s">
        <v>80</v>
      </c>
      <c r="AY175" s="253" t="s">
        <v>206</v>
      </c>
    </row>
    <row r="176" s="2" customFormat="1" ht="37.8" customHeight="1">
      <c r="A176" s="39"/>
      <c r="B176" s="40"/>
      <c r="C176" s="286" t="s">
        <v>287</v>
      </c>
      <c r="D176" s="286" t="s">
        <v>288</v>
      </c>
      <c r="E176" s="287" t="s">
        <v>735</v>
      </c>
      <c r="F176" s="288" t="s">
        <v>736</v>
      </c>
      <c r="G176" s="289" t="s">
        <v>309</v>
      </c>
      <c r="H176" s="290">
        <v>880</v>
      </c>
      <c r="I176" s="291"/>
      <c r="J176" s="292">
        <f>ROUND(I176*H176,2)</f>
        <v>0</v>
      </c>
      <c r="K176" s="288" t="s">
        <v>489</v>
      </c>
      <c r="L176" s="293"/>
      <c r="M176" s="294" t="s">
        <v>1</v>
      </c>
      <c r="N176" s="295" t="s">
        <v>38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253</v>
      </c>
      <c r="AT176" s="240" t="s">
        <v>288</v>
      </c>
      <c r="AU176" s="240" t="s">
        <v>82</v>
      </c>
      <c r="AY176" s="18" t="s">
        <v>206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80</v>
      </c>
      <c r="BK176" s="241">
        <f>ROUND(I176*H176,2)</f>
        <v>0</v>
      </c>
      <c r="BL176" s="18" t="s">
        <v>213</v>
      </c>
      <c r="BM176" s="240" t="s">
        <v>737</v>
      </c>
    </row>
    <row r="177" s="13" customFormat="1">
      <c r="A177" s="13"/>
      <c r="B177" s="242"/>
      <c r="C177" s="243"/>
      <c r="D177" s="244" t="s">
        <v>215</v>
      </c>
      <c r="E177" s="245" t="s">
        <v>1</v>
      </c>
      <c r="F177" s="246" t="s">
        <v>738</v>
      </c>
      <c r="G177" s="243"/>
      <c r="H177" s="247">
        <v>50</v>
      </c>
      <c r="I177" s="248"/>
      <c r="J177" s="243"/>
      <c r="K177" s="243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215</v>
      </c>
      <c r="AU177" s="253" t="s">
        <v>82</v>
      </c>
      <c r="AV177" s="13" t="s">
        <v>82</v>
      </c>
      <c r="AW177" s="13" t="s">
        <v>30</v>
      </c>
      <c r="AX177" s="13" t="s">
        <v>73</v>
      </c>
      <c r="AY177" s="253" t="s">
        <v>206</v>
      </c>
    </row>
    <row r="178" s="13" customFormat="1">
      <c r="A178" s="13"/>
      <c r="B178" s="242"/>
      <c r="C178" s="243"/>
      <c r="D178" s="244" t="s">
        <v>215</v>
      </c>
      <c r="E178" s="245" t="s">
        <v>1</v>
      </c>
      <c r="F178" s="246" t="s">
        <v>739</v>
      </c>
      <c r="G178" s="243"/>
      <c r="H178" s="247">
        <v>50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215</v>
      </c>
      <c r="AU178" s="253" t="s">
        <v>82</v>
      </c>
      <c r="AV178" s="13" t="s">
        <v>82</v>
      </c>
      <c r="AW178" s="13" t="s">
        <v>30</v>
      </c>
      <c r="AX178" s="13" t="s">
        <v>73</v>
      </c>
      <c r="AY178" s="253" t="s">
        <v>206</v>
      </c>
    </row>
    <row r="179" s="13" customFormat="1">
      <c r="A179" s="13"/>
      <c r="B179" s="242"/>
      <c r="C179" s="243"/>
      <c r="D179" s="244" t="s">
        <v>215</v>
      </c>
      <c r="E179" s="245" t="s">
        <v>1</v>
      </c>
      <c r="F179" s="246" t="s">
        <v>740</v>
      </c>
      <c r="G179" s="243"/>
      <c r="H179" s="247">
        <v>780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215</v>
      </c>
      <c r="AU179" s="253" t="s">
        <v>82</v>
      </c>
      <c r="AV179" s="13" t="s">
        <v>82</v>
      </c>
      <c r="AW179" s="13" t="s">
        <v>30</v>
      </c>
      <c r="AX179" s="13" t="s">
        <v>73</v>
      </c>
      <c r="AY179" s="253" t="s">
        <v>206</v>
      </c>
    </row>
    <row r="180" s="14" customFormat="1">
      <c r="A180" s="14"/>
      <c r="B180" s="254"/>
      <c r="C180" s="255"/>
      <c r="D180" s="244" t="s">
        <v>215</v>
      </c>
      <c r="E180" s="256" t="s">
        <v>1</v>
      </c>
      <c r="F180" s="257" t="s">
        <v>218</v>
      </c>
      <c r="G180" s="255"/>
      <c r="H180" s="258">
        <v>880</v>
      </c>
      <c r="I180" s="259"/>
      <c r="J180" s="255"/>
      <c r="K180" s="255"/>
      <c r="L180" s="260"/>
      <c r="M180" s="261"/>
      <c r="N180" s="262"/>
      <c r="O180" s="262"/>
      <c r="P180" s="262"/>
      <c r="Q180" s="262"/>
      <c r="R180" s="262"/>
      <c r="S180" s="262"/>
      <c r="T180" s="26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4" t="s">
        <v>215</v>
      </c>
      <c r="AU180" s="264" t="s">
        <v>82</v>
      </c>
      <c r="AV180" s="14" t="s">
        <v>213</v>
      </c>
      <c r="AW180" s="14" t="s">
        <v>30</v>
      </c>
      <c r="AX180" s="14" t="s">
        <v>80</v>
      </c>
      <c r="AY180" s="264" t="s">
        <v>206</v>
      </c>
    </row>
    <row r="181" s="2" customFormat="1" ht="24.15" customHeight="1">
      <c r="A181" s="39"/>
      <c r="B181" s="40"/>
      <c r="C181" s="286" t="s">
        <v>293</v>
      </c>
      <c r="D181" s="286" t="s">
        <v>288</v>
      </c>
      <c r="E181" s="287" t="s">
        <v>741</v>
      </c>
      <c r="F181" s="288" t="s">
        <v>742</v>
      </c>
      <c r="G181" s="289" t="s">
        <v>301</v>
      </c>
      <c r="H181" s="290">
        <v>6</v>
      </c>
      <c r="I181" s="291"/>
      <c r="J181" s="292">
        <f>ROUND(I181*H181,2)</f>
        <v>0</v>
      </c>
      <c r="K181" s="288" t="s">
        <v>489</v>
      </c>
      <c r="L181" s="293"/>
      <c r="M181" s="294" t="s">
        <v>1</v>
      </c>
      <c r="N181" s="295" t="s">
        <v>38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505</v>
      </c>
      <c r="AT181" s="240" t="s">
        <v>288</v>
      </c>
      <c r="AU181" s="240" t="s">
        <v>82</v>
      </c>
      <c r="AY181" s="18" t="s">
        <v>206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80</v>
      </c>
      <c r="BK181" s="241">
        <f>ROUND(I181*H181,2)</f>
        <v>0</v>
      </c>
      <c r="BL181" s="18" t="s">
        <v>383</v>
      </c>
      <c r="BM181" s="240" t="s">
        <v>743</v>
      </c>
    </row>
    <row r="182" s="13" customFormat="1">
      <c r="A182" s="13"/>
      <c r="B182" s="242"/>
      <c r="C182" s="243"/>
      <c r="D182" s="244" t="s">
        <v>215</v>
      </c>
      <c r="E182" s="245" t="s">
        <v>1</v>
      </c>
      <c r="F182" s="246" t="s">
        <v>244</v>
      </c>
      <c r="G182" s="243"/>
      <c r="H182" s="247">
        <v>6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215</v>
      </c>
      <c r="AU182" s="253" t="s">
        <v>82</v>
      </c>
      <c r="AV182" s="13" t="s">
        <v>82</v>
      </c>
      <c r="AW182" s="13" t="s">
        <v>30</v>
      </c>
      <c r="AX182" s="13" t="s">
        <v>80</v>
      </c>
      <c r="AY182" s="253" t="s">
        <v>206</v>
      </c>
    </row>
    <row r="183" s="2" customFormat="1" ht="24.15" customHeight="1">
      <c r="A183" s="39"/>
      <c r="B183" s="40"/>
      <c r="C183" s="286" t="s">
        <v>298</v>
      </c>
      <c r="D183" s="286" t="s">
        <v>288</v>
      </c>
      <c r="E183" s="287" t="s">
        <v>744</v>
      </c>
      <c r="F183" s="288" t="s">
        <v>745</v>
      </c>
      <c r="G183" s="289" t="s">
        <v>301</v>
      </c>
      <c r="H183" s="290">
        <v>1</v>
      </c>
      <c r="I183" s="291"/>
      <c r="J183" s="292">
        <f>ROUND(I183*H183,2)</f>
        <v>0</v>
      </c>
      <c r="K183" s="288" t="s">
        <v>489</v>
      </c>
      <c r="L183" s="293"/>
      <c r="M183" s="294" t="s">
        <v>1</v>
      </c>
      <c r="N183" s="295" t="s">
        <v>38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505</v>
      </c>
      <c r="AT183" s="240" t="s">
        <v>288</v>
      </c>
      <c r="AU183" s="240" t="s">
        <v>82</v>
      </c>
      <c r="AY183" s="18" t="s">
        <v>206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80</v>
      </c>
      <c r="BK183" s="241">
        <f>ROUND(I183*H183,2)</f>
        <v>0</v>
      </c>
      <c r="BL183" s="18" t="s">
        <v>383</v>
      </c>
      <c r="BM183" s="240" t="s">
        <v>746</v>
      </c>
    </row>
    <row r="184" s="13" customFormat="1">
      <c r="A184" s="13"/>
      <c r="B184" s="242"/>
      <c r="C184" s="243"/>
      <c r="D184" s="244" t="s">
        <v>215</v>
      </c>
      <c r="E184" s="245" t="s">
        <v>1</v>
      </c>
      <c r="F184" s="246" t="s">
        <v>718</v>
      </c>
      <c r="G184" s="243"/>
      <c r="H184" s="247">
        <v>1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215</v>
      </c>
      <c r="AU184" s="253" t="s">
        <v>82</v>
      </c>
      <c r="AV184" s="13" t="s">
        <v>82</v>
      </c>
      <c r="AW184" s="13" t="s">
        <v>30</v>
      </c>
      <c r="AX184" s="13" t="s">
        <v>80</v>
      </c>
      <c r="AY184" s="253" t="s">
        <v>206</v>
      </c>
    </row>
    <row r="185" s="2" customFormat="1" ht="24.15" customHeight="1">
      <c r="A185" s="39"/>
      <c r="B185" s="40"/>
      <c r="C185" s="286" t="s">
        <v>306</v>
      </c>
      <c r="D185" s="286" t="s">
        <v>288</v>
      </c>
      <c r="E185" s="287" t="s">
        <v>747</v>
      </c>
      <c r="F185" s="288" t="s">
        <v>748</v>
      </c>
      <c r="G185" s="289" t="s">
        <v>301</v>
      </c>
      <c r="H185" s="290">
        <v>1</v>
      </c>
      <c r="I185" s="291"/>
      <c r="J185" s="292">
        <f>ROUND(I185*H185,2)</f>
        <v>0</v>
      </c>
      <c r="K185" s="288" t="s">
        <v>489</v>
      </c>
      <c r="L185" s="293"/>
      <c r="M185" s="294" t="s">
        <v>1</v>
      </c>
      <c r="N185" s="295" t="s">
        <v>38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505</v>
      </c>
      <c r="AT185" s="240" t="s">
        <v>288</v>
      </c>
      <c r="AU185" s="240" t="s">
        <v>82</v>
      </c>
      <c r="AY185" s="18" t="s">
        <v>206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80</v>
      </c>
      <c r="BK185" s="241">
        <f>ROUND(I185*H185,2)</f>
        <v>0</v>
      </c>
      <c r="BL185" s="18" t="s">
        <v>383</v>
      </c>
      <c r="BM185" s="240" t="s">
        <v>749</v>
      </c>
    </row>
    <row r="186" s="2" customFormat="1" ht="33" customHeight="1">
      <c r="A186" s="39"/>
      <c r="B186" s="40"/>
      <c r="C186" s="286" t="s">
        <v>314</v>
      </c>
      <c r="D186" s="286" t="s">
        <v>288</v>
      </c>
      <c r="E186" s="287" t="s">
        <v>750</v>
      </c>
      <c r="F186" s="288" t="s">
        <v>751</v>
      </c>
      <c r="G186" s="289" t="s">
        <v>301</v>
      </c>
      <c r="H186" s="290">
        <v>1</v>
      </c>
      <c r="I186" s="291"/>
      <c r="J186" s="292">
        <f>ROUND(I186*H186,2)</f>
        <v>0</v>
      </c>
      <c r="K186" s="288" t="s">
        <v>489</v>
      </c>
      <c r="L186" s="293"/>
      <c r="M186" s="294" t="s">
        <v>1</v>
      </c>
      <c r="N186" s="295" t="s">
        <v>38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505</v>
      </c>
      <c r="AT186" s="240" t="s">
        <v>288</v>
      </c>
      <c r="AU186" s="240" t="s">
        <v>82</v>
      </c>
      <c r="AY186" s="18" t="s">
        <v>206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80</v>
      </c>
      <c r="BK186" s="241">
        <f>ROUND(I186*H186,2)</f>
        <v>0</v>
      </c>
      <c r="BL186" s="18" t="s">
        <v>383</v>
      </c>
      <c r="BM186" s="240" t="s">
        <v>752</v>
      </c>
    </row>
    <row r="187" s="2" customFormat="1" ht="24.15" customHeight="1">
      <c r="A187" s="39"/>
      <c r="B187" s="40"/>
      <c r="C187" s="286" t="s">
        <v>321</v>
      </c>
      <c r="D187" s="286" t="s">
        <v>288</v>
      </c>
      <c r="E187" s="287" t="s">
        <v>753</v>
      </c>
      <c r="F187" s="288" t="s">
        <v>754</v>
      </c>
      <c r="G187" s="289" t="s">
        <v>301</v>
      </c>
      <c r="H187" s="290">
        <v>1</v>
      </c>
      <c r="I187" s="291"/>
      <c r="J187" s="292">
        <f>ROUND(I187*H187,2)</f>
        <v>0</v>
      </c>
      <c r="K187" s="288" t="s">
        <v>489</v>
      </c>
      <c r="L187" s="293"/>
      <c r="M187" s="294" t="s">
        <v>1</v>
      </c>
      <c r="N187" s="295" t="s">
        <v>38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505</v>
      </c>
      <c r="AT187" s="240" t="s">
        <v>288</v>
      </c>
      <c r="AU187" s="240" t="s">
        <v>82</v>
      </c>
      <c r="AY187" s="18" t="s">
        <v>206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80</v>
      </c>
      <c r="BK187" s="241">
        <f>ROUND(I187*H187,2)</f>
        <v>0</v>
      </c>
      <c r="BL187" s="18" t="s">
        <v>383</v>
      </c>
      <c r="BM187" s="240" t="s">
        <v>755</v>
      </c>
    </row>
    <row r="188" s="2" customFormat="1" ht="24.15" customHeight="1">
      <c r="A188" s="39"/>
      <c r="B188" s="40"/>
      <c r="C188" s="286" t="s">
        <v>326</v>
      </c>
      <c r="D188" s="286" t="s">
        <v>288</v>
      </c>
      <c r="E188" s="287" t="s">
        <v>756</v>
      </c>
      <c r="F188" s="288" t="s">
        <v>757</v>
      </c>
      <c r="G188" s="289" t="s">
        <v>301</v>
      </c>
      <c r="H188" s="290">
        <v>1</v>
      </c>
      <c r="I188" s="291"/>
      <c r="J188" s="292">
        <f>ROUND(I188*H188,2)</f>
        <v>0</v>
      </c>
      <c r="K188" s="288" t="s">
        <v>489</v>
      </c>
      <c r="L188" s="293"/>
      <c r="M188" s="294" t="s">
        <v>1</v>
      </c>
      <c r="N188" s="295" t="s">
        <v>38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505</v>
      </c>
      <c r="AT188" s="240" t="s">
        <v>288</v>
      </c>
      <c r="AU188" s="240" t="s">
        <v>82</v>
      </c>
      <c r="AY188" s="18" t="s">
        <v>206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80</v>
      </c>
      <c r="BK188" s="241">
        <f>ROUND(I188*H188,2)</f>
        <v>0</v>
      </c>
      <c r="BL188" s="18" t="s">
        <v>383</v>
      </c>
      <c r="BM188" s="240" t="s">
        <v>758</v>
      </c>
    </row>
    <row r="189" s="2" customFormat="1" ht="24.15" customHeight="1">
      <c r="A189" s="39"/>
      <c r="B189" s="40"/>
      <c r="C189" s="286" t="s">
        <v>7</v>
      </c>
      <c r="D189" s="286" t="s">
        <v>288</v>
      </c>
      <c r="E189" s="287" t="s">
        <v>759</v>
      </c>
      <c r="F189" s="288" t="s">
        <v>760</v>
      </c>
      <c r="G189" s="289" t="s">
        <v>301</v>
      </c>
      <c r="H189" s="290">
        <v>2</v>
      </c>
      <c r="I189" s="291"/>
      <c r="J189" s="292">
        <f>ROUND(I189*H189,2)</f>
        <v>0</v>
      </c>
      <c r="K189" s="288" t="s">
        <v>489</v>
      </c>
      <c r="L189" s="293"/>
      <c r="M189" s="294" t="s">
        <v>1</v>
      </c>
      <c r="N189" s="295" t="s">
        <v>38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505</v>
      </c>
      <c r="AT189" s="240" t="s">
        <v>288</v>
      </c>
      <c r="AU189" s="240" t="s">
        <v>82</v>
      </c>
      <c r="AY189" s="18" t="s">
        <v>206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80</v>
      </c>
      <c r="BK189" s="241">
        <f>ROUND(I189*H189,2)</f>
        <v>0</v>
      </c>
      <c r="BL189" s="18" t="s">
        <v>383</v>
      </c>
      <c r="BM189" s="240" t="s">
        <v>761</v>
      </c>
    </row>
    <row r="190" s="2" customFormat="1" ht="33" customHeight="1">
      <c r="A190" s="39"/>
      <c r="B190" s="40"/>
      <c r="C190" s="286" t="s">
        <v>337</v>
      </c>
      <c r="D190" s="286" t="s">
        <v>288</v>
      </c>
      <c r="E190" s="287" t="s">
        <v>762</v>
      </c>
      <c r="F190" s="288" t="s">
        <v>763</v>
      </c>
      <c r="G190" s="289" t="s">
        <v>764</v>
      </c>
      <c r="H190" s="290">
        <v>1</v>
      </c>
      <c r="I190" s="291"/>
      <c r="J190" s="292">
        <f>ROUND(I190*H190,2)</f>
        <v>0</v>
      </c>
      <c r="K190" s="288" t="s">
        <v>489</v>
      </c>
      <c r="L190" s="293"/>
      <c r="M190" s="294" t="s">
        <v>1</v>
      </c>
      <c r="N190" s="295" t="s">
        <v>38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505</v>
      </c>
      <c r="AT190" s="240" t="s">
        <v>288</v>
      </c>
      <c r="AU190" s="240" t="s">
        <v>82</v>
      </c>
      <c r="AY190" s="18" t="s">
        <v>206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80</v>
      </c>
      <c r="BK190" s="241">
        <f>ROUND(I190*H190,2)</f>
        <v>0</v>
      </c>
      <c r="BL190" s="18" t="s">
        <v>383</v>
      </c>
      <c r="BM190" s="240" t="s">
        <v>765</v>
      </c>
    </row>
    <row r="191" s="2" customFormat="1" ht="24.15" customHeight="1">
      <c r="A191" s="39"/>
      <c r="B191" s="40"/>
      <c r="C191" s="286" t="s">
        <v>342</v>
      </c>
      <c r="D191" s="286" t="s">
        <v>288</v>
      </c>
      <c r="E191" s="287" t="s">
        <v>766</v>
      </c>
      <c r="F191" s="288" t="s">
        <v>767</v>
      </c>
      <c r="G191" s="289" t="s">
        <v>301</v>
      </c>
      <c r="H191" s="290">
        <v>1</v>
      </c>
      <c r="I191" s="291"/>
      <c r="J191" s="292">
        <f>ROUND(I191*H191,2)</f>
        <v>0</v>
      </c>
      <c r="K191" s="288" t="s">
        <v>489</v>
      </c>
      <c r="L191" s="293"/>
      <c r="M191" s="294" t="s">
        <v>1</v>
      </c>
      <c r="N191" s="295" t="s">
        <v>38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505</v>
      </c>
      <c r="AT191" s="240" t="s">
        <v>288</v>
      </c>
      <c r="AU191" s="240" t="s">
        <v>82</v>
      </c>
      <c r="AY191" s="18" t="s">
        <v>206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80</v>
      </c>
      <c r="BK191" s="241">
        <f>ROUND(I191*H191,2)</f>
        <v>0</v>
      </c>
      <c r="BL191" s="18" t="s">
        <v>383</v>
      </c>
      <c r="BM191" s="240" t="s">
        <v>768</v>
      </c>
    </row>
    <row r="192" s="2" customFormat="1" ht="24.15" customHeight="1">
      <c r="A192" s="39"/>
      <c r="B192" s="40"/>
      <c r="C192" s="286" t="s">
        <v>347</v>
      </c>
      <c r="D192" s="286" t="s">
        <v>288</v>
      </c>
      <c r="E192" s="287" t="s">
        <v>769</v>
      </c>
      <c r="F192" s="288" t="s">
        <v>770</v>
      </c>
      <c r="G192" s="289" t="s">
        <v>301</v>
      </c>
      <c r="H192" s="290">
        <v>2</v>
      </c>
      <c r="I192" s="291"/>
      <c r="J192" s="292">
        <f>ROUND(I192*H192,2)</f>
        <v>0</v>
      </c>
      <c r="K192" s="288" t="s">
        <v>489</v>
      </c>
      <c r="L192" s="293"/>
      <c r="M192" s="294" t="s">
        <v>1</v>
      </c>
      <c r="N192" s="295" t="s">
        <v>38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505</v>
      </c>
      <c r="AT192" s="240" t="s">
        <v>288</v>
      </c>
      <c r="AU192" s="240" t="s">
        <v>82</v>
      </c>
      <c r="AY192" s="18" t="s">
        <v>206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80</v>
      </c>
      <c r="BK192" s="241">
        <f>ROUND(I192*H192,2)</f>
        <v>0</v>
      </c>
      <c r="BL192" s="18" t="s">
        <v>383</v>
      </c>
      <c r="BM192" s="240" t="s">
        <v>771</v>
      </c>
    </row>
    <row r="193" s="2" customFormat="1" ht="24.15" customHeight="1">
      <c r="A193" s="39"/>
      <c r="B193" s="40"/>
      <c r="C193" s="286" t="s">
        <v>352</v>
      </c>
      <c r="D193" s="286" t="s">
        <v>288</v>
      </c>
      <c r="E193" s="287" t="s">
        <v>772</v>
      </c>
      <c r="F193" s="288" t="s">
        <v>773</v>
      </c>
      <c r="G193" s="289" t="s">
        <v>301</v>
      </c>
      <c r="H193" s="290">
        <v>2</v>
      </c>
      <c r="I193" s="291"/>
      <c r="J193" s="292">
        <f>ROUND(I193*H193,2)</f>
        <v>0</v>
      </c>
      <c r="K193" s="288" t="s">
        <v>489</v>
      </c>
      <c r="L193" s="293"/>
      <c r="M193" s="294" t="s">
        <v>1</v>
      </c>
      <c r="N193" s="295" t="s">
        <v>38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505</v>
      </c>
      <c r="AT193" s="240" t="s">
        <v>288</v>
      </c>
      <c r="AU193" s="240" t="s">
        <v>82</v>
      </c>
      <c r="AY193" s="18" t="s">
        <v>206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80</v>
      </c>
      <c r="BK193" s="241">
        <f>ROUND(I193*H193,2)</f>
        <v>0</v>
      </c>
      <c r="BL193" s="18" t="s">
        <v>383</v>
      </c>
      <c r="BM193" s="240" t="s">
        <v>774</v>
      </c>
    </row>
    <row r="194" s="12" customFormat="1" ht="25.92" customHeight="1">
      <c r="A194" s="12"/>
      <c r="B194" s="213"/>
      <c r="C194" s="214"/>
      <c r="D194" s="215" t="s">
        <v>72</v>
      </c>
      <c r="E194" s="216" t="s">
        <v>662</v>
      </c>
      <c r="F194" s="216" t="s">
        <v>663</v>
      </c>
      <c r="G194" s="214"/>
      <c r="H194" s="214"/>
      <c r="I194" s="217"/>
      <c r="J194" s="218">
        <f>BK194</f>
        <v>0</v>
      </c>
      <c r="K194" s="214"/>
      <c r="L194" s="219"/>
      <c r="M194" s="220"/>
      <c r="N194" s="221"/>
      <c r="O194" s="221"/>
      <c r="P194" s="222">
        <f>P195</f>
        <v>0</v>
      </c>
      <c r="Q194" s="221"/>
      <c r="R194" s="222">
        <f>R195</f>
        <v>0</v>
      </c>
      <c r="S194" s="221"/>
      <c r="T194" s="223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4" t="s">
        <v>90</v>
      </c>
      <c r="AT194" s="225" t="s">
        <v>72</v>
      </c>
      <c r="AU194" s="225" t="s">
        <v>73</v>
      </c>
      <c r="AY194" s="224" t="s">
        <v>206</v>
      </c>
      <c r="BK194" s="226">
        <f>BK195</f>
        <v>0</v>
      </c>
    </row>
    <row r="195" s="2" customFormat="1" ht="16.5" customHeight="1">
      <c r="A195" s="39"/>
      <c r="B195" s="40"/>
      <c r="C195" s="229" t="s">
        <v>357</v>
      </c>
      <c r="D195" s="229" t="s">
        <v>208</v>
      </c>
      <c r="E195" s="230" t="s">
        <v>775</v>
      </c>
      <c r="F195" s="231" t="s">
        <v>776</v>
      </c>
      <c r="G195" s="232" t="s">
        <v>301</v>
      </c>
      <c r="H195" s="233">
        <v>1</v>
      </c>
      <c r="I195" s="234"/>
      <c r="J195" s="235">
        <f>ROUND(I195*H195,2)</f>
        <v>0</v>
      </c>
      <c r="K195" s="231" t="s">
        <v>489</v>
      </c>
      <c r="L195" s="45"/>
      <c r="M195" s="299" t="s">
        <v>1</v>
      </c>
      <c r="N195" s="300" t="s">
        <v>38</v>
      </c>
      <c r="O195" s="301"/>
      <c r="P195" s="302">
        <f>O195*H195</f>
        <v>0</v>
      </c>
      <c r="Q195" s="302">
        <v>0</v>
      </c>
      <c r="R195" s="302">
        <f>Q195*H195</f>
        <v>0</v>
      </c>
      <c r="S195" s="302">
        <v>0</v>
      </c>
      <c r="T195" s="303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499</v>
      </c>
      <c r="AT195" s="240" t="s">
        <v>208</v>
      </c>
      <c r="AU195" s="240" t="s">
        <v>80</v>
      </c>
      <c r="AY195" s="18" t="s">
        <v>206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80</v>
      </c>
      <c r="BK195" s="241">
        <f>ROUND(I195*H195,2)</f>
        <v>0</v>
      </c>
      <c r="BL195" s="18" t="s">
        <v>499</v>
      </c>
      <c r="BM195" s="240" t="s">
        <v>777</v>
      </c>
    </row>
    <row r="196" s="2" customFormat="1" ht="6.96" customHeight="1">
      <c r="A196" s="39"/>
      <c r="B196" s="67"/>
      <c r="C196" s="68"/>
      <c r="D196" s="68"/>
      <c r="E196" s="68"/>
      <c r="F196" s="68"/>
      <c r="G196" s="68"/>
      <c r="H196" s="68"/>
      <c r="I196" s="68"/>
      <c r="J196" s="68"/>
      <c r="K196" s="68"/>
      <c r="L196" s="45"/>
      <c r="M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</row>
  </sheetData>
  <sheetProtection sheet="1" autoFilter="0" formatColumns="0" formatRows="0" objects="1" scenarios="1" spinCount="100000" saltValue="AwO7mBsLeXC77mGCyrxIZPeCl/52B3cdLVzHbk1sD/saJtxk8WiS4VCOLQ+o3cJYKVDfUMKQfanrMkFbZ503JA==" hashValue="7QlGWmGXOmaaFau5pQePo5Dc8r/0H1N2prSnRufBeAwKYB5HnC5UiEQfWZtShmSWwZbncFpR2KVM5zuCQcEGew==" algorithmName="SHA-512" password="CC35"/>
  <autoFilter ref="C128:K1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82</v>
      </c>
    </row>
    <row r="4" s="1" customFormat="1" ht="24.96" customHeight="1">
      <c r="B4" s="21"/>
      <c r="D4" s="150" t="s">
        <v>167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Prostá rekonstrukce trati v úseku Lázně Bělohrad - Nová Paka_Z2</v>
      </c>
      <c r="F7" s="152"/>
      <c r="G7" s="152"/>
      <c r="H7" s="152"/>
      <c r="L7" s="21"/>
    </row>
    <row r="8">
      <c r="B8" s="21"/>
      <c r="D8" s="152" t="s">
        <v>168</v>
      </c>
      <c r="L8" s="21"/>
    </row>
    <row r="9" s="1" customFormat="1" ht="16.5" customHeight="1">
      <c r="B9" s="21"/>
      <c r="E9" s="153" t="s">
        <v>617</v>
      </c>
      <c r="F9" s="1"/>
      <c r="G9" s="1"/>
      <c r="H9" s="1"/>
      <c r="L9" s="21"/>
    </row>
    <row r="10" s="1" customFormat="1" ht="12" customHeight="1">
      <c r="B10" s="21"/>
      <c r="D10" s="152" t="s">
        <v>170</v>
      </c>
      <c r="L10" s="21"/>
    </row>
    <row r="11" s="2" customFormat="1" ht="16.5" customHeight="1">
      <c r="A11" s="39"/>
      <c r="B11" s="45"/>
      <c r="C11" s="39"/>
      <c r="D11" s="39"/>
      <c r="E11" s="154" t="s">
        <v>618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172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778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477</v>
      </c>
      <c r="G16" s="39"/>
      <c r="H16" s="39"/>
      <c r="I16" s="152" t="s">
        <v>22</v>
      </c>
      <c r="J16" s="156" t="str">
        <f>'Rekapitulace stavby'!AN8</f>
        <v>7. 7. 2025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478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479</v>
      </c>
      <c r="F19" s="39"/>
      <c r="G19" s="39"/>
      <c r="H19" s="39"/>
      <c r="I19" s="152" t="s">
        <v>26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27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26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29</v>
      </c>
      <c r="E24" s="39"/>
      <c r="F24" s="39"/>
      <c r="G24" s="39"/>
      <c r="H24" s="39"/>
      <c r="I24" s="152" t="s">
        <v>25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480</v>
      </c>
      <c r="F25" s="39"/>
      <c r="G25" s="39"/>
      <c r="H25" s="39"/>
      <c r="I25" s="152" t="s">
        <v>26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31</v>
      </c>
      <c r="E27" s="39"/>
      <c r="F27" s="39"/>
      <c r="G27" s="39"/>
      <c r="H27" s="39"/>
      <c r="I27" s="152" t="s">
        <v>25</v>
      </c>
      <c r="J27" s="142" t="s">
        <v>1</v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">
        <v>481</v>
      </c>
      <c r="F28" s="39"/>
      <c r="G28" s="39"/>
      <c r="H28" s="39"/>
      <c r="I28" s="152" t="s">
        <v>26</v>
      </c>
      <c r="J28" s="142" t="s">
        <v>1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32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33</v>
      </c>
      <c r="E34" s="39"/>
      <c r="F34" s="39"/>
      <c r="G34" s="39"/>
      <c r="H34" s="39"/>
      <c r="I34" s="39"/>
      <c r="J34" s="163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35</v>
      </c>
      <c r="G36" s="39"/>
      <c r="H36" s="39"/>
      <c r="I36" s="164" t="s">
        <v>34</v>
      </c>
      <c r="J36" s="164" t="s">
        <v>36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54" t="s">
        <v>37</v>
      </c>
      <c r="E37" s="152" t="s">
        <v>38</v>
      </c>
      <c r="F37" s="165">
        <f>ROUND((SUM(BE127:BE135)),  2)</f>
        <v>0</v>
      </c>
      <c r="G37" s="39"/>
      <c r="H37" s="39"/>
      <c r="I37" s="166">
        <v>0.20999999999999999</v>
      </c>
      <c r="J37" s="165">
        <f>ROUND(((SUM(BE127:BE135))*I37),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39</v>
      </c>
      <c r="F38" s="165">
        <f>ROUND((SUM(BF127:BF135)),  2)</f>
        <v>0</v>
      </c>
      <c r="G38" s="39"/>
      <c r="H38" s="39"/>
      <c r="I38" s="166">
        <v>0.12</v>
      </c>
      <c r="J38" s="165">
        <f>ROUND(((SUM(BF127:BF135))*I38),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40</v>
      </c>
      <c r="F39" s="165">
        <f>ROUND((SUM(BG127:BG135)),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41</v>
      </c>
      <c r="F40" s="165">
        <f>ROUND((SUM(BH127:BH135)),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42</v>
      </c>
      <c r="F41" s="165">
        <f>ROUND((SUM(BI127:BI135)),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176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Prostá rekonstrukce trati v úseku Lázně Bělohrad - Nová Paka_Z2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168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617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170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86" t="s">
        <v>618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172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PS 430-11-01.04 - PZS 4478 (ÚRS)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Lázně Bělohrad - Nová Paka</v>
      </c>
      <c r="G93" s="41"/>
      <c r="H93" s="41"/>
      <c r="I93" s="33" t="s">
        <v>22</v>
      </c>
      <c r="J93" s="80" t="str">
        <f>IF(J16="","",J16)</f>
        <v>7. 7. 2025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24</v>
      </c>
      <c r="D95" s="41"/>
      <c r="E95" s="41"/>
      <c r="F95" s="28" t="str">
        <f>E19</f>
        <v>Správa Železnic, s.o.</v>
      </c>
      <c r="G95" s="41"/>
      <c r="H95" s="41"/>
      <c r="I95" s="33" t="s">
        <v>29</v>
      </c>
      <c r="J95" s="37" t="str">
        <f>E25</f>
        <v>Pavel Plašil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31</v>
      </c>
      <c r="J96" s="37" t="str">
        <f>E28</f>
        <v>Michal Kadlec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7" t="s">
        <v>177</v>
      </c>
      <c r="D98" s="188"/>
      <c r="E98" s="188"/>
      <c r="F98" s="188"/>
      <c r="G98" s="188"/>
      <c r="H98" s="188"/>
      <c r="I98" s="188"/>
      <c r="J98" s="189" t="s">
        <v>178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0" t="s">
        <v>179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180</v>
      </c>
    </row>
    <row r="101" s="9" customFormat="1" ht="24.96" customHeight="1">
      <c r="A101" s="9"/>
      <c r="B101" s="191"/>
      <c r="C101" s="192"/>
      <c r="D101" s="193" t="s">
        <v>482</v>
      </c>
      <c r="E101" s="194"/>
      <c r="F101" s="194"/>
      <c r="G101" s="194"/>
      <c r="H101" s="194"/>
      <c r="I101" s="194"/>
      <c r="J101" s="195">
        <f>J128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1"/>
      <c r="C102" s="192"/>
      <c r="D102" s="193" t="s">
        <v>188</v>
      </c>
      <c r="E102" s="194"/>
      <c r="F102" s="194"/>
      <c r="G102" s="194"/>
      <c r="H102" s="194"/>
      <c r="I102" s="194"/>
      <c r="J102" s="195">
        <f>J129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7"/>
      <c r="C103" s="133"/>
      <c r="D103" s="198" t="s">
        <v>190</v>
      </c>
      <c r="E103" s="199"/>
      <c r="F103" s="199"/>
      <c r="G103" s="199"/>
      <c r="H103" s="199"/>
      <c r="I103" s="199"/>
      <c r="J103" s="200">
        <f>J130</f>
        <v>0</v>
      </c>
      <c r="K103" s="133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191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Prostá rekonstrukce trati v úseku Lázně Bělohrad - Nová Paka_Z2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168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617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170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6" t="s">
        <v>618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172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PS 430-11-01.04 - PZS 4478 (ÚRS)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F16</f>
        <v>Lázně Bělohrad - Nová Paka</v>
      </c>
      <c r="G121" s="41"/>
      <c r="H121" s="41"/>
      <c r="I121" s="33" t="s">
        <v>22</v>
      </c>
      <c r="J121" s="80" t="str">
        <f>IF(J16="","",J16)</f>
        <v>7. 7. 2025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24</v>
      </c>
      <c r="D123" s="41"/>
      <c r="E123" s="41"/>
      <c r="F123" s="28" t="str">
        <f>E19</f>
        <v>Správa Železnic, s.o.</v>
      </c>
      <c r="G123" s="41"/>
      <c r="H123" s="41"/>
      <c r="I123" s="33" t="s">
        <v>29</v>
      </c>
      <c r="J123" s="37" t="str">
        <f>E25</f>
        <v>Pavel Plašil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27</v>
      </c>
      <c r="D124" s="41"/>
      <c r="E124" s="41"/>
      <c r="F124" s="28" t="str">
        <f>IF(E22="","",E22)</f>
        <v>Vyplň údaj</v>
      </c>
      <c r="G124" s="41"/>
      <c r="H124" s="41"/>
      <c r="I124" s="33" t="s">
        <v>31</v>
      </c>
      <c r="J124" s="37" t="str">
        <f>E28</f>
        <v>Michal Kadlec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2"/>
      <c r="B126" s="203"/>
      <c r="C126" s="204" t="s">
        <v>192</v>
      </c>
      <c r="D126" s="205" t="s">
        <v>58</v>
      </c>
      <c r="E126" s="205" t="s">
        <v>54</v>
      </c>
      <c r="F126" s="205" t="s">
        <v>55</v>
      </c>
      <c r="G126" s="205" t="s">
        <v>193</v>
      </c>
      <c r="H126" s="205" t="s">
        <v>194</v>
      </c>
      <c r="I126" s="205" t="s">
        <v>195</v>
      </c>
      <c r="J126" s="205" t="s">
        <v>178</v>
      </c>
      <c r="K126" s="206" t="s">
        <v>196</v>
      </c>
      <c r="L126" s="207"/>
      <c r="M126" s="101" t="s">
        <v>1</v>
      </c>
      <c r="N126" s="102" t="s">
        <v>37</v>
      </c>
      <c r="O126" s="102" t="s">
        <v>197</v>
      </c>
      <c r="P126" s="102" t="s">
        <v>198</v>
      </c>
      <c r="Q126" s="102" t="s">
        <v>199</v>
      </c>
      <c r="R126" s="102" t="s">
        <v>200</v>
      </c>
      <c r="S126" s="102" t="s">
        <v>201</v>
      </c>
      <c r="T126" s="103" t="s">
        <v>202</v>
      </c>
      <c r="U126" s="202"/>
      <c r="V126" s="202"/>
      <c r="W126" s="202"/>
      <c r="X126" s="202"/>
      <c r="Y126" s="202"/>
      <c r="Z126" s="202"/>
      <c r="AA126" s="202"/>
      <c r="AB126" s="202"/>
      <c r="AC126" s="202"/>
      <c r="AD126" s="202"/>
      <c r="AE126" s="202"/>
    </row>
    <row r="127" s="2" customFormat="1" ht="22.8" customHeight="1">
      <c r="A127" s="39"/>
      <c r="B127" s="40"/>
      <c r="C127" s="108" t="s">
        <v>203</v>
      </c>
      <c r="D127" s="41"/>
      <c r="E127" s="41"/>
      <c r="F127" s="41"/>
      <c r="G127" s="41"/>
      <c r="H127" s="41"/>
      <c r="I127" s="41"/>
      <c r="J127" s="208">
        <f>BK127</f>
        <v>0</v>
      </c>
      <c r="K127" s="41"/>
      <c r="L127" s="45"/>
      <c r="M127" s="104"/>
      <c r="N127" s="209"/>
      <c r="O127" s="105"/>
      <c r="P127" s="210">
        <f>P128+P129</f>
        <v>0</v>
      </c>
      <c r="Q127" s="105"/>
      <c r="R127" s="210">
        <f>R128+R129</f>
        <v>0</v>
      </c>
      <c r="S127" s="105"/>
      <c r="T127" s="211">
        <f>T128+T129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72</v>
      </c>
      <c r="AU127" s="18" t="s">
        <v>180</v>
      </c>
      <c r="BK127" s="212">
        <f>BK128+BK129</f>
        <v>0</v>
      </c>
    </row>
    <row r="128" s="12" customFormat="1" ht="25.92" customHeight="1">
      <c r="A128" s="12"/>
      <c r="B128" s="213"/>
      <c r="C128" s="214"/>
      <c r="D128" s="215" t="s">
        <v>72</v>
      </c>
      <c r="E128" s="216" t="s">
        <v>204</v>
      </c>
      <c r="F128" s="216" t="s">
        <v>204</v>
      </c>
      <c r="G128" s="214"/>
      <c r="H128" s="214"/>
      <c r="I128" s="217"/>
      <c r="J128" s="218">
        <f>BK128</f>
        <v>0</v>
      </c>
      <c r="K128" s="214"/>
      <c r="L128" s="219"/>
      <c r="M128" s="220"/>
      <c r="N128" s="221"/>
      <c r="O128" s="221"/>
      <c r="P128" s="222">
        <v>0</v>
      </c>
      <c r="Q128" s="221"/>
      <c r="R128" s="222">
        <v>0</v>
      </c>
      <c r="S128" s="221"/>
      <c r="T128" s="223"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4" t="s">
        <v>80</v>
      </c>
      <c r="AT128" s="225" t="s">
        <v>72</v>
      </c>
      <c r="AU128" s="225" t="s">
        <v>73</v>
      </c>
      <c r="AY128" s="224" t="s">
        <v>206</v>
      </c>
      <c r="BK128" s="226">
        <v>0</v>
      </c>
    </row>
    <row r="129" s="12" customFormat="1" ht="25.92" customHeight="1">
      <c r="A129" s="12"/>
      <c r="B129" s="213"/>
      <c r="C129" s="214"/>
      <c r="D129" s="215" t="s">
        <v>72</v>
      </c>
      <c r="E129" s="216" t="s">
        <v>288</v>
      </c>
      <c r="F129" s="216" t="s">
        <v>377</v>
      </c>
      <c r="G129" s="214"/>
      <c r="H129" s="214"/>
      <c r="I129" s="217"/>
      <c r="J129" s="218">
        <f>BK129</f>
        <v>0</v>
      </c>
      <c r="K129" s="214"/>
      <c r="L129" s="219"/>
      <c r="M129" s="220"/>
      <c r="N129" s="221"/>
      <c r="O129" s="221"/>
      <c r="P129" s="222">
        <f>P130</f>
        <v>0</v>
      </c>
      <c r="Q129" s="221"/>
      <c r="R129" s="222">
        <f>R130</f>
        <v>0</v>
      </c>
      <c r="S129" s="221"/>
      <c r="T129" s="223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90</v>
      </c>
      <c r="AT129" s="225" t="s">
        <v>72</v>
      </c>
      <c r="AU129" s="225" t="s">
        <v>73</v>
      </c>
      <c r="AY129" s="224" t="s">
        <v>206</v>
      </c>
      <c r="BK129" s="226">
        <f>BK130</f>
        <v>0</v>
      </c>
    </row>
    <row r="130" s="12" customFormat="1" ht="22.8" customHeight="1">
      <c r="A130" s="12"/>
      <c r="B130" s="213"/>
      <c r="C130" s="214"/>
      <c r="D130" s="215" t="s">
        <v>72</v>
      </c>
      <c r="E130" s="227" t="s">
        <v>430</v>
      </c>
      <c r="F130" s="227" t="s">
        <v>431</v>
      </c>
      <c r="G130" s="214"/>
      <c r="H130" s="214"/>
      <c r="I130" s="217"/>
      <c r="J130" s="228">
        <f>BK130</f>
        <v>0</v>
      </c>
      <c r="K130" s="214"/>
      <c r="L130" s="219"/>
      <c r="M130" s="220"/>
      <c r="N130" s="221"/>
      <c r="O130" s="221"/>
      <c r="P130" s="222">
        <f>SUM(P131:P135)</f>
        <v>0</v>
      </c>
      <c r="Q130" s="221"/>
      <c r="R130" s="222">
        <f>SUM(R131:R135)</f>
        <v>0</v>
      </c>
      <c r="S130" s="221"/>
      <c r="T130" s="223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90</v>
      </c>
      <c r="AT130" s="225" t="s">
        <v>72</v>
      </c>
      <c r="AU130" s="225" t="s">
        <v>80</v>
      </c>
      <c r="AY130" s="224" t="s">
        <v>206</v>
      </c>
      <c r="BK130" s="226">
        <f>SUM(BK131:BK135)</f>
        <v>0</v>
      </c>
    </row>
    <row r="131" s="2" customFormat="1" ht="24.15" customHeight="1">
      <c r="A131" s="39"/>
      <c r="B131" s="40"/>
      <c r="C131" s="229" t="s">
        <v>80</v>
      </c>
      <c r="D131" s="229" t="s">
        <v>208</v>
      </c>
      <c r="E131" s="230" t="s">
        <v>779</v>
      </c>
      <c r="F131" s="231" t="s">
        <v>780</v>
      </c>
      <c r="G131" s="232" t="s">
        <v>309</v>
      </c>
      <c r="H131" s="233">
        <v>1890</v>
      </c>
      <c r="I131" s="234"/>
      <c r="J131" s="235">
        <f>ROUND(I131*H131,2)</f>
        <v>0</v>
      </c>
      <c r="K131" s="231" t="s">
        <v>212</v>
      </c>
      <c r="L131" s="45"/>
      <c r="M131" s="236" t="s">
        <v>1</v>
      </c>
      <c r="N131" s="237" t="s">
        <v>38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213</v>
      </c>
      <c r="AT131" s="240" t="s">
        <v>208</v>
      </c>
      <c r="AU131" s="240" t="s">
        <v>82</v>
      </c>
      <c r="AY131" s="18" t="s">
        <v>206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80</v>
      </c>
      <c r="BK131" s="241">
        <f>ROUND(I131*H131,2)</f>
        <v>0</v>
      </c>
      <c r="BL131" s="18" t="s">
        <v>213</v>
      </c>
      <c r="BM131" s="240" t="s">
        <v>781</v>
      </c>
    </row>
    <row r="132" s="13" customFormat="1">
      <c r="A132" s="13"/>
      <c r="B132" s="242"/>
      <c r="C132" s="243"/>
      <c r="D132" s="244" t="s">
        <v>215</v>
      </c>
      <c r="E132" s="245" t="s">
        <v>1</v>
      </c>
      <c r="F132" s="246" t="s">
        <v>782</v>
      </c>
      <c r="G132" s="243"/>
      <c r="H132" s="247">
        <v>900</v>
      </c>
      <c r="I132" s="248"/>
      <c r="J132" s="243"/>
      <c r="K132" s="243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215</v>
      </c>
      <c r="AU132" s="253" t="s">
        <v>82</v>
      </c>
      <c r="AV132" s="13" t="s">
        <v>82</v>
      </c>
      <c r="AW132" s="13" t="s">
        <v>30</v>
      </c>
      <c r="AX132" s="13" t="s">
        <v>73</v>
      </c>
      <c r="AY132" s="253" t="s">
        <v>206</v>
      </c>
    </row>
    <row r="133" s="13" customFormat="1">
      <c r="A133" s="13"/>
      <c r="B133" s="242"/>
      <c r="C133" s="243"/>
      <c r="D133" s="244" t="s">
        <v>215</v>
      </c>
      <c r="E133" s="245" t="s">
        <v>1</v>
      </c>
      <c r="F133" s="246" t="s">
        <v>783</v>
      </c>
      <c r="G133" s="243"/>
      <c r="H133" s="247">
        <v>780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215</v>
      </c>
      <c r="AU133" s="253" t="s">
        <v>82</v>
      </c>
      <c r="AV133" s="13" t="s">
        <v>82</v>
      </c>
      <c r="AW133" s="13" t="s">
        <v>30</v>
      </c>
      <c r="AX133" s="13" t="s">
        <v>73</v>
      </c>
      <c r="AY133" s="253" t="s">
        <v>206</v>
      </c>
    </row>
    <row r="134" s="13" customFormat="1">
      <c r="A134" s="13"/>
      <c r="B134" s="242"/>
      <c r="C134" s="243"/>
      <c r="D134" s="244" t="s">
        <v>215</v>
      </c>
      <c r="E134" s="245" t="s">
        <v>1</v>
      </c>
      <c r="F134" s="246" t="s">
        <v>784</v>
      </c>
      <c r="G134" s="243"/>
      <c r="H134" s="247">
        <v>210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215</v>
      </c>
      <c r="AU134" s="253" t="s">
        <v>82</v>
      </c>
      <c r="AV134" s="13" t="s">
        <v>82</v>
      </c>
      <c r="AW134" s="13" t="s">
        <v>30</v>
      </c>
      <c r="AX134" s="13" t="s">
        <v>73</v>
      </c>
      <c r="AY134" s="253" t="s">
        <v>206</v>
      </c>
    </row>
    <row r="135" s="14" customFormat="1">
      <c r="A135" s="14"/>
      <c r="B135" s="254"/>
      <c r="C135" s="255"/>
      <c r="D135" s="244" t="s">
        <v>215</v>
      </c>
      <c r="E135" s="256" t="s">
        <v>1</v>
      </c>
      <c r="F135" s="257" t="s">
        <v>218</v>
      </c>
      <c r="G135" s="255"/>
      <c r="H135" s="258">
        <v>1890</v>
      </c>
      <c r="I135" s="259"/>
      <c r="J135" s="255"/>
      <c r="K135" s="255"/>
      <c r="L135" s="260"/>
      <c r="M135" s="307"/>
      <c r="N135" s="308"/>
      <c r="O135" s="308"/>
      <c r="P135" s="308"/>
      <c r="Q135" s="308"/>
      <c r="R135" s="308"/>
      <c r="S135" s="308"/>
      <c r="T135" s="30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4" t="s">
        <v>215</v>
      </c>
      <c r="AU135" s="264" t="s">
        <v>82</v>
      </c>
      <c r="AV135" s="14" t="s">
        <v>213</v>
      </c>
      <c r="AW135" s="14" t="s">
        <v>30</v>
      </c>
      <c r="AX135" s="14" t="s">
        <v>80</v>
      </c>
      <c r="AY135" s="264" t="s">
        <v>206</v>
      </c>
    </row>
    <row r="136" s="2" customFormat="1" ht="6.96" customHeight="1">
      <c r="A136" s="39"/>
      <c r="B136" s="67"/>
      <c r="C136" s="68"/>
      <c r="D136" s="68"/>
      <c r="E136" s="68"/>
      <c r="F136" s="68"/>
      <c r="G136" s="68"/>
      <c r="H136" s="68"/>
      <c r="I136" s="68"/>
      <c r="J136" s="68"/>
      <c r="K136" s="68"/>
      <c r="L136" s="45"/>
      <c r="M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</sheetData>
  <sheetProtection sheet="1" autoFilter="0" formatColumns="0" formatRows="0" objects="1" scenarios="1" spinCount="100000" saltValue="SSPj4IdUVEureJI5q3/AHiMKqdzlcA5G5EtbVgiKM36I/YRQWh6L4CjDyJ9zLqKtqYVsUKpsUVJyrcyLV/cxcQ==" hashValue="TWdpcbv7X8oHP0/oQ4smYgjXGyau08Jn/GVdMao+GDBVrZU26+L0mwzJvEaZNZhDx74gQpCan6LJFSsHpsfMQw==" algorithmName="SHA-512" password="CC35"/>
  <autoFilter ref="C126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Zaplatílek Radek, Ing.</dc:creator>
  <cp:lastModifiedBy>Zaplatílek Radek, Ing.</cp:lastModifiedBy>
  <dcterms:created xsi:type="dcterms:W3CDTF">2026-07-02T11:30:44Z</dcterms:created>
  <dcterms:modified xsi:type="dcterms:W3CDTF">2026-07-02T11:31:01Z</dcterms:modified>
</cp:coreProperties>
</file>