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20625" windowHeight="7365" activeTab="2"/>
  </bookViews>
  <sheets>
    <sheet name="Rekapitulace stavby" sheetId="1" r:id="rId1"/>
    <sheet name="01.1 - Údržba žel. svršku" sheetId="2" r:id="rId2"/>
    <sheet name="02.1 - Údržba žel. spodku" sheetId="3" r:id="rId3"/>
    <sheet name="03.1 - VRN" sheetId="4" r:id="rId4"/>
    <sheet name="Pokyny pro vyplnění" sheetId="5" r:id="rId5"/>
  </sheets>
  <definedNames>
    <definedName name="_xlnm._FilterDatabase" localSheetId="1" hidden="1">'01.1 - Údržba žel. svršku'!$C$84:$K$563</definedName>
    <definedName name="_xlnm._FilterDatabase" localSheetId="2" hidden="1">'02.1 - Údržba žel. spodku'!$C$83:$K$133</definedName>
    <definedName name="_xlnm._FilterDatabase" localSheetId="3" hidden="1">'03.1 - VRN'!$C$82:$K$98</definedName>
    <definedName name="_xlnm.Print_Titles" localSheetId="1">'01.1 - Údržba žel. svršku'!$84:$84</definedName>
    <definedName name="_xlnm.Print_Titles" localSheetId="2">'02.1 - Údržba žel. spodku'!$83:$83</definedName>
    <definedName name="_xlnm.Print_Titles" localSheetId="3">'03.1 - VRN'!$82:$82</definedName>
    <definedName name="_xlnm.Print_Titles" localSheetId="0">'Rekapitulace stavby'!$49:$49</definedName>
    <definedName name="_xlnm.Print_Area" localSheetId="1">'01.1 - Údržba žel. svršku'!$C$4:$J$38,'01.1 - Údržba žel. svršku'!$C$44:$J$64,'01.1 - Údržba žel. svršku'!$C$70:$K$563</definedName>
    <definedName name="_xlnm.Print_Area" localSheetId="2">'02.1 - Údržba žel. spodku'!$C$4:$J$38,'02.1 - Údržba žel. spodku'!$C$44:$J$63,'02.1 - Údržba žel. spodku'!$C$69:$K$133</definedName>
    <definedName name="_xlnm.Print_Area" localSheetId="3">'03.1 - VRN'!$C$4:$J$38,'03.1 - VRN'!$C$44:$J$62,'03.1 - VRN'!$C$68:$K$98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45621"/>
</workbook>
</file>

<file path=xl/calcChain.xml><?xml version="1.0" encoding="utf-8"?>
<calcChain xmlns="http://schemas.openxmlformats.org/spreadsheetml/2006/main">
  <c r="AY57" i="1" l="1"/>
  <c r="AX57" i="1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F36" i="4"/>
  <c r="BD57" i="1" s="1"/>
  <c r="BD56" i="1" s="1"/>
  <c r="BH85" i="4"/>
  <c r="F35" i="4" s="1"/>
  <c r="BC57" i="1" s="1"/>
  <c r="BC56" i="1" s="1"/>
  <c r="AY56" i="1" s="1"/>
  <c r="BG85" i="4"/>
  <c r="F34" i="4" s="1"/>
  <c r="BB57" i="1" s="1"/>
  <c r="BB56" i="1" s="1"/>
  <c r="AX56" i="1" s="1"/>
  <c r="BF85" i="4"/>
  <c r="F33" i="4" s="1"/>
  <c r="BA57" i="1" s="1"/>
  <c r="BA56" i="1" s="1"/>
  <c r="AW56" i="1" s="1"/>
  <c r="J33" i="4"/>
  <c r="AW57" i="1" s="1"/>
  <c r="T85" i="4"/>
  <c r="T84" i="4" s="1"/>
  <c r="T83" i="4" s="1"/>
  <c r="R85" i="4"/>
  <c r="R84" i="4"/>
  <c r="R83" i="4" s="1"/>
  <c r="P85" i="4"/>
  <c r="P84" i="4"/>
  <c r="P83" i="4"/>
  <c r="AU57" i="1" s="1"/>
  <c r="AU56" i="1" s="1"/>
  <c r="BK85" i="4"/>
  <c r="BK84" i="4"/>
  <c r="J84" i="4"/>
  <c r="BK83" i="4"/>
  <c r="J83" i="4" s="1"/>
  <c r="J85" i="4"/>
  <c r="BE85" i="4"/>
  <c r="F32" i="4" s="1"/>
  <c r="AZ57" i="1" s="1"/>
  <c r="AZ56" i="1" s="1"/>
  <c r="AV56" i="1" s="1"/>
  <c r="AT56" i="1" s="1"/>
  <c r="J32" i="4"/>
  <c r="AV57" i="1" s="1"/>
  <c r="AT57" i="1" s="1"/>
  <c r="J61" i="4"/>
  <c r="F77" i="4"/>
  <c r="E75" i="4"/>
  <c r="F53" i="4"/>
  <c r="E51" i="4"/>
  <c r="J23" i="4"/>
  <c r="E23" i="4"/>
  <c r="J79" i="4" s="1"/>
  <c r="J22" i="4"/>
  <c r="J20" i="4"/>
  <c r="E20" i="4"/>
  <c r="F56" i="4" s="1"/>
  <c r="J19" i="4"/>
  <c r="J17" i="4"/>
  <c r="E17" i="4"/>
  <c r="F79" i="4" s="1"/>
  <c r="F55" i="4"/>
  <c r="J16" i="4"/>
  <c r="J14" i="4"/>
  <c r="J77" i="4" s="1"/>
  <c r="E7" i="4"/>
  <c r="E47" i="4" s="1"/>
  <c r="AY55" i="1"/>
  <c r="AX55" i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F36" i="3"/>
  <c r="BD55" i="1" s="1"/>
  <c r="BD54" i="1" s="1"/>
  <c r="BH87" i="3"/>
  <c r="F35" i="3" s="1"/>
  <c r="BC55" i="1" s="1"/>
  <c r="BC54" i="1" s="1"/>
  <c r="AY54" i="1" s="1"/>
  <c r="BG87" i="3"/>
  <c r="F34" i="3"/>
  <c r="BB55" i="1" s="1"/>
  <c r="BB54" i="1" s="1"/>
  <c r="AX54" i="1" s="1"/>
  <c r="BF87" i="3"/>
  <c r="J33" i="3" s="1"/>
  <c r="AW55" i="1" s="1"/>
  <c r="T87" i="3"/>
  <c r="T86" i="3"/>
  <c r="T85" i="3" s="1"/>
  <c r="T84" i="3" s="1"/>
  <c r="R87" i="3"/>
  <c r="R86" i="3"/>
  <c r="R85" i="3" s="1"/>
  <c r="R84" i="3" s="1"/>
  <c r="P87" i="3"/>
  <c r="P86" i="3"/>
  <c r="P85" i="3" s="1"/>
  <c r="P84" i="3" s="1"/>
  <c r="AU55" i="1" s="1"/>
  <c r="AU54" i="1" s="1"/>
  <c r="BK87" i="3"/>
  <c r="BK86" i="3" s="1"/>
  <c r="J87" i="3"/>
  <c r="BE87" i="3" s="1"/>
  <c r="F78" i="3"/>
  <c r="E76" i="3"/>
  <c r="F53" i="3"/>
  <c r="E51" i="3"/>
  <c r="J23" i="3"/>
  <c r="E23" i="3"/>
  <c r="J55" i="3" s="1"/>
  <c r="J22" i="3"/>
  <c r="J20" i="3"/>
  <c r="E20" i="3"/>
  <c r="F81" i="3"/>
  <c r="F56" i="3"/>
  <c r="J19" i="3"/>
  <c r="J17" i="3"/>
  <c r="E17" i="3"/>
  <c r="F80" i="3" s="1"/>
  <c r="F55" i="3"/>
  <c r="J16" i="3"/>
  <c r="J14" i="3"/>
  <c r="J78" i="3" s="1"/>
  <c r="E7" i="3"/>
  <c r="E72" i="3"/>
  <c r="E47" i="3"/>
  <c r="AY53" i="1"/>
  <c r="AX53" i="1"/>
  <c r="BI563" i="2"/>
  <c r="BH563" i="2"/>
  <c r="BG563" i="2"/>
  <c r="BF563" i="2"/>
  <c r="T563" i="2"/>
  <c r="R563" i="2"/>
  <c r="P563" i="2"/>
  <c r="BK563" i="2"/>
  <c r="J563" i="2"/>
  <c r="BE563" i="2"/>
  <c r="BI562" i="2"/>
  <c r="BH562" i="2"/>
  <c r="BG562" i="2"/>
  <c r="BF562" i="2"/>
  <c r="T562" i="2"/>
  <c r="R562" i="2"/>
  <c r="P562" i="2"/>
  <c r="BK562" i="2"/>
  <c r="J562" i="2"/>
  <c r="BE562" i="2" s="1"/>
  <c r="BI561" i="2"/>
  <c r="BH561" i="2"/>
  <c r="BG561" i="2"/>
  <c r="BF561" i="2"/>
  <c r="T561" i="2"/>
  <c r="R561" i="2"/>
  <c r="P561" i="2"/>
  <c r="BK561" i="2"/>
  <c r="J561" i="2"/>
  <c r="BE561" i="2"/>
  <c r="BI560" i="2"/>
  <c r="BH560" i="2"/>
  <c r="BG560" i="2"/>
  <c r="BF560" i="2"/>
  <c r="T560" i="2"/>
  <c r="R560" i="2"/>
  <c r="P560" i="2"/>
  <c r="BK560" i="2"/>
  <c r="J560" i="2"/>
  <c r="BE560" i="2" s="1"/>
  <c r="BI559" i="2"/>
  <c r="BH559" i="2"/>
  <c r="BG559" i="2"/>
  <c r="BF559" i="2"/>
  <c r="T559" i="2"/>
  <c r="R559" i="2"/>
  <c r="P559" i="2"/>
  <c r="BK559" i="2"/>
  <c r="J559" i="2"/>
  <c r="BE559" i="2"/>
  <c r="BI558" i="2"/>
  <c r="BH558" i="2"/>
  <c r="BG558" i="2"/>
  <c r="BF558" i="2"/>
  <c r="T558" i="2"/>
  <c r="R558" i="2"/>
  <c r="P558" i="2"/>
  <c r="BK558" i="2"/>
  <c r="J558" i="2"/>
  <c r="BE558" i="2" s="1"/>
  <c r="BI557" i="2"/>
  <c r="BH557" i="2"/>
  <c r="BG557" i="2"/>
  <c r="BF557" i="2"/>
  <c r="T557" i="2"/>
  <c r="R557" i="2"/>
  <c r="P557" i="2"/>
  <c r="BK557" i="2"/>
  <c r="J557" i="2"/>
  <c r="BE557" i="2"/>
  <c r="BI556" i="2"/>
  <c r="BH556" i="2"/>
  <c r="BG556" i="2"/>
  <c r="BF556" i="2"/>
  <c r="T556" i="2"/>
  <c r="R556" i="2"/>
  <c r="P556" i="2"/>
  <c r="BK556" i="2"/>
  <c r="J556" i="2"/>
  <c r="BE556" i="2" s="1"/>
  <c r="BI555" i="2"/>
  <c r="BH555" i="2"/>
  <c r="BG555" i="2"/>
  <c r="BF555" i="2"/>
  <c r="T555" i="2"/>
  <c r="R555" i="2"/>
  <c r="P555" i="2"/>
  <c r="BK555" i="2"/>
  <c r="J555" i="2"/>
  <c r="BE555" i="2"/>
  <c r="BI554" i="2"/>
  <c r="BH554" i="2"/>
  <c r="BG554" i="2"/>
  <c r="BF554" i="2"/>
  <c r="T554" i="2"/>
  <c r="R554" i="2"/>
  <c r="P554" i="2"/>
  <c r="BK554" i="2"/>
  <c r="J554" i="2"/>
  <c r="BE554" i="2" s="1"/>
  <c r="BI553" i="2"/>
  <c r="BH553" i="2"/>
  <c r="BG553" i="2"/>
  <c r="BF553" i="2"/>
  <c r="T553" i="2"/>
  <c r="R553" i="2"/>
  <c r="P553" i="2"/>
  <c r="BK553" i="2"/>
  <c r="J553" i="2"/>
  <c r="BE553" i="2"/>
  <c r="BI552" i="2"/>
  <c r="BH552" i="2"/>
  <c r="BG552" i="2"/>
  <c r="BF552" i="2"/>
  <c r="T552" i="2"/>
  <c r="R552" i="2"/>
  <c r="P552" i="2"/>
  <c r="BK552" i="2"/>
  <c r="J552" i="2"/>
  <c r="BE552" i="2" s="1"/>
  <c r="BI551" i="2"/>
  <c r="BH551" i="2"/>
  <c r="BG551" i="2"/>
  <c r="BF551" i="2"/>
  <c r="T551" i="2"/>
  <c r="R551" i="2"/>
  <c r="P551" i="2"/>
  <c r="BK551" i="2"/>
  <c r="J551" i="2"/>
  <c r="BE551" i="2"/>
  <c r="BI550" i="2"/>
  <c r="BH550" i="2"/>
  <c r="BG550" i="2"/>
  <c r="BF550" i="2"/>
  <c r="T550" i="2"/>
  <c r="R550" i="2"/>
  <c r="P550" i="2"/>
  <c r="BK550" i="2"/>
  <c r="J550" i="2"/>
  <c r="BE550" i="2" s="1"/>
  <c r="BI549" i="2"/>
  <c r="BH549" i="2"/>
  <c r="BG549" i="2"/>
  <c r="BF549" i="2"/>
  <c r="T549" i="2"/>
  <c r="R549" i="2"/>
  <c r="P549" i="2"/>
  <c r="BK549" i="2"/>
  <c r="J549" i="2"/>
  <c r="BE549" i="2"/>
  <c r="BI548" i="2"/>
  <c r="BH548" i="2"/>
  <c r="BG548" i="2"/>
  <c r="BF548" i="2"/>
  <c r="T548" i="2"/>
  <c r="R548" i="2"/>
  <c r="P548" i="2"/>
  <c r="BK548" i="2"/>
  <c r="J548" i="2"/>
  <c r="BE548" i="2" s="1"/>
  <c r="BI547" i="2"/>
  <c r="BH547" i="2"/>
  <c r="BG547" i="2"/>
  <c r="BF547" i="2"/>
  <c r="T547" i="2"/>
  <c r="R547" i="2"/>
  <c r="P547" i="2"/>
  <c r="BK547" i="2"/>
  <c r="J547" i="2"/>
  <c r="BE547" i="2"/>
  <c r="BI546" i="2"/>
  <c r="BH546" i="2"/>
  <c r="BG546" i="2"/>
  <c r="BF546" i="2"/>
  <c r="T546" i="2"/>
  <c r="R546" i="2"/>
  <c r="P546" i="2"/>
  <c r="BK546" i="2"/>
  <c r="J546" i="2"/>
  <c r="BE546" i="2" s="1"/>
  <c r="BI545" i="2"/>
  <c r="BH545" i="2"/>
  <c r="BG545" i="2"/>
  <c r="BF545" i="2"/>
  <c r="T545" i="2"/>
  <c r="R545" i="2"/>
  <c r="P545" i="2"/>
  <c r="BK545" i="2"/>
  <c r="J545" i="2"/>
  <c r="BE545" i="2"/>
  <c r="BI544" i="2"/>
  <c r="BH544" i="2"/>
  <c r="BG544" i="2"/>
  <c r="BF544" i="2"/>
  <c r="T544" i="2"/>
  <c r="R544" i="2"/>
  <c r="P544" i="2"/>
  <c r="BK544" i="2"/>
  <c r="J544" i="2"/>
  <c r="BE544" i="2" s="1"/>
  <c r="BI543" i="2"/>
  <c r="BH543" i="2"/>
  <c r="BG543" i="2"/>
  <c r="BF543" i="2"/>
  <c r="T543" i="2"/>
  <c r="R543" i="2"/>
  <c r="P543" i="2"/>
  <c r="BK543" i="2"/>
  <c r="J543" i="2"/>
  <c r="BE543" i="2"/>
  <c r="BI542" i="2"/>
  <c r="BH542" i="2"/>
  <c r="BG542" i="2"/>
  <c r="BF542" i="2"/>
  <c r="T542" i="2"/>
  <c r="R542" i="2"/>
  <c r="P542" i="2"/>
  <c r="BK542" i="2"/>
  <c r="J542" i="2"/>
  <c r="BE542" i="2"/>
  <c r="BI541" i="2"/>
  <c r="BH541" i="2"/>
  <c r="BG541" i="2"/>
  <c r="BF541" i="2"/>
  <c r="T541" i="2"/>
  <c r="R541" i="2"/>
  <c r="P541" i="2"/>
  <c r="BK541" i="2"/>
  <c r="J541" i="2"/>
  <c r="BE541" i="2"/>
  <c r="BI540" i="2"/>
  <c r="BH540" i="2"/>
  <c r="BG540" i="2"/>
  <c r="BF540" i="2"/>
  <c r="T540" i="2"/>
  <c r="R540" i="2"/>
  <c r="P540" i="2"/>
  <c r="BK540" i="2"/>
  <c r="J540" i="2"/>
  <c r="BE540" i="2"/>
  <c r="BI539" i="2"/>
  <c r="BH539" i="2"/>
  <c r="BG539" i="2"/>
  <c r="BF539" i="2"/>
  <c r="T539" i="2"/>
  <c r="R539" i="2"/>
  <c r="P539" i="2"/>
  <c r="BK539" i="2"/>
  <c r="J539" i="2"/>
  <c r="BE539" i="2"/>
  <c r="BI538" i="2"/>
  <c r="BH538" i="2"/>
  <c r="BG538" i="2"/>
  <c r="BF538" i="2"/>
  <c r="T538" i="2"/>
  <c r="R538" i="2"/>
  <c r="P538" i="2"/>
  <c r="BK538" i="2"/>
  <c r="J538" i="2"/>
  <c r="BE538" i="2"/>
  <c r="BI537" i="2"/>
  <c r="BH537" i="2"/>
  <c r="BG537" i="2"/>
  <c r="BF537" i="2"/>
  <c r="T537" i="2"/>
  <c r="R537" i="2"/>
  <c r="P537" i="2"/>
  <c r="BK537" i="2"/>
  <c r="J537" i="2"/>
  <c r="BE537" i="2"/>
  <c r="BI536" i="2"/>
  <c r="BH536" i="2"/>
  <c r="BG536" i="2"/>
  <c r="BF536" i="2"/>
  <c r="T536" i="2"/>
  <c r="R536" i="2"/>
  <c r="P536" i="2"/>
  <c r="BK536" i="2"/>
  <c r="J536" i="2"/>
  <c r="BE536" i="2"/>
  <c r="BI535" i="2"/>
  <c r="BH535" i="2"/>
  <c r="BG535" i="2"/>
  <c r="BF535" i="2"/>
  <c r="T535" i="2"/>
  <c r="R535" i="2"/>
  <c r="P535" i="2"/>
  <c r="BK535" i="2"/>
  <c r="J535" i="2"/>
  <c r="BE535" i="2"/>
  <c r="BI534" i="2"/>
  <c r="BH534" i="2"/>
  <c r="BG534" i="2"/>
  <c r="BF534" i="2"/>
  <c r="T534" i="2"/>
  <c r="R534" i="2"/>
  <c r="P534" i="2"/>
  <c r="BK534" i="2"/>
  <c r="J534" i="2"/>
  <c r="BE534" i="2"/>
  <c r="BI533" i="2"/>
  <c r="BH533" i="2"/>
  <c r="BG533" i="2"/>
  <c r="BF533" i="2"/>
  <c r="T533" i="2"/>
  <c r="R533" i="2"/>
  <c r="P533" i="2"/>
  <c r="BK533" i="2"/>
  <c r="J533" i="2"/>
  <c r="BE533" i="2"/>
  <c r="BI532" i="2"/>
  <c r="BH532" i="2"/>
  <c r="BG532" i="2"/>
  <c r="BF532" i="2"/>
  <c r="T532" i="2"/>
  <c r="R532" i="2"/>
  <c r="P532" i="2"/>
  <c r="BK532" i="2"/>
  <c r="J532" i="2"/>
  <c r="BE532" i="2"/>
  <c r="BI531" i="2"/>
  <c r="BH531" i="2"/>
  <c r="BG531" i="2"/>
  <c r="BF531" i="2"/>
  <c r="T531" i="2"/>
  <c r="R531" i="2"/>
  <c r="P531" i="2"/>
  <c r="BK531" i="2"/>
  <c r="J531" i="2"/>
  <c r="BE531" i="2"/>
  <c r="BI530" i="2"/>
  <c r="BH530" i="2"/>
  <c r="BG530" i="2"/>
  <c r="BF530" i="2"/>
  <c r="T530" i="2"/>
  <c r="R530" i="2"/>
  <c r="P530" i="2"/>
  <c r="BK530" i="2"/>
  <c r="J530" i="2"/>
  <c r="BE530" i="2"/>
  <c r="BI529" i="2"/>
  <c r="BH529" i="2"/>
  <c r="BG529" i="2"/>
  <c r="BF529" i="2"/>
  <c r="T529" i="2"/>
  <c r="R529" i="2"/>
  <c r="P529" i="2"/>
  <c r="BK529" i="2"/>
  <c r="J529" i="2"/>
  <c r="BE529" i="2"/>
  <c r="BI528" i="2"/>
  <c r="BH528" i="2"/>
  <c r="BG528" i="2"/>
  <c r="BF528" i="2"/>
  <c r="T528" i="2"/>
  <c r="R528" i="2"/>
  <c r="P528" i="2"/>
  <c r="BK528" i="2"/>
  <c r="J528" i="2"/>
  <c r="BE528" i="2"/>
  <c r="BI527" i="2"/>
  <c r="BH527" i="2"/>
  <c r="BG527" i="2"/>
  <c r="BF527" i="2"/>
  <c r="T527" i="2"/>
  <c r="R527" i="2"/>
  <c r="P527" i="2"/>
  <c r="BK527" i="2"/>
  <c r="J527" i="2"/>
  <c r="BE527" i="2"/>
  <c r="BI526" i="2"/>
  <c r="BH526" i="2"/>
  <c r="BG526" i="2"/>
  <c r="BF526" i="2"/>
  <c r="T526" i="2"/>
  <c r="R526" i="2"/>
  <c r="P526" i="2"/>
  <c r="BK526" i="2"/>
  <c r="J526" i="2"/>
  <c r="BE526" i="2"/>
  <c r="BI525" i="2"/>
  <c r="BH525" i="2"/>
  <c r="BG525" i="2"/>
  <c r="BF525" i="2"/>
  <c r="T525" i="2"/>
  <c r="R525" i="2"/>
  <c r="P525" i="2"/>
  <c r="BK525" i="2"/>
  <c r="J525" i="2"/>
  <c r="BE525" i="2"/>
  <c r="BI524" i="2"/>
  <c r="BH524" i="2"/>
  <c r="BG524" i="2"/>
  <c r="BF524" i="2"/>
  <c r="T524" i="2"/>
  <c r="R524" i="2"/>
  <c r="P524" i="2"/>
  <c r="BK524" i="2"/>
  <c r="J524" i="2"/>
  <c r="BE524" i="2"/>
  <c r="BI523" i="2"/>
  <c r="BH523" i="2"/>
  <c r="BG523" i="2"/>
  <c r="BF523" i="2"/>
  <c r="T523" i="2"/>
  <c r="R523" i="2"/>
  <c r="P523" i="2"/>
  <c r="BK523" i="2"/>
  <c r="J523" i="2"/>
  <c r="BE523" i="2"/>
  <c r="BI522" i="2"/>
  <c r="BH522" i="2"/>
  <c r="BG522" i="2"/>
  <c r="BF522" i="2"/>
  <c r="T522" i="2"/>
  <c r="R522" i="2"/>
  <c r="P522" i="2"/>
  <c r="BK522" i="2"/>
  <c r="J522" i="2"/>
  <c r="BE522" i="2"/>
  <c r="BI521" i="2"/>
  <c r="BH521" i="2"/>
  <c r="BG521" i="2"/>
  <c r="BF521" i="2"/>
  <c r="T521" i="2"/>
  <c r="R521" i="2"/>
  <c r="P521" i="2"/>
  <c r="BK521" i="2"/>
  <c r="J521" i="2"/>
  <c r="BE521" i="2"/>
  <c r="BI520" i="2"/>
  <c r="BH520" i="2"/>
  <c r="BG520" i="2"/>
  <c r="BF520" i="2"/>
  <c r="T520" i="2"/>
  <c r="R520" i="2"/>
  <c r="P520" i="2"/>
  <c r="BK520" i="2"/>
  <c r="J520" i="2"/>
  <c r="BE520" i="2"/>
  <c r="BI519" i="2"/>
  <c r="BH519" i="2"/>
  <c r="BG519" i="2"/>
  <c r="BF519" i="2"/>
  <c r="T519" i="2"/>
  <c r="R519" i="2"/>
  <c r="P519" i="2"/>
  <c r="BK519" i="2"/>
  <c r="J519" i="2"/>
  <c r="BE519" i="2"/>
  <c r="BI518" i="2"/>
  <c r="BH518" i="2"/>
  <c r="BG518" i="2"/>
  <c r="BF518" i="2"/>
  <c r="T518" i="2"/>
  <c r="R518" i="2"/>
  <c r="P518" i="2"/>
  <c r="BK518" i="2"/>
  <c r="J518" i="2"/>
  <c r="BE518" i="2"/>
  <c r="BI517" i="2"/>
  <c r="BH517" i="2"/>
  <c r="BG517" i="2"/>
  <c r="BF517" i="2"/>
  <c r="T517" i="2"/>
  <c r="R517" i="2"/>
  <c r="P517" i="2"/>
  <c r="BK517" i="2"/>
  <c r="J517" i="2"/>
  <c r="BE517" i="2"/>
  <c r="BI516" i="2"/>
  <c r="BH516" i="2"/>
  <c r="BG516" i="2"/>
  <c r="BF516" i="2"/>
  <c r="T516" i="2"/>
  <c r="R516" i="2"/>
  <c r="P516" i="2"/>
  <c r="BK516" i="2"/>
  <c r="J516" i="2"/>
  <c r="BE516" i="2"/>
  <c r="BI515" i="2"/>
  <c r="BH515" i="2"/>
  <c r="BG515" i="2"/>
  <c r="BF515" i="2"/>
  <c r="T515" i="2"/>
  <c r="R515" i="2"/>
  <c r="P515" i="2"/>
  <c r="BK515" i="2"/>
  <c r="J515" i="2"/>
  <c r="BE515" i="2"/>
  <c r="BI514" i="2"/>
  <c r="BH514" i="2"/>
  <c r="BG514" i="2"/>
  <c r="BF514" i="2"/>
  <c r="T514" i="2"/>
  <c r="R514" i="2"/>
  <c r="P514" i="2"/>
  <c r="BK514" i="2"/>
  <c r="J514" i="2"/>
  <c r="BE514" i="2"/>
  <c r="BI513" i="2"/>
  <c r="BH513" i="2"/>
  <c r="BG513" i="2"/>
  <c r="BF513" i="2"/>
  <c r="T513" i="2"/>
  <c r="R513" i="2"/>
  <c r="P513" i="2"/>
  <c r="BK513" i="2"/>
  <c r="J513" i="2"/>
  <c r="BE513" i="2"/>
  <c r="BI512" i="2"/>
  <c r="BH512" i="2"/>
  <c r="BG512" i="2"/>
  <c r="BF512" i="2"/>
  <c r="T512" i="2"/>
  <c r="R512" i="2"/>
  <c r="P512" i="2"/>
  <c r="BK512" i="2"/>
  <c r="J512" i="2"/>
  <c r="BE512" i="2"/>
  <c r="BI511" i="2"/>
  <c r="BH511" i="2"/>
  <c r="BG511" i="2"/>
  <c r="BF511" i="2"/>
  <c r="T511" i="2"/>
  <c r="R511" i="2"/>
  <c r="P511" i="2"/>
  <c r="BK511" i="2"/>
  <c r="J511" i="2"/>
  <c r="BE511" i="2"/>
  <c r="BI510" i="2"/>
  <c r="BH510" i="2"/>
  <c r="BG510" i="2"/>
  <c r="BF510" i="2"/>
  <c r="T510" i="2"/>
  <c r="R510" i="2"/>
  <c r="P510" i="2"/>
  <c r="BK510" i="2"/>
  <c r="J510" i="2"/>
  <c r="BE510" i="2"/>
  <c r="BI509" i="2"/>
  <c r="BH509" i="2"/>
  <c r="BG509" i="2"/>
  <c r="BF509" i="2"/>
  <c r="T509" i="2"/>
  <c r="R509" i="2"/>
  <c r="P509" i="2"/>
  <c r="BK509" i="2"/>
  <c r="J509" i="2"/>
  <c r="BE509" i="2"/>
  <c r="BI508" i="2"/>
  <c r="BH508" i="2"/>
  <c r="BG508" i="2"/>
  <c r="BF508" i="2"/>
  <c r="T508" i="2"/>
  <c r="R508" i="2"/>
  <c r="P508" i="2"/>
  <c r="BK508" i="2"/>
  <c r="J508" i="2"/>
  <c r="BE508" i="2"/>
  <c r="BI507" i="2"/>
  <c r="BH507" i="2"/>
  <c r="BG507" i="2"/>
  <c r="BF507" i="2"/>
  <c r="T507" i="2"/>
  <c r="R507" i="2"/>
  <c r="P507" i="2"/>
  <c r="BK507" i="2"/>
  <c r="J507" i="2"/>
  <c r="BE507" i="2"/>
  <c r="BI506" i="2"/>
  <c r="BH506" i="2"/>
  <c r="BG506" i="2"/>
  <c r="BF506" i="2"/>
  <c r="T506" i="2"/>
  <c r="R506" i="2"/>
  <c r="P506" i="2"/>
  <c r="BK506" i="2"/>
  <c r="J506" i="2"/>
  <c r="BE506" i="2"/>
  <c r="BI505" i="2"/>
  <c r="BH505" i="2"/>
  <c r="BG505" i="2"/>
  <c r="BF505" i="2"/>
  <c r="T505" i="2"/>
  <c r="R505" i="2"/>
  <c r="P505" i="2"/>
  <c r="BK505" i="2"/>
  <c r="J505" i="2"/>
  <c r="BE505" i="2"/>
  <c r="BI504" i="2"/>
  <c r="BH504" i="2"/>
  <c r="BG504" i="2"/>
  <c r="BF504" i="2"/>
  <c r="T504" i="2"/>
  <c r="R504" i="2"/>
  <c r="P504" i="2"/>
  <c r="BK504" i="2"/>
  <c r="J504" i="2"/>
  <c r="BE504" i="2"/>
  <c r="BI503" i="2"/>
  <c r="BH503" i="2"/>
  <c r="BG503" i="2"/>
  <c r="BF503" i="2"/>
  <c r="T503" i="2"/>
  <c r="R503" i="2"/>
  <c r="P503" i="2"/>
  <c r="BK503" i="2"/>
  <c r="J503" i="2"/>
  <c r="BE503" i="2"/>
  <c r="BI502" i="2"/>
  <c r="BH502" i="2"/>
  <c r="BG502" i="2"/>
  <c r="BF502" i="2"/>
  <c r="T502" i="2"/>
  <c r="R502" i="2"/>
  <c r="P502" i="2"/>
  <c r="BK502" i="2"/>
  <c r="J502" i="2"/>
  <c r="BE502" i="2"/>
  <c r="BI501" i="2"/>
  <c r="BH501" i="2"/>
  <c r="BG501" i="2"/>
  <c r="BF501" i="2"/>
  <c r="T501" i="2"/>
  <c r="R501" i="2"/>
  <c r="P501" i="2"/>
  <c r="BK501" i="2"/>
  <c r="J501" i="2"/>
  <c r="BE501" i="2"/>
  <c r="BI500" i="2"/>
  <c r="BH500" i="2"/>
  <c r="BG500" i="2"/>
  <c r="BF500" i="2"/>
  <c r="T500" i="2"/>
  <c r="R500" i="2"/>
  <c r="P500" i="2"/>
  <c r="BK500" i="2"/>
  <c r="J500" i="2"/>
  <c r="BE500" i="2"/>
  <c r="BI499" i="2"/>
  <c r="BH499" i="2"/>
  <c r="BG499" i="2"/>
  <c r="BF499" i="2"/>
  <c r="T499" i="2"/>
  <c r="R499" i="2"/>
  <c r="P499" i="2"/>
  <c r="BK499" i="2"/>
  <c r="J499" i="2"/>
  <c r="BE499" i="2"/>
  <c r="BI498" i="2"/>
  <c r="BH498" i="2"/>
  <c r="BG498" i="2"/>
  <c r="BF498" i="2"/>
  <c r="T498" i="2"/>
  <c r="R498" i="2"/>
  <c r="P498" i="2"/>
  <c r="BK498" i="2"/>
  <c r="J498" i="2"/>
  <c r="BE498" i="2"/>
  <c r="BI497" i="2"/>
  <c r="BH497" i="2"/>
  <c r="BG497" i="2"/>
  <c r="BF497" i="2"/>
  <c r="T497" i="2"/>
  <c r="R497" i="2"/>
  <c r="P497" i="2"/>
  <c r="BK497" i="2"/>
  <c r="J497" i="2"/>
  <c r="BE497" i="2"/>
  <c r="BI496" i="2"/>
  <c r="BH496" i="2"/>
  <c r="BG496" i="2"/>
  <c r="BF496" i="2"/>
  <c r="T496" i="2"/>
  <c r="R496" i="2"/>
  <c r="P496" i="2"/>
  <c r="BK496" i="2"/>
  <c r="J496" i="2"/>
  <c r="BE496" i="2"/>
  <c r="BI495" i="2"/>
  <c r="BH495" i="2"/>
  <c r="BG495" i="2"/>
  <c r="BF495" i="2"/>
  <c r="T495" i="2"/>
  <c r="R495" i="2"/>
  <c r="P495" i="2"/>
  <c r="BK495" i="2"/>
  <c r="J495" i="2"/>
  <c r="BE495" i="2"/>
  <c r="BI494" i="2"/>
  <c r="BH494" i="2"/>
  <c r="BG494" i="2"/>
  <c r="BF494" i="2"/>
  <c r="T494" i="2"/>
  <c r="R494" i="2"/>
  <c r="P494" i="2"/>
  <c r="BK494" i="2"/>
  <c r="J494" i="2"/>
  <c r="BE494" i="2"/>
  <c r="BI493" i="2"/>
  <c r="BH493" i="2"/>
  <c r="BG493" i="2"/>
  <c r="BF493" i="2"/>
  <c r="T493" i="2"/>
  <c r="R493" i="2"/>
  <c r="P493" i="2"/>
  <c r="BK493" i="2"/>
  <c r="J493" i="2"/>
  <c r="BE493" i="2"/>
  <c r="BI492" i="2"/>
  <c r="BH492" i="2"/>
  <c r="BG492" i="2"/>
  <c r="BF492" i="2"/>
  <c r="T492" i="2"/>
  <c r="R492" i="2"/>
  <c r="P492" i="2"/>
  <c r="BK492" i="2"/>
  <c r="J492" i="2"/>
  <c r="BE492" i="2"/>
  <c r="BI491" i="2"/>
  <c r="BH491" i="2"/>
  <c r="BG491" i="2"/>
  <c r="BF491" i="2"/>
  <c r="T491" i="2"/>
  <c r="R491" i="2"/>
  <c r="P491" i="2"/>
  <c r="BK491" i="2"/>
  <c r="J491" i="2"/>
  <c r="BE491" i="2"/>
  <c r="BI490" i="2"/>
  <c r="BH490" i="2"/>
  <c r="BG490" i="2"/>
  <c r="BF490" i="2"/>
  <c r="T490" i="2"/>
  <c r="R490" i="2"/>
  <c r="P490" i="2"/>
  <c r="BK490" i="2"/>
  <c r="J490" i="2"/>
  <c r="BE490" i="2"/>
  <c r="BI489" i="2"/>
  <c r="BH489" i="2"/>
  <c r="BG489" i="2"/>
  <c r="BF489" i="2"/>
  <c r="T489" i="2"/>
  <c r="R489" i="2"/>
  <c r="P489" i="2"/>
  <c r="BK489" i="2"/>
  <c r="J489" i="2"/>
  <c r="BE489" i="2"/>
  <c r="BI488" i="2"/>
  <c r="BH488" i="2"/>
  <c r="BG488" i="2"/>
  <c r="BF488" i="2"/>
  <c r="T488" i="2"/>
  <c r="R488" i="2"/>
  <c r="P488" i="2"/>
  <c r="BK488" i="2"/>
  <c r="J488" i="2"/>
  <c r="BE488" i="2"/>
  <c r="BI487" i="2"/>
  <c r="BH487" i="2"/>
  <c r="BG487" i="2"/>
  <c r="BF487" i="2"/>
  <c r="T487" i="2"/>
  <c r="R487" i="2"/>
  <c r="P487" i="2"/>
  <c r="BK487" i="2"/>
  <c r="J487" i="2"/>
  <c r="BE487" i="2"/>
  <c r="BI486" i="2"/>
  <c r="BH486" i="2"/>
  <c r="BG486" i="2"/>
  <c r="BF486" i="2"/>
  <c r="T486" i="2"/>
  <c r="R486" i="2"/>
  <c r="P486" i="2"/>
  <c r="BK486" i="2"/>
  <c r="J486" i="2"/>
  <c r="BE486" i="2"/>
  <c r="BI485" i="2"/>
  <c r="BH485" i="2"/>
  <c r="BG485" i="2"/>
  <c r="BF485" i="2"/>
  <c r="T485" i="2"/>
  <c r="R485" i="2"/>
  <c r="P485" i="2"/>
  <c r="BK485" i="2"/>
  <c r="J485" i="2"/>
  <c r="BE485" i="2"/>
  <c r="BI484" i="2"/>
  <c r="BH484" i="2"/>
  <c r="BG484" i="2"/>
  <c r="BF484" i="2"/>
  <c r="T484" i="2"/>
  <c r="R484" i="2"/>
  <c r="P484" i="2"/>
  <c r="BK484" i="2"/>
  <c r="J484" i="2"/>
  <c r="BE484" i="2"/>
  <c r="BI483" i="2"/>
  <c r="BH483" i="2"/>
  <c r="BG483" i="2"/>
  <c r="BF483" i="2"/>
  <c r="T483" i="2"/>
  <c r="R483" i="2"/>
  <c r="P483" i="2"/>
  <c r="BK483" i="2"/>
  <c r="J483" i="2"/>
  <c r="BE483" i="2"/>
  <c r="BI482" i="2"/>
  <c r="BH482" i="2"/>
  <c r="BG482" i="2"/>
  <c r="BF482" i="2"/>
  <c r="T482" i="2"/>
  <c r="R482" i="2"/>
  <c r="P482" i="2"/>
  <c r="BK482" i="2"/>
  <c r="J482" i="2"/>
  <c r="BE482" i="2"/>
  <c r="BI481" i="2"/>
  <c r="BH481" i="2"/>
  <c r="BG481" i="2"/>
  <c r="BF481" i="2"/>
  <c r="T481" i="2"/>
  <c r="R481" i="2"/>
  <c r="P481" i="2"/>
  <c r="BK481" i="2"/>
  <c r="J481" i="2"/>
  <c r="BE481" i="2"/>
  <c r="BI480" i="2"/>
  <c r="BH480" i="2"/>
  <c r="BG480" i="2"/>
  <c r="BF480" i="2"/>
  <c r="T480" i="2"/>
  <c r="R480" i="2"/>
  <c r="P480" i="2"/>
  <c r="BK480" i="2"/>
  <c r="J480" i="2"/>
  <c r="BE480" i="2"/>
  <c r="BI479" i="2"/>
  <c r="BH479" i="2"/>
  <c r="BG479" i="2"/>
  <c r="BF479" i="2"/>
  <c r="T479" i="2"/>
  <c r="R479" i="2"/>
  <c r="P479" i="2"/>
  <c r="BK479" i="2"/>
  <c r="J479" i="2"/>
  <c r="BE479" i="2"/>
  <c r="BI478" i="2"/>
  <c r="BH478" i="2"/>
  <c r="BG478" i="2"/>
  <c r="BF478" i="2"/>
  <c r="T478" i="2"/>
  <c r="R478" i="2"/>
  <c r="P478" i="2"/>
  <c r="BK478" i="2"/>
  <c r="J478" i="2"/>
  <c r="BE478" i="2"/>
  <c r="BI477" i="2"/>
  <c r="BH477" i="2"/>
  <c r="BG477" i="2"/>
  <c r="BF477" i="2"/>
  <c r="T477" i="2"/>
  <c r="R477" i="2"/>
  <c r="P477" i="2"/>
  <c r="BK477" i="2"/>
  <c r="J477" i="2"/>
  <c r="BE477" i="2"/>
  <c r="BI476" i="2"/>
  <c r="BH476" i="2"/>
  <c r="BG476" i="2"/>
  <c r="BF476" i="2"/>
  <c r="T476" i="2"/>
  <c r="R476" i="2"/>
  <c r="P476" i="2"/>
  <c r="BK476" i="2"/>
  <c r="J476" i="2"/>
  <c r="BE476" i="2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R474" i="2"/>
  <c r="P474" i="2"/>
  <c r="BK474" i="2"/>
  <c r="J474" i="2"/>
  <c r="BE474" i="2"/>
  <c r="BI473" i="2"/>
  <c r="BH473" i="2"/>
  <c r="BG473" i="2"/>
  <c r="BF473" i="2"/>
  <c r="T473" i="2"/>
  <c r="R473" i="2"/>
  <c r="P473" i="2"/>
  <c r="BK473" i="2"/>
  <c r="J473" i="2"/>
  <c r="BE473" i="2"/>
  <c r="BI472" i="2"/>
  <c r="BH472" i="2"/>
  <c r="BG472" i="2"/>
  <c r="BF472" i="2"/>
  <c r="T472" i="2"/>
  <c r="R472" i="2"/>
  <c r="P472" i="2"/>
  <c r="BK472" i="2"/>
  <c r="J472" i="2"/>
  <c r="BE472" i="2"/>
  <c r="BI471" i="2"/>
  <c r="BH471" i="2"/>
  <c r="BG471" i="2"/>
  <c r="BF471" i="2"/>
  <c r="T471" i="2"/>
  <c r="R471" i="2"/>
  <c r="P471" i="2"/>
  <c r="BK471" i="2"/>
  <c r="J471" i="2"/>
  <c r="BE471" i="2"/>
  <c r="BI470" i="2"/>
  <c r="BH470" i="2"/>
  <c r="BG470" i="2"/>
  <c r="BF470" i="2"/>
  <c r="T470" i="2"/>
  <c r="R470" i="2"/>
  <c r="P470" i="2"/>
  <c r="BK470" i="2"/>
  <c r="J470" i="2"/>
  <c r="BE470" i="2"/>
  <c r="BI469" i="2"/>
  <c r="BH469" i="2"/>
  <c r="BG469" i="2"/>
  <c r="BF469" i="2"/>
  <c r="T469" i="2"/>
  <c r="R469" i="2"/>
  <c r="P469" i="2"/>
  <c r="BK469" i="2"/>
  <c r="J469" i="2"/>
  <c r="BE469" i="2"/>
  <c r="BI468" i="2"/>
  <c r="BH468" i="2"/>
  <c r="BG468" i="2"/>
  <c r="BF468" i="2"/>
  <c r="T468" i="2"/>
  <c r="R468" i="2"/>
  <c r="P468" i="2"/>
  <c r="BK468" i="2"/>
  <c r="J468" i="2"/>
  <c r="BE468" i="2"/>
  <c r="BI467" i="2"/>
  <c r="BH467" i="2"/>
  <c r="BG467" i="2"/>
  <c r="BF467" i="2"/>
  <c r="T467" i="2"/>
  <c r="R467" i="2"/>
  <c r="P467" i="2"/>
  <c r="BK467" i="2"/>
  <c r="J467" i="2"/>
  <c r="BE467" i="2"/>
  <c r="BI466" i="2"/>
  <c r="BH466" i="2"/>
  <c r="BG466" i="2"/>
  <c r="BF466" i="2"/>
  <c r="T466" i="2"/>
  <c r="R466" i="2"/>
  <c r="P466" i="2"/>
  <c r="BK466" i="2"/>
  <c r="J466" i="2"/>
  <c r="BE466" i="2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/>
  <c r="BI463" i="2"/>
  <c r="BH463" i="2"/>
  <c r="BG463" i="2"/>
  <c r="BF463" i="2"/>
  <c r="T463" i="2"/>
  <c r="R463" i="2"/>
  <c r="P463" i="2"/>
  <c r="BK463" i="2"/>
  <c r="J463" i="2"/>
  <c r="BE463" i="2"/>
  <c r="BI462" i="2"/>
  <c r="BH462" i="2"/>
  <c r="BG462" i="2"/>
  <c r="BF462" i="2"/>
  <c r="T462" i="2"/>
  <c r="R462" i="2"/>
  <c r="P462" i="2"/>
  <c r="BK462" i="2"/>
  <c r="J462" i="2"/>
  <c r="BE462" i="2"/>
  <c r="BI461" i="2"/>
  <c r="BH461" i="2"/>
  <c r="BG461" i="2"/>
  <c r="BF461" i="2"/>
  <c r="T461" i="2"/>
  <c r="R461" i="2"/>
  <c r="P461" i="2"/>
  <c r="BK461" i="2"/>
  <c r="J461" i="2"/>
  <c r="BE461" i="2"/>
  <c r="BI460" i="2"/>
  <c r="BH460" i="2"/>
  <c r="BG460" i="2"/>
  <c r="BF460" i="2"/>
  <c r="T460" i="2"/>
  <c r="R460" i="2"/>
  <c r="P460" i="2"/>
  <c r="BK460" i="2"/>
  <c r="J460" i="2"/>
  <c r="BE460" i="2"/>
  <c r="BI459" i="2"/>
  <c r="BH459" i="2"/>
  <c r="BG459" i="2"/>
  <c r="BF459" i="2"/>
  <c r="T459" i="2"/>
  <c r="R459" i="2"/>
  <c r="P459" i="2"/>
  <c r="BK459" i="2"/>
  <c r="J459" i="2"/>
  <c r="BE459" i="2"/>
  <c r="BI458" i="2"/>
  <c r="BH458" i="2"/>
  <c r="BG458" i="2"/>
  <c r="BF458" i="2"/>
  <c r="T458" i="2"/>
  <c r="R458" i="2"/>
  <c r="P458" i="2"/>
  <c r="BK458" i="2"/>
  <c r="J458" i="2"/>
  <c r="BE458" i="2"/>
  <c r="BI457" i="2"/>
  <c r="BH457" i="2"/>
  <c r="BG457" i="2"/>
  <c r="BF457" i="2"/>
  <c r="T457" i="2"/>
  <c r="R457" i="2"/>
  <c r="P457" i="2"/>
  <c r="BK457" i="2"/>
  <c r="J457" i="2"/>
  <c r="BE457" i="2"/>
  <c r="BI456" i="2"/>
  <c r="BH456" i="2"/>
  <c r="BG456" i="2"/>
  <c r="BF456" i="2"/>
  <c r="T456" i="2"/>
  <c r="R456" i="2"/>
  <c r="P456" i="2"/>
  <c r="BK456" i="2"/>
  <c r="J456" i="2"/>
  <c r="BE456" i="2"/>
  <c r="BI455" i="2"/>
  <c r="BH455" i="2"/>
  <c r="BG455" i="2"/>
  <c r="BF455" i="2"/>
  <c r="T455" i="2"/>
  <c r="R455" i="2"/>
  <c r="P455" i="2"/>
  <c r="BK455" i="2"/>
  <c r="J455" i="2"/>
  <c r="BE455" i="2"/>
  <c r="BI454" i="2"/>
  <c r="BH454" i="2"/>
  <c r="BG454" i="2"/>
  <c r="BF454" i="2"/>
  <c r="T454" i="2"/>
  <c r="R454" i="2"/>
  <c r="P454" i="2"/>
  <c r="BK454" i="2"/>
  <c r="J454" i="2"/>
  <c r="BE454" i="2"/>
  <c r="BI453" i="2"/>
  <c r="BH453" i="2"/>
  <c r="BG453" i="2"/>
  <c r="BF453" i="2"/>
  <c r="T453" i="2"/>
  <c r="R453" i="2"/>
  <c r="P453" i="2"/>
  <c r="BK453" i="2"/>
  <c r="J453" i="2"/>
  <c r="BE453" i="2"/>
  <c r="BI452" i="2"/>
  <c r="BH452" i="2"/>
  <c r="BG452" i="2"/>
  <c r="BF452" i="2"/>
  <c r="T452" i="2"/>
  <c r="R452" i="2"/>
  <c r="P452" i="2"/>
  <c r="BK452" i="2"/>
  <c r="J452" i="2"/>
  <c r="BE452" i="2"/>
  <c r="BI451" i="2"/>
  <c r="BH451" i="2"/>
  <c r="BG451" i="2"/>
  <c r="BF451" i="2"/>
  <c r="T451" i="2"/>
  <c r="R451" i="2"/>
  <c r="P451" i="2"/>
  <c r="BK451" i="2"/>
  <c r="J451" i="2"/>
  <c r="BE451" i="2"/>
  <c r="BI450" i="2"/>
  <c r="BH450" i="2"/>
  <c r="BG450" i="2"/>
  <c r="BF450" i="2"/>
  <c r="T450" i="2"/>
  <c r="R450" i="2"/>
  <c r="P450" i="2"/>
  <c r="BK450" i="2"/>
  <c r="J450" i="2"/>
  <c r="BE450" i="2"/>
  <c r="BI449" i="2"/>
  <c r="BH449" i="2"/>
  <c r="BG449" i="2"/>
  <c r="BF449" i="2"/>
  <c r="T449" i="2"/>
  <c r="R449" i="2"/>
  <c r="P449" i="2"/>
  <c r="BK449" i="2"/>
  <c r="J449" i="2"/>
  <c r="BE449" i="2"/>
  <c r="BI448" i="2"/>
  <c r="BH448" i="2"/>
  <c r="BG448" i="2"/>
  <c r="BF448" i="2"/>
  <c r="T448" i="2"/>
  <c r="R448" i="2"/>
  <c r="P448" i="2"/>
  <c r="BK448" i="2"/>
  <c r="J448" i="2"/>
  <c r="BE448" i="2"/>
  <c r="BI447" i="2"/>
  <c r="BH447" i="2"/>
  <c r="BG447" i="2"/>
  <c r="BF447" i="2"/>
  <c r="T447" i="2"/>
  <c r="R447" i="2"/>
  <c r="P447" i="2"/>
  <c r="BK447" i="2"/>
  <c r="J447" i="2"/>
  <c r="BE447" i="2"/>
  <c r="BI446" i="2"/>
  <c r="BH446" i="2"/>
  <c r="BG446" i="2"/>
  <c r="BF446" i="2"/>
  <c r="T446" i="2"/>
  <c r="R446" i="2"/>
  <c r="P446" i="2"/>
  <c r="BK446" i="2"/>
  <c r="J446" i="2"/>
  <c r="BE446" i="2"/>
  <c r="BI445" i="2"/>
  <c r="BH445" i="2"/>
  <c r="BG445" i="2"/>
  <c r="BF445" i="2"/>
  <c r="T445" i="2"/>
  <c r="R445" i="2"/>
  <c r="P445" i="2"/>
  <c r="BK445" i="2"/>
  <c r="J445" i="2"/>
  <c r="BE445" i="2"/>
  <c r="BI444" i="2"/>
  <c r="BH444" i="2"/>
  <c r="BG444" i="2"/>
  <c r="BF444" i="2"/>
  <c r="T444" i="2"/>
  <c r="R444" i="2"/>
  <c r="P444" i="2"/>
  <c r="BK444" i="2"/>
  <c r="J444" i="2"/>
  <c r="BE444" i="2"/>
  <c r="BI443" i="2"/>
  <c r="BH443" i="2"/>
  <c r="BG443" i="2"/>
  <c r="BF443" i="2"/>
  <c r="T443" i="2"/>
  <c r="R443" i="2"/>
  <c r="P443" i="2"/>
  <c r="BK443" i="2"/>
  <c r="J443" i="2"/>
  <c r="BE443" i="2"/>
  <c r="BI442" i="2"/>
  <c r="BH442" i="2"/>
  <c r="BG442" i="2"/>
  <c r="BF442" i="2"/>
  <c r="T442" i="2"/>
  <c r="R442" i="2"/>
  <c r="P442" i="2"/>
  <c r="BK442" i="2"/>
  <c r="J442" i="2"/>
  <c r="BE442" i="2"/>
  <c r="BI441" i="2"/>
  <c r="BH441" i="2"/>
  <c r="BG441" i="2"/>
  <c r="BF441" i="2"/>
  <c r="T441" i="2"/>
  <c r="R441" i="2"/>
  <c r="P441" i="2"/>
  <c r="BK441" i="2"/>
  <c r="J441" i="2"/>
  <c r="BE441" i="2"/>
  <c r="BI440" i="2"/>
  <c r="BH440" i="2"/>
  <c r="BG440" i="2"/>
  <c r="BF440" i="2"/>
  <c r="T440" i="2"/>
  <c r="R440" i="2"/>
  <c r="P440" i="2"/>
  <c r="BK440" i="2"/>
  <c r="J440" i="2"/>
  <c r="BE440" i="2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R437" i="2"/>
  <c r="P437" i="2"/>
  <c r="BK437" i="2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5" i="2"/>
  <c r="BH435" i="2"/>
  <c r="BG435" i="2"/>
  <c r="BF435" i="2"/>
  <c r="T435" i="2"/>
  <c r="R435" i="2"/>
  <c r="P435" i="2"/>
  <c r="BK435" i="2"/>
  <c r="J435" i="2"/>
  <c r="BE435" i="2"/>
  <c r="BI434" i="2"/>
  <c r="BH434" i="2"/>
  <c r="BG434" i="2"/>
  <c r="BF434" i="2"/>
  <c r="T434" i="2"/>
  <c r="R434" i="2"/>
  <c r="P434" i="2"/>
  <c r="BK434" i="2"/>
  <c r="J434" i="2"/>
  <c r="BE434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J431" i="2"/>
  <c r="BE431" i="2"/>
  <c r="BI430" i="2"/>
  <c r="BH430" i="2"/>
  <c r="BG430" i="2"/>
  <c r="BF430" i="2"/>
  <c r="T430" i="2"/>
  <c r="R430" i="2"/>
  <c r="P430" i="2"/>
  <c r="BK430" i="2"/>
  <c r="J430" i="2"/>
  <c r="BE430" i="2"/>
  <c r="BI429" i="2"/>
  <c r="BH429" i="2"/>
  <c r="BG429" i="2"/>
  <c r="BF429" i="2"/>
  <c r="T429" i="2"/>
  <c r="R429" i="2"/>
  <c r="P429" i="2"/>
  <c r="BK429" i="2"/>
  <c r="J429" i="2"/>
  <c r="BE429" i="2"/>
  <c r="BI428" i="2"/>
  <c r="BH428" i="2"/>
  <c r="BG428" i="2"/>
  <c r="BF428" i="2"/>
  <c r="T428" i="2"/>
  <c r="R428" i="2"/>
  <c r="P428" i="2"/>
  <c r="BK428" i="2"/>
  <c r="J428" i="2"/>
  <c r="BE428" i="2"/>
  <c r="BI427" i="2"/>
  <c r="BH427" i="2"/>
  <c r="BG427" i="2"/>
  <c r="BF427" i="2"/>
  <c r="T427" i="2"/>
  <c r="R427" i="2"/>
  <c r="P427" i="2"/>
  <c r="BK427" i="2"/>
  <c r="J427" i="2"/>
  <c r="BE427" i="2"/>
  <c r="BI426" i="2"/>
  <c r="BH426" i="2"/>
  <c r="BG426" i="2"/>
  <c r="BF426" i="2"/>
  <c r="T426" i="2"/>
  <c r="R426" i="2"/>
  <c r="P426" i="2"/>
  <c r="BK426" i="2"/>
  <c r="J426" i="2"/>
  <c r="BE426" i="2"/>
  <c r="BI425" i="2"/>
  <c r="BH425" i="2"/>
  <c r="BG425" i="2"/>
  <c r="BF425" i="2"/>
  <c r="T425" i="2"/>
  <c r="R425" i="2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J424" i="2"/>
  <c r="BE424" i="2"/>
  <c r="BI423" i="2"/>
  <c r="BH423" i="2"/>
  <c r="BG423" i="2"/>
  <c r="BF423" i="2"/>
  <c r="T423" i="2"/>
  <c r="R423" i="2"/>
  <c r="P423" i="2"/>
  <c r="BK423" i="2"/>
  <c r="J423" i="2"/>
  <c r="BE423" i="2"/>
  <c r="BI422" i="2"/>
  <c r="BH422" i="2"/>
  <c r="BG422" i="2"/>
  <c r="BF422" i="2"/>
  <c r="T422" i="2"/>
  <c r="R422" i="2"/>
  <c r="P422" i="2"/>
  <c r="BK422" i="2"/>
  <c r="J422" i="2"/>
  <c r="BE422" i="2"/>
  <c r="BI421" i="2"/>
  <c r="BH421" i="2"/>
  <c r="BG421" i="2"/>
  <c r="BF421" i="2"/>
  <c r="T421" i="2"/>
  <c r="R421" i="2"/>
  <c r="P421" i="2"/>
  <c r="BK421" i="2"/>
  <c r="J421" i="2"/>
  <c r="BE421" i="2"/>
  <c r="BI420" i="2"/>
  <c r="BH420" i="2"/>
  <c r="BG420" i="2"/>
  <c r="BF420" i="2"/>
  <c r="T420" i="2"/>
  <c r="R420" i="2"/>
  <c r="P420" i="2"/>
  <c r="BK420" i="2"/>
  <c r="J420" i="2"/>
  <c r="BE420" i="2"/>
  <c r="BI419" i="2"/>
  <c r="BH419" i="2"/>
  <c r="BG419" i="2"/>
  <c r="BF419" i="2"/>
  <c r="T419" i="2"/>
  <c r="R419" i="2"/>
  <c r="P419" i="2"/>
  <c r="BK419" i="2"/>
  <c r="J419" i="2"/>
  <c r="BE419" i="2"/>
  <c r="BI418" i="2"/>
  <c r="BH418" i="2"/>
  <c r="BG418" i="2"/>
  <c r="BF418" i="2"/>
  <c r="T418" i="2"/>
  <c r="R418" i="2"/>
  <c r="P418" i="2"/>
  <c r="BK418" i="2"/>
  <c r="J418" i="2"/>
  <c r="BE418" i="2"/>
  <c r="BI417" i="2"/>
  <c r="BH417" i="2"/>
  <c r="BG417" i="2"/>
  <c r="BF417" i="2"/>
  <c r="T417" i="2"/>
  <c r="R417" i="2"/>
  <c r="P417" i="2"/>
  <c r="BK417" i="2"/>
  <c r="J417" i="2"/>
  <c r="BE417" i="2"/>
  <c r="BI416" i="2"/>
  <c r="BH416" i="2"/>
  <c r="BG416" i="2"/>
  <c r="BF416" i="2"/>
  <c r="T416" i="2"/>
  <c r="R416" i="2"/>
  <c r="R413" i="2" s="1"/>
  <c r="P416" i="2"/>
  <c r="BK416" i="2"/>
  <c r="J416" i="2"/>
  <c r="BE416" i="2"/>
  <c r="BI415" i="2"/>
  <c r="BH415" i="2"/>
  <c r="BG415" i="2"/>
  <c r="BF415" i="2"/>
  <c r="T415" i="2"/>
  <c r="R415" i="2"/>
  <c r="P415" i="2"/>
  <c r="BK415" i="2"/>
  <c r="BK413" i="2" s="1"/>
  <c r="J413" i="2" s="1"/>
  <c r="J63" i="2" s="1"/>
  <c r="J415" i="2"/>
  <c r="BE415" i="2"/>
  <c r="BI414" i="2"/>
  <c r="BH414" i="2"/>
  <c r="BG414" i="2"/>
  <c r="BF414" i="2"/>
  <c r="T414" i="2"/>
  <c r="T413" i="2"/>
  <c r="R414" i="2"/>
  <c r="P414" i="2"/>
  <c r="P413" i="2"/>
  <c r="BK414" i="2"/>
  <c r="J414" i="2"/>
  <c r="BE414" i="2" s="1"/>
  <c r="BI412" i="2"/>
  <c r="BH412" i="2"/>
  <c r="BG412" i="2"/>
  <c r="BF412" i="2"/>
  <c r="T412" i="2"/>
  <c r="R412" i="2"/>
  <c r="P412" i="2"/>
  <c r="BK412" i="2"/>
  <c r="J412" i="2"/>
  <c r="BE412" i="2"/>
  <c r="BI411" i="2"/>
  <c r="BH411" i="2"/>
  <c r="BG411" i="2"/>
  <c r="BF411" i="2"/>
  <c r="T411" i="2"/>
  <c r="R411" i="2"/>
  <c r="P411" i="2"/>
  <c r="BK411" i="2"/>
  <c r="J411" i="2"/>
  <c r="BE411" i="2"/>
  <c r="BI410" i="2"/>
  <c r="BH410" i="2"/>
  <c r="BG410" i="2"/>
  <c r="BF410" i="2"/>
  <c r="T410" i="2"/>
  <c r="R410" i="2"/>
  <c r="P410" i="2"/>
  <c r="BK410" i="2"/>
  <c r="J410" i="2"/>
  <c r="BE410" i="2"/>
  <c r="BI409" i="2"/>
  <c r="BH409" i="2"/>
  <c r="BG409" i="2"/>
  <c r="BF409" i="2"/>
  <c r="T409" i="2"/>
  <c r="R409" i="2"/>
  <c r="P409" i="2"/>
  <c r="BK409" i="2"/>
  <c r="J409" i="2"/>
  <c r="BE409" i="2"/>
  <c r="BI408" i="2"/>
  <c r="BH408" i="2"/>
  <c r="BG408" i="2"/>
  <c r="BF408" i="2"/>
  <c r="T408" i="2"/>
  <c r="R408" i="2"/>
  <c r="P408" i="2"/>
  <c r="BK408" i="2"/>
  <c r="J408" i="2"/>
  <c r="BE408" i="2"/>
  <c r="BI407" i="2"/>
  <c r="BH407" i="2"/>
  <c r="BG407" i="2"/>
  <c r="BF407" i="2"/>
  <c r="T407" i="2"/>
  <c r="R407" i="2"/>
  <c r="P407" i="2"/>
  <c r="BK407" i="2"/>
  <c r="J407" i="2"/>
  <c r="BE407" i="2"/>
  <c r="BI406" i="2"/>
  <c r="BH406" i="2"/>
  <c r="BG406" i="2"/>
  <c r="BF406" i="2"/>
  <c r="T406" i="2"/>
  <c r="R406" i="2"/>
  <c r="P406" i="2"/>
  <c r="BK406" i="2"/>
  <c r="J406" i="2"/>
  <c r="BE406" i="2"/>
  <c r="BI405" i="2"/>
  <c r="BH405" i="2"/>
  <c r="BG405" i="2"/>
  <c r="BF405" i="2"/>
  <c r="T405" i="2"/>
  <c r="R405" i="2"/>
  <c r="P405" i="2"/>
  <c r="BK405" i="2"/>
  <c r="J405" i="2"/>
  <c r="BE405" i="2"/>
  <c r="BI404" i="2"/>
  <c r="BH404" i="2"/>
  <c r="BG404" i="2"/>
  <c r="BF404" i="2"/>
  <c r="T404" i="2"/>
  <c r="R404" i="2"/>
  <c r="P404" i="2"/>
  <c r="BK404" i="2"/>
  <c r="J404" i="2"/>
  <c r="BE404" i="2"/>
  <c r="BI403" i="2"/>
  <c r="BH403" i="2"/>
  <c r="BG403" i="2"/>
  <c r="BF403" i="2"/>
  <c r="T403" i="2"/>
  <c r="R403" i="2"/>
  <c r="P403" i="2"/>
  <c r="BK403" i="2"/>
  <c r="J403" i="2"/>
  <c r="BE403" i="2"/>
  <c r="BI402" i="2"/>
  <c r="BH402" i="2"/>
  <c r="BG402" i="2"/>
  <c r="BF402" i="2"/>
  <c r="T402" i="2"/>
  <c r="R402" i="2"/>
  <c r="P402" i="2"/>
  <c r="BK402" i="2"/>
  <c r="J402" i="2"/>
  <c r="BE402" i="2"/>
  <c r="BI401" i="2"/>
  <c r="BH401" i="2"/>
  <c r="BG401" i="2"/>
  <c r="BF401" i="2"/>
  <c r="T401" i="2"/>
  <c r="R401" i="2"/>
  <c r="P401" i="2"/>
  <c r="BK401" i="2"/>
  <c r="J401" i="2"/>
  <c r="BE401" i="2"/>
  <c r="BI400" i="2"/>
  <c r="BH400" i="2"/>
  <c r="BG400" i="2"/>
  <c r="BF400" i="2"/>
  <c r="T400" i="2"/>
  <c r="R400" i="2"/>
  <c r="P400" i="2"/>
  <c r="BK400" i="2"/>
  <c r="J400" i="2"/>
  <c r="BE400" i="2"/>
  <c r="BI399" i="2"/>
  <c r="BH399" i="2"/>
  <c r="BG399" i="2"/>
  <c r="BF399" i="2"/>
  <c r="T399" i="2"/>
  <c r="R399" i="2"/>
  <c r="P399" i="2"/>
  <c r="BK399" i="2"/>
  <c r="J399" i="2"/>
  <c r="BE399" i="2"/>
  <c r="BI397" i="2"/>
  <c r="BH397" i="2"/>
  <c r="BG397" i="2"/>
  <c r="BF397" i="2"/>
  <c r="T397" i="2"/>
  <c r="R397" i="2"/>
  <c r="P397" i="2"/>
  <c r="BK397" i="2"/>
  <c r="J397" i="2"/>
  <c r="BE397" i="2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J393" i="2"/>
  <c r="BE393" i="2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/>
  <c r="BI387" i="2"/>
  <c r="BH387" i="2"/>
  <c r="BG387" i="2"/>
  <c r="BF387" i="2"/>
  <c r="T387" i="2"/>
  <c r="R387" i="2"/>
  <c r="P387" i="2"/>
  <c r="BK387" i="2"/>
  <c r="J387" i="2"/>
  <c r="BE387" i="2"/>
  <c r="BI385" i="2"/>
  <c r="BH385" i="2"/>
  <c r="BG385" i="2"/>
  <c r="BF385" i="2"/>
  <c r="T385" i="2"/>
  <c r="R385" i="2"/>
  <c r="P385" i="2"/>
  <c r="BK385" i="2"/>
  <c r="J385" i="2"/>
  <c r="BE385" i="2"/>
  <c r="BI383" i="2"/>
  <c r="BH383" i="2"/>
  <c r="BG383" i="2"/>
  <c r="BF383" i="2"/>
  <c r="T383" i="2"/>
  <c r="R383" i="2"/>
  <c r="P383" i="2"/>
  <c r="BK383" i="2"/>
  <c r="J383" i="2"/>
  <c r="BE383" i="2"/>
  <c r="BI381" i="2"/>
  <c r="BH381" i="2"/>
  <c r="BG381" i="2"/>
  <c r="BF381" i="2"/>
  <c r="T381" i="2"/>
  <c r="R381" i="2"/>
  <c r="P381" i="2"/>
  <c r="BK381" i="2"/>
  <c r="J381" i="2"/>
  <c r="BE381" i="2"/>
  <c r="BI379" i="2"/>
  <c r="BH379" i="2"/>
  <c r="BG379" i="2"/>
  <c r="BF379" i="2"/>
  <c r="T379" i="2"/>
  <c r="R379" i="2"/>
  <c r="P379" i="2"/>
  <c r="BK379" i="2"/>
  <c r="J379" i="2"/>
  <c r="BE379" i="2"/>
  <c r="BI377" i="2"/>
  <c r="BH377" i="2"/>
  <c r="BG377" i="2"/>
  <c r="BF377" i="2"/>
  <c r="T377" i="2"/>
  <c r="R377" i="2"/>
  <c r="P377" i="2"/>
  <c r="BK377" i="2"/>
  <c r="J377" i="2"/>
  <c r="BE377" i="2"/>
  <c r="BI375" i="2"/>
  <c r="BH375" i="2"/>
  <c r="BG375" i="2"/>
  <c r="BF375" i="2"/>
  <c r="T375" i="2"/>
  <c r="R375" i="2"/>
  <c r="P375" i="2"/>
  <c r="BK375" i="2"/>
  <c r="J375" i="2"/>
  <c r="BE375" i="2"/>
  <c r="BI373" i="2"/>
  <c r="BH373" i="2"/>
  <c r="BG373" i="2"/>
  <c r="BF373" i="2"/>
  <c r="T373" i="2"/>
  <c r="R373" i="2"/>
  <c r="P373" i="2"/>
  <c r="BK373" i="2"/>
  <c r="J373" i="2"/>
  <c r="BE373" i="2"/>
  <c r="BI371" i="2"/>
  <c r="BH371" i="2"/>
  <c r="BG371" i="2"/>
  <c r="BF371" i="2"/>
  <c r="T371" i="2"/>
  <c r="R371" i="2"/>
  <c r="P371" i="2"/>
  <c r="BK371" i="2"/>
  <c r="J371" i="2"/>
  <c r="BE371" i="2"/>
  <c r="BI369" i="2"/>
  <c r="BH369" i="2"/>
  <c r="BG369" i="2"/>
  <c r="BF369" i="2"/>
  <c r="T369" i="2"/>
  <c r="R369" i="2"/>
  <c r="P369" i="2"/>
  <c r="BK369" i="2"/>
  <c r="J369" i="2"/>
  <c r="BE369" i="2"/>
  <c r="BI367" i="2"/>
  <c r="BH367" i="2"/>
  <c r="BG367" i="2"/>
  <c r="BF367" i="2"/>
  <c r="T367" i="2"/>
  <c r="R367" i="2"/>
  <c r="P367" i="2"/>
  <c r="BK367" i="2"/>
  <c r="J367" i="2"/>
  <c r="BE367" i="2"/>
  <c r="BI365" i="2"/>
  <c r="BH365" i="2"/>
  <c r="BG365" i="2"/>
  <c r="BF365" i="2"/>
  <c r="T365" i="2"/>
  <c r="R365" i="2"/>
  <c r="P365" i="2"/>
  <c r="BK365" i="2"/>
  <c r="J365" i="2"/>
  <c r="BE365" i="2"/>
  <c r="BI363" i="2"/>
  <c r="BH363" i="2"/>
  <c r="BG363" i="2"/>
  <c r="BF363" i="2"/>
  <c r="T363" i="2"/>
  <c r="R363" i="2"/>
  <c r="P363" i="2"/>
  <c r="BK363" i="2"/>
  <c r="J363" i="2"/>
  <c r="BE363" i="2"/>
  <c r="BI361" i="2"/>
  <c r="BH361" i="2"/>
  <c r="BG361" i="2"/>
  <c r="BF361" i="2"/>
  <c r="T361" i="2"/>
  <c r="R361" i="2"/>
  <c r="P361" i="2"/>
  <c r="BK361" i="2"/>
  <c r="J361" i="2"/>
  <c r="BE361" i="2"/>
  <c r="BI359" i="2"/>
  <c r="BH359" i="2"/>
  <c r="BG359" i="2"/>
  <c r="BF359" i="2"/>
  <c r="T359" i="2"/>
  <c r="R359" i="2"/>
  <c r="P359" i="2"/>
  <c r="BK359" i="2"/>
  <c r="J359" i="2"/>
  <c r="BE359" i="2"/>
  <c r="BI357" i="2"/>
  <c r="BH357" i="2"/>
  <c r="BG357" i="2"/>
  <c r="BF357" i="2"/>
  <c r="T357" i="2"/>
  <c r="R357" i="2"/>
  <c r="P357" i="2"/>
  <c r="BK357" i="2"/>
  <c r="J357" i="2"/>
  <c r="BE357" i="2"/>
  <c r="BI355" i="2"/>
  <c r="BH355" i="2"/>
  <c r="BG355" i="2"/>
  <c r="BF355" i="2"/>
  <c r="T355" i="2"/>
  <c r="R355" i="2"/>
  <c r="P355" i="2"/>
  <c r="BK355" i="2"/>
  <c r="J355" i="2"/>
  <c r="BE355" i="2"/>
  <c r="BI353" i="2"/>
  <c r="BH353" i="2"/>
  <c r="BG353" i="2"/>
  <c r="BF353" i="2"/>
  <c r="T353" i="2"/>
  <c r="R353" i="2"/>
  <c r="P353" i="2"/>
  <c r="BK353" i="2"/>
  <c r="J353" i="2"/>
  <c r="BE353" i="2"/>
  <c r="BI351" i="2"/>
  <c r="BH351" i="2"/>
  <c r="BG351" i="2"/>
  <c r="BF351" i="2"/>
  <c r="T351" i="2"/>
  <c r="R351" i="2"/>
  <c r="P351" i="2"/>
  <c r="BK351" i="2"/>
  <c r="J351" i="2"/>
  <c r="BE351" i="2"/>
  <c r="BI349" i="2"/>
  <c r="BH349" i="2"/>
  <c r="BG349" i="2"/>
  <c r="BF349" i="2"/>
  <c r="T349" i="2"/>
  <c r="R349" i="2"/>
  <c r="P349" i="2"/>
  <c r="BK349" i="2"/>
  <c r="J349" i="2"/>
  <c r="BE349" i="2"/>
  <c r="BI347" i="2"/>
  <c r="BH347" i="2"/>
  <c r="BG347" i="2"/>
  <c r="BF347" i="2"/>
  <c r="T347" i="2"/>
  <c r="R347" i="2"/>
  <c r="P347" i="2"/>
  <c r="BK347" i="2"/>
  <c r="J347" i="2"/>
  <c r="BE347" i="2"/>
  <c r="BI345" i="2"/>
  <c r="BH345" i="2"/>
  <c r="BG345" i="2"/>
  <c r="BF345" i="2"/>
  <c r="T345" i="2"/>
  <c r="R345" i="2"/>
  <c r="P345" i="2"/>
  <c r="BK345" i="2"/>
  <c r="J345" i="2"/>
  <c r="BE345" i="2"/>
  <c r="BI343" i="2"/>
  <c r="BH343" i="2"/>
  <c r="BG343" i="2"/>
  <c r="BF343" i="2"/>
  <c r="T343" i="2"/>
  <c r="R343" i="2"/>
  <c r="P343" i="2"/>
  <c r="BK343" i="2"/>
  <c r="J343" i="2"/>
  <c r="BE343" i="2"/>
  <c r="BI342" i="2"/>
  <c r="BH342" i="2"/>
  <c r="BG342" i="2"/>
  <c r="BF342" i="2"/>
  <c r="T342" i="2"/>
  <c r="R342" i="2"/>
  <c r="P342" i="2"/>
  <c r="BK342" i="2"/>
  <c r="J342" i="2"/>
  <c r="BE342" i="2"/>
  <c r="BI341" i="2"/>
  <c r="BH341" i="2"/>
  <c r="BG341" i="2"/>
  <c r="BF341" i="2"/>
  <c r="T341" i="2"/>
  <c r="R341" i="2"/>
  <c r="P341" i="2"/>
  <c r="BK341" i="2"/>
  <c r="J341" i="2"/>
  <c r="BE341" i="2"/>
  <c r="BI340" i="2"/>
  <c r="BH340" i="2"/>
  <c r="BG340" i="2"/>
  <c r="BF340" i="2"/>
  <c r="T340" i="2"/>
  <c r="R340" i="2"/>
  <c r="P340" i="2"/>
  <c r="BK340" i="2"/>
  <c r="J340" i="2"/>
  <c r="BE340" i="2"/>
  <c r="BI339" i="2"/>
  <c r="BH339" i="2"/>
  <c r="BG339" i="2"/>
  <c r="BF339" i="2"/>
  <c r="T339" i="2"/>
  <c r="R339" i="2"/>
  <c r="P339" i="2"/>
  <c r="BK339" i="2"/>
  <c r="J339" i="2"/>
  <c r="BE339" i="2"/>
  <c r="BI338" i="2"/>
  <c r="BH338" i="2"/>
  <c r="BG338" i="2"/>
  <c r="BF338" i="2"/>
  <c r="T338" i="2"/>
  <c r="R338" i="2"/>
  <c r="P338" i="2"/>
  <c r="BK338" i="2"/>
  <c r="J338" i="2"/>
  <c r="BE338" i="2"/>
  <c r="BI337" i="2"/>
  <c r="BH337" i="2"/>
  <c r="BG337" i="2"/>
  <c r="BF337" i="2"/>
  <c r="T337" i="2"/>
  <c r="R337" i="2"/>
  <c r="P337" i="2"/>
  <c r="BK337" i="2"/>
  <c r="J337" i="2"/>
  <c r="BE337" i="2"/>
  <c r="BI336" i="2"/>
  <c r="BH336" i="2"/>
  <c r="BG336" i="2"/>
  <c r="BF336" i="2"/>
  <c r="T336" i="2"/>
  <c r="R336" i="2"/>
  <c r="P336" i="2"/>
  <c r="BK336" i="2"/>
  <c r="J336" i="2"/>
  <c r="BE336" i="2"/>
  <c r="BI335" i="2"/>
  <c r="BH335" i="2"/>
  <c r="BG335" i="2"/>
  <c r="BF335" i="2"/>
  <c r="T335" i="2"/>
  <c r="R335" i="2"/>
  <c r="P335" i="2"/>
  <c r="BK335" i="2"/>
  <c r="J335" i="2"/>
  <c r="BE335" i="2"/>
  <c r="BI333" i="2"/>
  <c r="BH333" i="2"/>
  <c r="BG333" i="2"/>
  <c r="BF333" i="2"/>
  <c r="T333" i="2"/>
  <c r="R333" i="2"/>
  <c r="P333" i="2"/>
  <c r="BK333" i="2"/>
  <c r="J333" i="2"/>
  <c r="BE333" i="2"/>
  <c r="BI331" i="2"/>
  <c r="BH331" i="2"/>
  <c r="BG331" i="2"/>
  <c r="BF331" i="2"/>
  <c r="T331" i="2"/>
  <c r="R331" i="2"/>
  <c r="P331" i="2"/>
  <c r="BK331" i="2"/>
  <c r="J331" i="2"/>
  <c r="BE331" i="2"/>
  <c r="BI329" i="2"/>
  <c r="BH329" i="2"/>
  <c r="BG329" i="2"/>
  <c r="BF329" i="2"/>
  <c r="T329" i="2"/>
  <c r="R329" i="2"/>
  <c r="P329" i="2"/>
  <c r="BK329" i="2"/>
  <c r="J329" i="2"/>
  <c r="BE329" i="2"/>
  <c r="BI327" i="2"/>
  <c r="BH327" i="2"/>
  <c r="BG327" i="2"/>
  <c r="BF327" i="2"/>
  <c r="T327" i="2"/>
  <c r="R327" i="2"/>
  <c r="P327" i="2"/>
  <c r="BK327" i="2"/>
  <c r="J327" i="2"/>
  <c r="BE327" i="2"/>
  <c r="BI325" i="2"/>
  <c r="BH325" i="2"/>
  <c r="BG325" i="2"/>
  <c r="BF325" i="2"/>
  <c r="T325" i="2"/>
  <c r="R325" i="2"/>
  <c r="P325" i="2"/>
  <c r="BK325" i="2"/>
  <c r="J325" i="2"/>
  <c r="BE325" i="2"/>
  <c r="BI323" i="2"/>
  <c r="BH323" i="2"/>
  <c r="BG323" i="2"/>
  <c r="BF323" i="2"/>
  <c r="T323" i="2"/>
  <c r="R323" i="2"/>
  <c r="P323" i="2"/>
  <c r="BK323" i="2"/>
  <c r="J323" i="2"/>
  <c r="BE323" i="2"/>
  <c r="BI321" i="2"/>
  <c r="BH321" i="2"/>
  <c r="BG321" i="2"/>
  <c r="BF321" i="2"/>
  <c r="T321" i="2"/>
  <c r="R321" i="2"/>
  <c r="P321" i="2"/>
  <c r="BK321" i="2"/>
  <c r="J321" i="2"/>
  <c r="BE321" i="2"/>
  <c r="BI319" i="2"/>
  <c r="BH319" i="2"/>
  <c r="BG319" i="2"/>
  <c r="BF319" i="2"/>
  <c r="T319" i="2"/>
  <c r="R319" i="2"/>
  <c r="P319" i="2"/>
  <c r="BK319" i="2"/>
  <c r="J319" i="2"/>
  <c r="BE319" i="2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8" i="2"/>
  <c r="BH308" i="2"/>
  <c r="BG308" i="2"/>
  <c r="BF308" i="2"/>
  <c r="T308" i="2"/>
  <c r="R308" i="2"/>
  <c r="P308" i="2"/>
  <c r="BK308" i="2"/>
  <c r="J308" i="2"/>
  <c r="BE308" i="2"/>
  <c r="BI307" i="2"/>
  <c r="BH307" i="2"/>
  <c r="BG307" i="2"/>
  <c r="BF307" i="2"/>
  <c r="T307" i="2"/>
  <c r="R307" i="2"/>
  <c r="P307" i="2"/>
  <c r="BK307" i="2"/>
  <c r="J307" i="2"/>
  <c r="BE307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1" i="2"/>
  <c r="BH151" i="2"/>
  <c r="BG151" i="2"/>
  <c r="BF151" i="2"/>
  <c r="T151" i="2"/>
  <c r="R151" i="2"/>
  <c r="P151" i="2"/>
  <c r="BK151" i="2"/>
  <c r="J151" i="2"/>
  <c r="BE151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F36" i="2"/>
  <c r="BD53" i="1" s="1"/>
  <c r="BD52" i="1" s="1"/>
  <c r="BD51" i="1" s="1"/>
  <c r="W30" i="1" s="1"/>
  <c r="BH88" i="2"/>
  <c r="F35" i="2" s="1"/>
  <c r="BC53" i="1" s="1"/>
  <c r="BC52" i="1" s="1"/>
  <c r="BG88" i="2"/>
  <c r="F34" i="2"/>
  <c r="BB53" i="1" s="1"/>
  <c r="BB52" i="1" s="1"/>
  <c r="BF88" i="2"/>
  <c r="J33" i="2" s="1"/>
  <c r="AW53" i="1" s="1"/>
  <c r="T88" i="2"/>
  <c r="T87" i="2"/>
  <c r="T86" i="2" s="1"/>
  <c r="T85" i="2" s="1"/>
  <c r="R88" i="2"/>
  <c r="R87" i="2"/>
  <c r="R86" i="2" s="1"/>
  <c r="R85" i="2" s="1"/>
  <c r="P88" i="2"/>
  <c r="P87" i="2"/>
  <c r="P86" i="2" s="1"/>
  <c r="P85" i="2" s="1"/>
  <c r="AU53" i="1" s="1"/>
  <c r="AU52" i="1" s="1"/>
  <c r="BK88" i="2"/>
  <c r="BK87" i="2" s="1"/>
  <c r="J88" i="2"/>
  <c r="BE88" i="2" s="1"/>
  <c r="F79" i="2"/>
  <c r="E77" i="2"/>
  <c r="F53" i="2"/>
  <c r="E51" i="2"/>
  <c r="J23" i="2"/>
  <c r="E23" i="2"/>
  <c r="J81" i="2" s="1"/>
  <c r="J22" i="2"/>
  <c r="J20" i="2"/>
  <c r="E20" i="2"/>
  <c r="F82" i="2"/>
  <c r="F56" i="2"/>
  <c r="J19" i="2"/>
  <c r="J17" i="2"/>
  <c r="E17" i="2"/>
  <c r="F81" i="2" s="1"/>
  <c r="F55" i="2"/>
  <c r="J16" i="2"/>
  <c r="J14" i="2"/>
  <c r="J79" i="2" s="1"/>
  <c r="E7" i="2"/>
  <c r="E47" i="2" s="1"/>
  <c r="AS56" i="1"/>
  <c r="AS54" i="1"/>
  <c r="AS51" i="1" s="1"/>
  <c r="AS52" i="1"/>
  <c r="L47" i="1"/>
  <c r="AM46" i="1"/>
  <c r="L46" i="1"/>
  <c r="AM44" i="1"/>
  <c r="L44" i="1"/>
  <c r="L42" i="1"/>
  <c r="L41" i="1"/>
  <c r="E73" i="2" l="1"/>
  <c r="J53" i="4"/>
  <c r="J53" i="2"/>
  <c r="J53" i="3"/>
  <c r="J32" i="2"/>
  <c r="AV53" i="1" s="1"/>
  <c r="AT53" i="1" s="1"/>
  <c r="F32" i="2"/>
  <c r="AZ53" i="1" s="1"/>
  <c r="AZ52" i="1" s="1"/>
  <c r="BK86" i="2"/>
  <c r="J87" i="2"/>
  <c r="J62" i="2" s="1"/>
  <c r="BB51" i="1"/>
  <c r="AX52" i="1"/>
  <c r="J86" i="3"/>
  <c r="J62" i="3" s="1"/>
  <c r="BK85" i="3"/>
  <c r="F32" i="3"/>
  <c r="AZ55" i="1" s="1"/>
  <c r="AZ54" i="1" s="1"/>
  <c r="AV54" i="1" s="1"/>
  <c r="J32" i="3"/>
  <c r="AV55" i="1" s="1"/>
  <c r="AT55" i="1" s="1"/>
  <c r="J60" i="4"/>
  <c r="J29" i="4"/>
  <c r="AU51" i="1"/>
  <c r="AY52" i="1"/>
  <c r="BC51" i="1"/>
  <c r="J80" i="3"/>
  <c r="F33" i="3"/>
  <c r="BA55" i="1" s="1"/>
  <c r="BA54" i="1" s="1"/>
  <c r="AW54" i="1" s="1"/>
  <c r="E71" i="4"/>
  <c r="F80" i="4"/>
  <c r="J55" i="4"/>
  <c r="J55" i="2"/>
  <c r="F33" i="2"/>
  <c r="BA53" i="1" s="1"/>
  <c r="BA52" i="1" s="1"/>
  <c r="AW52" i="1" l="1"/>
  <c r="BA51" i="1"/>
  <c r="AT54" i="1"/>
  <c r="AX51" i="1"/>
  <c r="W28" i="1"/>
  <c r="AG57" i="1"/>
  <c r="J38" i="4"/>
  <c r="J85" i="3"/>
  <c r="J61" i="3" s="1"/>
  <c r="BK84" i="3"/>
  <c r="J84" i="3" s="1"/>
  <c r="AY51" i="1"/>
  <c r="W29" i="1"/>
  <c r="J86" i="2"/>
  <c r="J61" i="2" s="1"/>
  <c r="BK85" i="2"/>
  <c r="J85" i="2" s="1"/>
  <c r="AZ51" i="1"/>
  <c r="AV52" i="1"/>
  <c r="AT52" i="1" s="1"/>
  <c r="W26" i="1" l="1"/>
  <c r="AV51" i="1"/>
  <c r="AG56" i="1"/>
  <c r="AN56" i="1" s="1"/>
  <c r="AN57" i="1"/>
  <c r="AW51" i="1"/>
  <c r="AK27" i="1" s="1"/>
  <c r="W27" i="1"/>
  <c r="J60" i="2"/>
  <c r="J29" i="2"/>
  <c r="J60" i="3"/>
  <c r="J29" i="3"/>
  <c r="AG53" i="1" l="1"/>
  <c r="J38" i="2"/>
  <c r="AK26" i="1"/>
  <c r="AT51" i="1"/>
  <c r="J38" i="3"/>
  <c r="AG55" i="1"/>
  <c r="AN55" i="1" l="1"/>
  <c r="AG54" i="1"/>
  <c r="AN54" i="1" s="1"/>
  <c r="AN53" i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<sst xmlns="http://schemas.openxmlformats.org/spreadsheetml/2006/main" count="7816" uniqueCount="1993">
  <si>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</si>
  <si>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</si>
  <si>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</si>
  <si>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</si>
  <si>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</si>
  <si>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</si>
  <si>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</si>
  <si>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{28f75752-82b7-4df2-b70b-abe31aa5ded1}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</si>
  <si>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</si>
  <si>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</si>
  <si>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</si>
  <si>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</si>
  <si>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</si>
  <si>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</si>
  <si>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</si>
  <si>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</si>
  <si>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</si>
  <si>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</si>
  <si>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</si>
  <si>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</si>
  <si>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</si>
  <si>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</si>
  <si>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</si>
  <si>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</si>
  <si>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</si>
  <si>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</si>
  <si>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</si>
  <si>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</si>
  <si>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</si>
  <si>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</si>
  <si>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</si>
  <si>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</si>
  <si>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</si>
  <si>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</si>
  <si>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</si>
  <si>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</si>
  <si>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</si>
  <si>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</si>
  <si>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</si>
  <si>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</si>
  <si>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</si>
  <si>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</si>
  <si>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</si>
  <si>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</si>
  <si>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</si>
  <si>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</si>
  <si>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</si>
  <si>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</si>
  <si>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</si>
  <si>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</si>
  <si>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</si>
  <si>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</si>
  <si>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</si>
  <si>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</si>
  <si>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</si>
  <si>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</si>
  <si>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</si>
  <si>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</si>
  <si>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</si>
  <si>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</si>
  <si>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</si>
  <si>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</si>
  <si>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</si>
  <si>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</si>
  <si>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</si>
  <si>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</si>
  <si>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</si>
  <si>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</si>
  <si>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</si>
  <si>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</si>
  <si>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</si>
  <si>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</si>
  <si>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Žel. svršek</t>
  </si>
  <si>
    <t>STA</t>
  </si>
  <si>
    <t>1</t>
  </si>
  <si>
    <t>{20f5d6e2-cddf-49bb-8478-3d07a2e90db3}</t>
  </si>
  <si>
    <t>2</t>
  </si>
  <si>
    <t>/</t>
  </si>
  <si>
    <t>01.1</t>
  </si>
  <si>
    <t>Údržba žel. svršku</t>
  </si>
  <si>
    <t>Soupis</t>
  </si>
  <si>
    <t>{5456b0c3-3a50-432e-a040-772ebaafe234}</t>
  </si>
  <si>
    <t>02</t>
  </si>
  <si>
    <t>Žel. spodek</t>
  </si>
  <si>
    <t>{d0d91709-6263-4666-a0eb-7b3b5e631b92}</t>
  </si>
  <si>
    <t>02.1</t>
  </si>
  <si>
    <t>Údržba žel. spodku</t>
  </si>
  <si>
    <t>{24699a73-859d-4129-9ba1-555514e49653}</t>
  </si>
  <si>
    <t>3</t>
  </si>
  <si>
    <t>Ostatní</t>
  </si>
  <si>
    <t>{2c12ed82-b357-4cb9-b8f8-c3762dc78a50}</t>
  </si>
  <si>
    <t>03.1</t>
  </si>
  <si>
    <t>VRN</t>
  </si>
  <si>
    <t>{51f8c92b-a3d4-4898-9702-6f67b7474ce3}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</si>
  <si>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</si>
  <si>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</si>
  <si>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</si>
  <si>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</si>
  <si>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</si>
  <si>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</si>
  <si>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</si>
  <si>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Žel. svršek</t>
  </si>
  <si>
    <t>Soupis:</t>
  </si>
  <si>
    <t>01.1 - Údržba žel. svršku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</si>
  <si>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</si>
  <si>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</si>
  <si>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</si>
  <si>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</si>
  <si>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</si>
  <si>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</si>
  <si>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</si>
  <si>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</si>
  <si>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</si>
  <si>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</si>
  <si>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</si>
  <si>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</si>
  <si>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</si>
  <si>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</si>
  <si>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</si>
  <si>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</si>
  <si>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</si>
  <si>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</si>
  <si>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</si>
  <si>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</si>
  <si>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</si>
  <si>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</si>
  <si>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</si>
  <si>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</si>
  <si>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</si>
  <si>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</si>
  <si>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</si>
  <si>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</si>
  <si>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</si>
  <si>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limitu.2. V cenách nejsou obsaženy náklady na odstranění překážky způsobené sněhem nebo ledem.</t>
  </si>
  <si>
    <t>hod</t>
  </si>
  <si>
    <t>Sborník UOŽI 01 2018</t>
  </si>
  <si>
    <t>4</t>
  </si>
  <si>
    <t>1406103355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</si>
  <si>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</si>
  <si>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stezky.2. V cenách nejsou obsaženy náklady na doplnění a úpravu štěrkodrtě.</t>
  </si>
  <si>
    <t>m2</t>
  </si>
  <si>
    <t>-5005492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</si>
  <si>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</si>
  <si>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prostředek.2. Položka se použije v případech, kdy se nové KL nezřizuje.</t>
  </si>
  <si>
    <t>m3</t>
  </si>
  <si>
    <t>1968258136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</si>
  <si>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</si>
  <si>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prostředek.2. Položka se použije v případech, kdy se nové KL nezřizuje.</t>
  </si>
  <si>
    <t>2075702363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</si>
  <si>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</si>
  <si>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</si>
  <si>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-776804732</t>
  </si>
  <si>
    <t>6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</si>
  <si>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</si>
  <si>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</si>
  <si>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-474697923</t>
  </si>
  <si>
    <t>7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</si>
  <si>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</si>
  <si>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pražce.2. V cenách nejsou obsaženy náklady na podbití pražce, dodávku a doplnění kameniva.</t>
  </si>
  <si>
    <t>-748648626</t>
  </si>
  <si>
    <t>8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</si>
  <si>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</si>
  <si>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pražce.2. V cenách nejsou obsaženy náklady na podbití pražce, dodávku a doplnění kameniva.</t>
  </si>
  <si>
    <t>-1652477689</t>
  </si>
  <si>
    <t>9</t>
  </si>
  <si>
    <t>5905095010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</si>
  <si>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</si>
  <si>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m</t>
  </si>
  <si>
    <t>1773223395</t>
  </si>
  <si>
    <t>P</t>
  </si>
  <si>
    <t>Poznámka k položce:
Metr koleje=m</t>
  </si>
  <si>
    <t>10</t>
  </si>
  <si>
    <t>5905095040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</si>
  <si>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</si>
  <si>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-2026728163</t>
  </si>
  <si>
    <t>Poznámka k položce:
Rozvinutá délka výhybky=m</t>
  </si>
  <si>
    <t>11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</si>
  <si>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</si>
  <si>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úpravy.2. V cenách nejsou obsaženy náklady na doplnění a dodávku kameniva.</t>
  </si>
  <si>
    <t>km</t>
  </si>
  <si>
    <t>-397824461</t>
  </si>
  <si>
    <t>Poznámka k položce:
Kilometr koleje=km</t>
  </si>
  <si>
    <t>12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</si>
  <si>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</si>
  <si>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nakladačem.2. V cenách nejsou obsaženy náklady na dodávku kameniva.</t>
  </si>
  <si>
    <t>-293008811</t>
  </si>
  <si>
    <t>13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</si>
  <si>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</si>
  <si>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nakladačem.2. V cenách nejsou obsaženy náklady na dodávku kameniva.</t>
  </si>
  <si>
    <t>1061291488</t>
  </si>
  <si>
    <t>14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</si>
  <si>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</si>
  <si>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</si>
  <si>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-1577178102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</si>
  <si>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</si>
  <si>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nakladačem.2. V cenách nejsou obsaženy náklady na dodávku kameniva.</t>
  </si>
  <si>
    <t>623114028</t>
  </si>
  <si>
    <t>16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</si>
  <si>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</si>
  <si>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</si>
  <si>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kus</t>
  </si>
  <si>
    <t>490269661</t>
  </si>
  <si>
    <t>Poznámka k položce:
Pražec=kus</t>
  </si>
  <si>
    <t>17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</si>
  <si>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</si>
  <si>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</si>
  <si>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-1071631380</t>
  </si>
  <si>
    <t>18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</si>
  <si>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</si>
  <si>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</si>
  <si>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-1349073418</t>
  </si>
  <si>
    <t>19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</si>
  <si>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</si>
  <si>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</si>
  <si>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1906574545</t>
  </si>
  <si>
    <t>20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</si>
  <si>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</si>
  <si>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</si>
  <si>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1326639711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</si>
  <si>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</si>
  <si>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</si>
  <si>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1585482278</t>
  </si>
  <si>
    <t>22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</si>
  <si>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</si>
  <si>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</si>
  <si>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-616794699</t>
  </si>
  <si>
    <t>23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</si>
  <si>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</si>
  <si>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</si>
  <si>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1812976734</t>
  </si>
  <si>
    <t>25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</si>
  <si>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</si>
  <si>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</si>
  <si>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-1119811056</t>
  </si>
  <si>
    <t>26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</si>
  <si>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</si>
  <si>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</si>
  <si>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1290971255</t>
  </si>
  <si>
    <t>27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</si>
  <si>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</si>
  <si>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</si>
  <si>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-1470695432</t>
  </si>
  <si>
    <t>28</t>
  </si>
  <si>
    <t>5906055090</t>
  </si>
  <si>
    <t>Příplatek za současnou výměnu pražce kompletů, pryžových a polyetylenových podložek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</si>
  <si>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-1359991954</t>
  </si>
  <si>
    <t>29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</si>
  <si>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</si>
  <si>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</si>
  <si>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-156373425</t>
  </si>
  <si>
    <t>30</t>
  </si>
  <si>
    <t>5906030110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</si>
  <si>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vrtule.2. V cenách nejsou obsaženy náklady na odstranění KL, rozrušení lavičky, úpravu KL do profilu, snížení KL pod patou kolejnice, doplnění kameniva, dodávku materiálu, dopravu výzisku na skládku a skládkovné.</t>
  </si>
  <si>
    <t>-612299220</t>
  </si>
  <si>
    <t>31</t>
  </si>
  <si>
    <t>5906080115</t>
  </si>
  <si>
    <t>Vystrojení pražce betonového s podkladnicovým upevněním čtyři vrtule. Poznámka: 1. V cenách jsou započteny náklady na montáž výstroje, potřebnou manipulaci a ošetření součástí mazivem.2. V cenách nejsou obsaženy náklady na vrtání dřevěných pražců a dodávku materiálu.</t>
  </si>
  <si>
    <t>úl.pl.</t>
  </si>
  <si>
    <t>1285400852</t>
  </si>
  <si>
    <t>32</t>
  </si>
  <si>
    <t>5906080130</t>
  </si>
  <si>
    <t>Vystrojení pražce betonového s bezpodkladnicovým upevněním "S" dvě vrtule. Poznámka: 1. V cenách jsou započteny náklady na montáž výstroje, potřebnou manipulaci a ošetření součástí mazivem.2. V cenách nejsou obsaženy náklady na vrtání dřevěných pražců a dodávku materiálu.</t>
  </si>
  <si>
    <t>-744009708</t>
  </si>
  <si>
    <t>33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</si>
  <si>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</si>
  <si>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</si>
  <si>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-1708427545</t>
  </si>
  <si>
    <t>24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</si>
  <si>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</si>
  <si>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</si>
  <si>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1766356052</t>
  </si>
  <si>
    <t>34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</si>
  <si>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</si>
  <si>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</si>
  <si>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-1154411600</t>
  </si>
  <si>
    <t>35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</si>
  <si>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</si>
  <si>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</si>
  <si>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1661181523</t>
  </si>
  <si>
    <t>36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</si>
  <si>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</si>
  <si>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</si>
  <si>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338165009</t>
  </si>
  <si>
    <t>37</t>
  </si>
  <si>
    <t>5906040010</t>
  </si>
  <si>
    <t>Výměna podélných podpor podélných dřevěných. Poznámka: 1. V cenách jsou započteny náklady na demontáž, výměnu a montáž dílu a vrtání otvorů pro vrtule u dřevěných podpor.</t>
  </si>
  <si>
    <t>235321388</t>
  </si>
  <si>
    <t>38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</si>
  <si>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</si>
  <si>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</si>
  <si>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1368240656</t>
  </si>
  <si>
    <t>39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</si>
  <si>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</si>
  <si>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</si>
  <si>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344172996</t>
  </si>
  <si>
    <t>40</t>
  </si>
  <si>
    <t>5906055030</t>
  </si>
  <si>
    <t>Příplatek za současnou výměnu pražce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</si>
  <si>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97699585</t>
  </si>
  <si>
    <t>41</t>
  </si>
  <si>
    <t>5906055140</t>
  </si>
  <si>
    <t>Příplatek za současnou výměnu pražce s bezpodkladnicovým upevněním a kompletů a vodicích vložek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</si>
  <si>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-1475688003</t>
  </si>
  <si>
    <t>42</t>
  </si>
  <si>
    <t>5906090020</t>
  </si>
  <si>
    <t>Výměna hmoždinky pražec vystrojený betonový. Poznámka: 1. V cenách jsou započteny náklady odvrtání, demontáž a montáž hmoždinky a ošetření součástí mazivem.2. V cenách nejsou obsaženy náklady na demontáž a montáž podkladnice a dodávku materiálu.</t>
  </si>
  <si>
    <t>1229144853</t>
  </si>
  <si>
    <t>Poznámka k položce:
Hmoždinka=kus</t>
  </si>
  <si>
    <t>43</t>
  </si>
  <si>
    <t>5906080015</t>
  </si>
  <si>
    <t>Vystrojení pražce dřevěného s podkladnicovým upevněním čtyři vrtule. Poznámka: 1. V cenách jsou započteny náklady na montáž výstroje, potřebnou manipulaci a ošetření součástí mazivem.2. V cenách nejsou obsaženy náklady na vrtání dřevěných pražců a dodávku materiálu.</t>
  </si>
  <si>
    <t>1585242130</t>
  </si>
  <si>
    <t>44</t>
  </si>
  <si>
    <t>5906105020</t>
  </si>
  <si>
    <t>Demontáž pražce betonový. Poznámka: 1. V cenách jsou započteny náklady na manipulaci, demontáž, odstrojení do součástí a uložení pražců.</t>
  </si>
  <si>
    <t>679157272</t>
  </si>
  <si>
    <t>45</t>
  </si>
  <si>
    <t>5906125050</t>
  </si>
  <si>
    <t>Montáž kolejového roštu na úložišti pražce dřevěné nevystrojené tv. R65 rozdělení "c". Poznámka: 1. V cenách jsou započteny náklady na úpravu plochy pro montáž, vrtání pražců dřevěných nevystrojených, manipulaci a montáž KR.2. V cenách nejsou obsaženy náklady na dodávku materiálu.</t>
  </si>
  <si>
    <t>-423439164</t>
  </si>
  <si>
    <t>46</t>
  </si>
  <si>
    <t>5906125070</t>
  </si>
  <si>
    <t>Montáž kolejového roštu na úložišti pražce dřevěné nevystrojené tv. S49 rozdělení "c". Poznámka: 1. V cenách jsou započteny náklady na úpravu plochy pro montáž, vrtání pražců dřevěných nevystrojených, manipulaci a montáž KR.2. V cenách nejsou obsaženy náklady na dodávku materiálu.</t>
  </si>
  <si>
    <t>-414701470</t>
  </si>
  <si>
    <t>47</t>
  </si>
  <si>
    <t>5906125230</t>
  </si>
  <si>
    <t>Montáž kolejového roštu na úložišti pražce betonové nevystrojené tv. UIC60 rozdělení "u". Poznámka: 1. V cenách jsou započteny náklady na úpravu plochy pro montáž, vrtání pražců dřevěných nevystrojených, manipulaci a montáž KR.2. V cenách nejsou obsaženy náklady na dodávku materiálu.</t>
  </si>
  <si>
    <t>-451758635</t>
  </si>
  <si>
    <t>48</t>
  </si>
  <si>
    <t>5906125240</t>
  </si>
  <si>
    <t>Montáž kolejového roštu na úložišti pražce betonové nevystrojené tv. R65 rozdělení "c". Poznámka: 1. V cenách jsou započteny náklady na úpravu plochy pro montáž, vrtání pražců dřevěných nevystrojených, manipulaci a montáž KR.2. V cenách nejsou obsaženy náklady na dodávku materiálu.</t>
  </si>
  <si>
    <t>2124491021</t>
  </si>
  <si>
    <t>49</t>
  </si>
  <si>
    <t>5906125260</t>
  </si>
  <si>
    <t>Montáž kolejového roštu na úložišti pražce betonové nevystrojené tv. S49 rozdělení "c". Poznámka: 1. V cenách jsou započteny náklady na úpravu plochy pro montáž, vrtání pražců dřevěných nevystrojených, manipulaci a montáž KR.2. V cenách nejsou obsaženy náklady na dodávku materiálu.</t>
  </si>
  <si>
    <t>687035730</t>
  </si>
  <si>
    <t>50</t>
  </si>
  <si>
    <t>5906130040</t>
  </si>
  <si>
    <t>Montáž kolejového roštu v ose koleje pražce dřevěné nevystrojené tv. R65 rozdělení"c". Poznámka: 1. V cenách jsou započteny náklady na vrtání pražců dřevěných nevystrojených, manipulaci a montáž KR.2. V cenách nejsou obsaženy náklady na dodávku materiálu.</t>
  </si>
  <si>
    <t>77757328</t>
  </si>
  <si>
    <t>51</t>
  </si>
  <si>
    <t>5906130070</t>
  </si>
  <si>
    <t>Montáž kolejového roštu v ose koleje pražce dřevěné nevystrojené tv. S49 rozdělení "c". Poznámka: 1. V cenách jsou započteny náklady na vrtání pražců dřevěných nevystrojených, manipulaci a montáž KR.2. V cenách nejsou obsaženy náklady na dodávku materiálu.</t>
  </si>
  <si>
    <t>-973695395</t>
  </si>
  <si>
    <t>52</t>
  </si>
  <si>
    <t>5906130230</t>
  </si>
  <si>
    <t>Montáž kolejového roštu v ose koleje pražce betonové nevystrojené tv. UIC60 rozdělení "u". Poznámka: 1. V cenách jsou započteny náklady na vrtání pražců dřevěných nevystrojených, manipulaci a montáž KR.2. V cenách nejsou obsaženy náklady na dodávku materiálu.</t>
  </si>
  <si>
    <t>-867762362</t>
  </si>
  <si>
    <t>53</t>
  </si>
  <si>
    <t>5906130240</t>
  </si>
  <si>
    <t>Montáž kolejového roštu v ose koleje pražce betonové nevystrojené tv. R65 rozdělení "c". Poznámka: 1. V cenách jsou započteny náklady na vrtání pražců dřevěných nevystrojených, manipulaci a montáž KR.2. V cenách nejsou obsaženy náklady na dodávku materiálu.</t>
  </si>
  <si>
    <t>1594365012</t>
  </si>
  <si>
    <t>54</t>
  </si>
  <si>
    <t>5906130270</t>
  </si>
  <si>
    <t>Montáž kolejového roštu v ose koleje pražce betonové nevystrojené tv. S49 rozdělení "c". Poznámka: 1. V cenách jsou započteny náklady na vrtání pražců dřevěných nevystrojených, manipulaci a montáž KR.2. V cenách nejsou obsaženy náklady na dodávku materiálu.</t>
  </si>
  <si>
    <t>-809842270</t>
  </si>
  <si>
    <t>55</t>
  </si>
  <si>
    <t>5906135040</t>
  </si>
  <si>
    <t>Demontáž kolejového roštu koleje na úložišti pražce dřevěné tv. R65 rozdělení"c".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</si>
  <si>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-1259247242</t>
  </si>
  <si>
    <t>56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</si>
  <si>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</si>
  <si>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</si>
  <si>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827925484</t>
  </si>
  <si>
    <t>57</t>
  </si>
  <si>
    <t>5906135100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</si>
  <si>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</si>
  <si>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-1232058528</t>
  </si>
  <si>
    <t>58</t>
  </si>
  <si>
    <t>5906135150</t>
  </si>
  <si>
    <t>Demontáž kolejového roštu koleje na úložišti pražce betonové tv. UIC60 "u".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</si>
  <si>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-1622800312</t>
  </si>
  <si>
    <t>59</t>
  </si>
  <si>
    <t>5906135160</t>
  </si>
  <si>
    <t>Demontáž kolejového roštu koleje na úložišti pražce betonové tv. R65 rozdělení"c".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</si>
  <si>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1483376749</t>
  </si>
  <si>
    <t>60</t>
  </si>
  <si>
    <t>5906135190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</si>
  <si>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</si>
  <si>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-1814309292</t>
  </si>
  <si>
    <t>61</t>
  </si>
  <si>
    <t>5906135220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</si>
  <si>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úložišti.2. V cenách nejsou obsaženy náklady na dopravu a vytřídění.</t>
  </si>
  <si>
    <t>712175213</t>
  </si>
  <si>
    <t>62</t>
  </si>
  <si>
    <t>5906140040</t>
  </si>
  <si>
    <t>Demontáž kolejového roštu koleje v ose koleje pražce dřevěné tv. R65 rozdělení"c".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</si>
  <si>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487216269</t>
  </si>
  <si>
    <t>63</t>
  </si>
  <si>
    <t>5906140070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</si>
  <si>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</si>
  <si>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1772208354</t>
  </si>
  <si>
    <t>64</t>
  </si>
  <si>
    <t>5906140100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</si>
  <si>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</si>
  <si>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-37356428</t>
  </si>
  <si>
    <t>65</t>
  </si>
  <si>
    <t>5906140150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</si>
  <si>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</si>
  <si>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-1964200356</t>
  </si>
  <si>
    <t>66</t>
  </si>
  <si>
    <t>5906140160</t>
  </si>
  <si>
    <t>Demontáž kolejového roštu koleje v ose koleje pražce betonové tv. R65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</si>
  <si>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957795001</t>
  </si>
  <si>
    <t>67</t>
  </si>
  <si>
    <t>5906140190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</si>
  <si>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</si>
  <si>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178358938</t>
  </si>
  <si>
    <t>68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</si>
  <si>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</si>
  <si>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</si>
  <si>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1174980416</t>
  </si>
  <si>
    <t>Poznámka k položce:
Metr kolejnice=m</t>
  </si>
  <si>
    <t>69</t>
  </si>
  <si>
    <t>5907010040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</si>
  <si>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</si>
  <si>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-731308032</t>
  </si>
  <si>
    <t>70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</si>
  <si>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</si>
  <si>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mazivem.2. V cenách nejsou započteny náklady na dělení kolejnic, zřízení svaru, demontáž nebo montáž styků.</t>
  </si>
  <si>
    <t>1704316130</t>
  </si>
  <si>
    <t>71</t>
  </si>
  <si>
    <t>5907015010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</si>
  <si>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</si>
  <si>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-2117131138</t>
  </si>
  <si>
    <t>72</t>
  </si>
  <si>
    <t>5907015015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</si>
  <si>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</si>
  <si>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-758548154</t>
  </si>
  <si>
    <t>73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</si>
  <si>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</si>
  <si>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</si>
  <si>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-58502627</t>
  </si>
  <si>
    <t>74</t>
  </si>
  <si>
    <t>5907020415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</si>
  <si>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</si>
  <si>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771983425</t>
  </si>
  <si>
    <t>75</t>
  </si>
  <si>
    <t>5907025385</t>
  </si>
  <si>
    <t>Výměna kolejnicových pásů současně s výměnou kompletů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</si>
  <si>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-1412553801</t>
  </si>
  <si>
    <t>76</t>
  </si>
  <si>
    <t>5907025390</t>
  </si>
  <si>
    <t>Výměna kolejnicových pásů současně s výměnou kompletů a pryžové podložky tv. R65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</si>
  <si>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571139213</t>
  </si>
  <si>
    <t>77</t>
  </si>
  <si>
    <t>5907025605</t>
  </si>
  <si>
    <t>Výměna kolejnicových pásů současně s výměnou kompletů, vodicích vložek a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</si>
  <si>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568995962</t>
  </si>
  <si>
    <t>78</t>
  </si>
  <si>
    <t>5907040010</t>
  </si>
  <si>
    <t>Posun kolejnic před svařováním tv. UIC60.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</si>
  <si>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-622730778</t>
  </si>
  <si>
    <t>79</t>
  </si>
  <si>
    <t>5907040020</t>
  </si>
  <si>
    <t>Posun kolejnic před svařováním tv. R65.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</si>
  <si>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1026453330</t>
  </si>
  <si>
    <t>80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</si>
  <si>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</si>
  <si>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</si>
  <si>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1054354584</t>
  </si>
  <si>
    <t>81</t>
  </si>
  <si>
    <t>5907050010</t>
  </si>
  <si>
    <t>Dělení kolejnic řezáním nebo rozbroušením tv. UIC60 nebo R65. Poznámka: 1. V cenách jsou započteny náklady na manipulaci podložení, označení a provedení řezu kolejnice.</t>
  </si>
  <si>
    <t>-870269575</t>
  </si>
  <si>
    <t>Poznámka k položce:
Řez=kus</t>
  </si>
  <si>
    <t>82</t>
  </si>
  <si>
    <t>5907050020</t>
  </si>
  <si>
    <t>Dělení kolejnic řezáním nebo rozbroušením tv. S49. Poznámka: 1. V cenách jsou započteny náklady na manipulaci podložení, označení a provedení řezu kolejnice.</t>
  </si>
  <si>
    <t>-1271938921</t>
  </si>
  <si>
    <t>83</t>
  </si>
  <si>
    <t>5907050110</t>
  </si>
  <si>
    <t>Dělení kolejnic kyslíkem tv. UIC60 nebo R65. Poznámka: 1. V cenách jsou započteny náklady na manipulaci podložení, označení a provedení řezu kolejnice.</t>
  </si>
  <si>
    <t>-789258327</t>
  </si>
  <si>
    <t>84</t>
  </si>
  <si>
    <t>5907050120</t>
  </si>
  <si>
    <t>Dělení kolejnic kyslíkem tv. S49. Poznámka: 1. V cenách jsou započteny náklady na manipulaci podložení, označení a provedení řezu kolejnice.</t>
  </si>
  <si>
    <t>358408324</t>
  </si>
  <si>
    <t>85</t>
  </si>
  <si>
    <t>5907050130</t>
  </si>
  <si>
    <t>Dělení kolejnic kyslíkem tv. A. Poznámka: 1. V cenách jsou započteny náklady na manipulaci podložení, označení a provedení řezu kolejnice.</t>
  </si>
  <si>
    <t>-186964648</t>
  </si>
  <si>
    <t>86</t>
  </si>
  <si>
    <t>5907055020</t>
  </si>
  <si>
    <t>Vrtání kolejnic otvor o průměru přes 10 do 23 mm. Poznámka: 1. V cenách jsou započteny náklady na manipulaci podložení, označení a provedení vrtu ve stojině kolejnice.</t>
  </si>
  <si>
    <t>-14632265</t>
  </si>
  <si>
    <t>Poznámka k položce:
Vrt=kus</t>
  </si>
  <si>
    <t>87</t>
  </si>
  <si>
    <t>5908010020</t>
  </si>
  <si>
    <t>Zřízení kolejnicového styku bez rozřezu tv. R65. Poznámka: 1. V cenách jsou započteny náklady na zřízení styku, případné nastavení dilatační spáry a ošetření součástí mazivem. U přechodového styku se použije položka s větším tvarem.2. V cenách nejsou obsaženy náklady na dodávku materiálu.</t>
  </si>
  <si>
    <t>styk</t>
  </si>
  <si>
    <t>1346441946</t>
  </si>
  <si>
    <t>88</t>
  </si>
  <si>
    <t>5908010030</t>
  </si>
  <si>
    <t>Zřízení kolejnicového styku bez rozřezu tv. S49. Poznámka: 1. V cenách jsou započteny náklady na zřízení styku, případné nastavení dilatační spáry a ošetření součástí mazivem. U přechodového styku se použije položka s větším tvarem.2. V cenách nejsou obsaženy náklady na dodávku materiálu.</t>
  </si>
  <si>
    <t>-1810522641</t>
  </si>
  <si>
    <t>89</t>
  </si>
  <si>
    <t>5908025020</t>
  </si>
  <si>
    <t>Zřízení izolovaného styku (IS) bez rozřezu kolejnice tv. R65. Poznámka: 1. V cenách jsou započteny náklady na zřízení itzolovaného styku, případné obroušení převalků čela kolejnic a ošetření součástí mazivem.2. V cenách nejsou obsaženy náklady na dodávku materiálu.</t>
  </si>
  <si>
    <t>-1980425001</t>
  </si>
  <si>
    <t>90</t>
  </si>
  <si>
    <t>5908025030</t>
  </si>
  <si>
    <t>Zřízení izolovaného styku (IS) bez rozřezu kolejnice tv. S49. Poznámka: 1. V cenách jsou započteny náklady na zřízení itzolovaného styku, případné obroušení převalků čela kolejnic a ošetření součástí mazivem.2. V cenách nejsou obsaženy náklady na dodávku materiálu.</t>
  </si>
  <si>
    <t>1819778611</t>
  </si>
  <si>
    <t>91</t>
  </si>
  <si>
    <t>5908030010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</si>
  <si>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mazivem.2. V cenách nejsou obsaženy náklady na dodávku materiálu.</t>
  </si>
  <si>
    <t>-2014306895</t>
  </si>
  <si>
    <t>92</t>
  </si>
  <si>
    <t>5908030020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</si>
  <si>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mazivem.2. V cenách nejsou obsaženy náklady na dodávku materiálu.</t>
  </si>
  <si>
    <t>-1659108326</t>
  </si>
  <si>
    <t>93</t>
  </si>
  <si>
    <t>5908030030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</si>
  <si>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mazivem.2. V cenách nejsou obsaženy náklady na dodávku materiálu.</t>
  </si>
  <si>
    <t>-889539957</t>
  </si>
  <si>
    <t>94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</si>
  <si>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</si>
  <si>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</si>
  <si>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291730872</t>
  </si>
  <si>
    <t>95</t>
  </si>
  <si>
    <t>5908052010</t>
  </si>
  <si>
    <t>Výměna podložky pryžové pod patu kolejnice. Poznámka: 1. V cenách jsou započteny náklady na demontáž upevňovadel, výměnu součásti, montáž upevňovadel a ošetření součástí mazivem.2. V cenách nejsou obsaženy náklady na dodávku materiálu.</t>
  </si>
  <si>
    <t>-178627071</t>
  </si>
  <si>
    <t>96</t>
  </si>
  <si>
    <t>5908052040</t>
  </si>
  <si>
    <t>Výměna podložky polyetylenové pod podkladnici. Poznámka: 1. V cenách jsou započteny náklady na demontáž upevňovadel, výměnu součásti, montáž upevňovadel a ošetření součástí mazivem.2. V cenách nejsou obsaženy náklady na dodávku materiálu.</t>
  </si>
  <si>
    <t>-464351728</t>
  </si>
  <si>
    <t>97</t>
  </si>
  <si>
    <t>5908052060</t>
  </si>
  <si>
    <t>Výměna podložky penefolové pod podkladnici. Poznámka: 1. V cenách jsou započteny náklady na demontáž upevňovadel, výměnu součásti, montáž upevňovadel a ošetření součástí mazivem.2. V cenách nejsou obsaženy náklady na dodávku materiálu.</t>
  </si>
  <si>
    <t>-2020023146</t>
  </si>
  <si>
    <t>98</t>
  </si>
  <si>
    <t>5908053050</t>
  </si>
  <si>
    <t>Výměna drobného kolejiva vložka vodící úhlová. Poznámka: 1. V cenách jsou započteny náklady na demontáž upevňovadel, výměnu součásti, montáž upevňovadel a ošetření součástí mazivem.2. V cenách nejsou obsaženy náklady na dodávku materiálu.</t>
  </si>
  <si>
    <t>1352848848</t>
  </si>
  <si>
    <t>99</t>
  </si>
  <si>
    <t>5908060020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</si>
  <si>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mazivem.2. V cenách nejsou obsaženy náklady na dodávku materiálu.</t>
  </si>
  <si>
    <t>-1420535409</t>
  </si>
  <si>
    <t>100</t>
  </si>
  <si>
    <t>5908070425</t>
  </si>
  <si>
    <t>Souvislé dotahování upevňovadel v koleji s protáčením závitů vrtule rozdělení "u". Poznámka: 1. V cenách jsou započteny náklady na dotažení součástí doporučeným utahovacím momentem a ošetření součástí mazivem.</t>
  </si>
  <si>
    <t>-1323959735</t>
  </si>
  <si>
    <t>101</t>
  </si>
  <si>
    <t>5908070510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</si>
  <si>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</si>
  <si>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-1971178117</t>
  </si>
  <si>
    <t>102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</si>
  <si>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</si>
  <si>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</si>
  <si>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-316339474</t>
  </si>
  <si>
    <t>103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</si>
  <si>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</si>
  <si>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</si>
  <si>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1313071663</t>
  </si>
  <si>
    <t>104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</si>
  <si>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</si>
  <si>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</si>
  <si>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1725127229</t>
  </si>
  <si>
    <t>105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</si>
  <si>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</si>
  <si>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</si>
  <si>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-1154651768</t>
  </si>
  <si>
    <t>106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</si>
  <si>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</si>
  <si>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</si>
  <si>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-1475163629</t>
  </si>
  <si>
    <t>107</t>
  </si>
  <si>
    <t>5909025010</t>
  </si>
  <si>
    <t>Odstranění lokálních závad koleje pražce dřevěné nebo ocelové. Poznámka: 1. V cenách jsou započteny náklady na odstranění lokálních závad podbitím ASP.2. V cenách nejsou obsaženy náklady na doplnění a dodávku kameniva, úpravu KL a snížení KL pod patou kolejnice.</t>
  </si>
  <si>
    <t>-3527402</t>
  </si>
  <si>
    <t>108</t>
  </si>
  <si>
    <t>5909025020</t>
  </si>
  <si>
    <t>Odstranění lokálních závad koleje pražce betonové. Poznámka: 1. V cenách jsou započteny náklady na odstranění lokálních závad podbitím ASP.2. V cenách nejsou obsaženy náklady na doplnění a dodávku kameniva, úpravu KL a snížení KL pod patou kolejnice.</t>
  </si>
  <si>
    <t>1908196952</t>
  </si>
  <si>
    <t>109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</si>
  <si>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</si>
  <si>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</si>
  <si>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-1807415175</t>
  </si>
  <si>
    <t>110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</si>
  <si>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</si>
  <si>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</si>
  <si>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829006302</t>
  </si>
  <si>
    <t>111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</si>
  <si>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</si>
  <si>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</si>
  <si>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1504061515</t>
  </si>
  <si>
    <t>112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</si>
  <si>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</si>
  <si>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</si>
  <si>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-1628885593</t>
  </si>
  <si>
    <t>113</t>
  </si>
  <si>
    <t>5909035010</t>
  </si>
  <si>
    <t>Odstranění lokálních závad výhybky pražce dřevěné nebo ocelové. Poznámka: 1. V cenách jsou započteny náklady na odstranění lokálních závad podbitím ASP.2. V cenách nejsou obsaženy náklady na doplnění a dodávku kameniva, úpravu KL a snížení KL pod patou kolejnice.</t>
  </si>
  <si>
    <t>2103812364</t>
  </si>
  <si>
    <t>114</t>
  </si>
  <si>
    <t>5909040010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</si>
  <si>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</si>
  <si>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-806651158</t>
  </si>
  <si>
    <t>115</t>
  </si>
  <si>
    <t>5909040020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</si>
  <si>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</si>
  <si>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171089587</t>
  </si>
  <si>
    <t>116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</si>
  <si>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</si>
  <si>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</si>
  <si>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473625235</t>
  </si>
  <si>
    <t>Poznámka k položce:
Rozvinutá délka výhybky</t>
  </si>
  <si>
    <t>117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</si>
  <si>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</si>
  <si>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</si>
  <si>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-1584352393</t>
  </si>
  <si>
    <t>118</t>
  </si>
  <si>
    <t>5909042010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</si>
  <si>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</si>
  <si>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-989154584</t>
  </si>
  <si>
    <t>119</t>
  </si>
  <si>
    <t>5909042020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</si>
  <si>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</si>
  <si>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1101946691</t>
  </si>
  <si>
    <t>120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</si>
  <si>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</si>
  <si>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</si>
  <si>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</si>
  <si>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840371613</t>
  </si>
  <si>
    <t>121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</si>
  <si>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</si>
  <si>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</si>
  <si>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1589960372</t>
  </si>
  <si>
    <t>122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</si>
  <si>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</si>
  <si>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</si>
  <si>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28484086</t>
  </si>
  <si>
    <t>123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</si>
  <si>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</si>
  <si>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</si>
  <si>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-1638315768</t>
  </si>
  <si>
    <t>124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</si>
  <si>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</si>
  <si>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</si>
  <si>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-410821932</t>
  </si>
  <si>
    <t>125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</si>
  <si>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</si>
  <si>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</si>
  <si>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1416177791</t>
  </si>
  <si>
    <t>126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</si>
  <si>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</si>
  <si>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</si>
  <si>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247602926</t>
  </si>
  <si>
    <t>127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</si>
  <si>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</si>
  <si>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</si>
  <si>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1162757638</t>
  </si>
  <si>
    <t>128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</si>
  <si>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</si>
  <si>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</si>
  <si>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1329479536</t>
  </si>
  <si>
    <t>129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</si>
  <si>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</si>
  <si>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</si>
  <si>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-285145439</t>
  </si>
  <si>
    <t>130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</si>
  <si>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</si>
  <si>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</si>
  <si>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79856928</t>
  </si>
  <si>
    <t>131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</si>
  <si>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</si>
  <si>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</si>
  <si>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1097900942</t>
  </si>
  <si>
    <t>132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</si>
  <si>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</si>
  <si>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</si>
  <si>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-1437482238</t>
  </si>
  <si>
    <t>133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</si>
  <si>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</si>
  <si>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</si>
  <si>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-224882618</t>
  </si>
  <si>
    <t>134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</si>
  <si>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</si>
  <si>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</si>
  <si>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1548498105</t>
  </si>
  <si>
    <t>135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</si>
  <si>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</si>
  <si>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</si>
  <si>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1550753050</t>
  </si>
  <si>
    <t>136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</si>
  <si>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</si>
  <si>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</si>
  <si>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-1842350761</t>
  </si>
  <si>
    <t>137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</si>
  <si>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</si>
  <si>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</si>
  <si>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-998922145</t>
  </si>
  <si>
    <t>138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</si>
  <si>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</si>
  <si>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</si>
  <si>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547784775</t>
  </si>
  <si>
    <t>139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</si>
  <si>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</si>
  <si>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</si>
  <si>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-2080320530</t>
  </si>
  <si>
    <t>140</t>
  </si>
  <si>
    <t>5910075010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</si>
  <si>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</si>
  <si>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1886590024</t>
  </si>
  <si>
    <t>Poznámka k položce:
Metr jazyka=m</t>
  </si>
  <si>
    <t>141</t>
  </si>
  <si>
    <t>5910075020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</si>
  <si>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</si>
  <si>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-723798035</t>
  </si>
  <si>
    <t>142</t>
  </si>
  <si>
    <t>5910075110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</si>
  <si>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</si>
  <si>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-581195239</t>
  </si>
  <si>
    <t>Poznámka k položce:
Metr opornice=m</t>
  </si>
  <si>
    <t>143</t>
  </si>
  <si>
    <t>5910075120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</si>
  <si>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</si>
  <si>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-1778273973</t>
  </si>
  <si>
    <t>144</t>
  </si>
  <si>
    <t>5910080110</t>
  </si>
  <si>
    <t>Opravné broušení srdcovky jednoduché 1:7,5 a 1:9 hloubky do 2 mm. Poznámka: 1. V cenách jsou započteny náklady na odstranění vznikajících převalků, povrchových vad a měření profilu srdcovky šablonou.</t>
  </si>
  <si>
    <t>-645647739</t>
  </si>
  <si>
    <t>Poznámka k položce:
Srdcovka=kus</t>
  </si>
  <si>
    <t>145</t>
  </si>
  <si>
    <t>5910080120</t>
  </si>
  <si>
    <t>Opravné broušení srdcovky jednoduché 1:7,5 a 1:9 hloubky přes 2 mm. Poznámka: 1. V cenách jsou započteny náklady na odstranění vznikajících převalků, povrchových vad a měření profilu srdcovky šablonou.</t>
  </si>
  <si>
    <t>-1858804559</t>
  </si>
  <si>
    <t>146</t>
  </si>
  <si>
    <t>5910080210</t>
  </si>
  <si>
    <t>Opravné broušení srdcovky jednoduché 1:11 a 1:12 hloubky do 2 mm. Poznámka: 1. V cenách jsou započteny náklady na odstranění vznikajících převalků, povrchových vad a měření profilu srdcovky šablonou.</t>
  </si>
  <si>
    <t>-551562823</t>
  </si>
  <si>
    <t>147</t>
  </si>
  <si>
    <t>5910080220</t>
  </si>
  <si>
    <t>Opravné broušení srdcovky jednoduché 1:11 a 1:12 hloubky přes 2 mm. Poznámka: 1. V cenách jsou započteny náklady na odstranění vznikajících převalků, povrchových vad a měření profilu srdcovky šablonou.</t>
  </si>
  <si>
    <t>-713761755</t>
  </si>
  <si>
    <t>148</t>
  </si>
  <si>
    <t>5910080310</t>
  </si>
  <si>
    <t>Opravné broušení srdcovky jednoduché 1:14 a 1:18,5 hloubky do 2 mm. Poznámka: 1. V cenách jsou započteny náklady na odstranění vznikajících převalků, povrchových vad a měření profilu srdcovky šablonou.</t>
  </si>
  <si>
    <t>-1769931242</t>
  </si>
  <si>
    <t>149</t>
  </si>
  <si>
    <t>5910085010</t>
  </si>
  <si>
    <t>Navaření hlavy kolejnice tv. UIC60. Poznámka: V cenách sou započteny náklady na navaření hlavy kolejnice podle schváleného technologického postupu.2. V cenách nejsou obsaženy náklady na podbití, demontáž a montáž spojek a nedestruktivní kontrolu.</t>
  </si>
  <si>
    <t>cm2</t>
  </si>
  <si>
    <t>-1168146233</t>
  </si>
  <si>
    <t>150</t>
  </si>
  <si>
    <t>5910085020</t>
  </si>
  <si>
    <t>Navaření hlavy kolejnice tv. R65. Poznámka: V cenách sou započteny náklady na navaření hlavy kolejnice podle schváleného technologického postupu.2. V cenách nejsou obsaženy náklady na podbití, demontáž a montáž spojek a nedestruktivní kontrolu.</t>
  </si>
  <si>
    <t>1228698717</t>
  </si>
  <si>
    <t>151</t>
  </si>
  <si>
    <t>5910085030</t>
  </si>
  <si>
    <t>Navaření hlavy kolejnice tv. S49. Poznámka: V cenách sou započteny náklady na navaření hlavy kolejnice podle schváleného technologického postupu.2. V cenách nejsou obsaženy náklady na podbití, demontáž a montáž spojek a nedestruktivní kontrolu.</t>
  </si>
  <si>
    <t>778308615</t>
  </si>
  <si>
    <t>152</t>
  </si>
  <si>
    <t>5910085040</t>
  </si>
  <si>
    <t>Navaření hlavy kolejnice tv. T. Poznámka: V cenách sou započteny náklady na navaření hlavy kolejnice podle schváleného technologického postupu.2. V cenách nejsou obsaženy náklady na podbití, demontáž a montáž spojek a nedestruktivní kontrolu.</t>
  </si>
  <si>
    <t>-1303355269</t>
  </si>
  <si>
    <t>153</t>
  </si>
  <si>
    <t>5910085050</t>
  </si>
  <si>
    <t>Navaření hlavy kolejnice tv. A. Poznámka: V cenách sou započteny náklady na navaření hlavy kolejnice podle schváleného technologického postupu.2. V cenách nejsou obsaženy náklady na podbití, demontáž a montáž spojek a nedestruktivní kontrolu.</t>
  </si>
  <si>
    <t>-1111335920</t>
  </si>
  <si>
    <t>154</t>
  </si>
  <si>
    <t>5910090050</t>
  </si>
  <si>
    <t>Navaření srdcovky jednoduché montované z kolejnic úhel odbočení 5°-7,9° (1:7,5 až 1:9) hloubky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</si>
  <si>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-1513511841</t>
  </si>
  <si>
    <t>155</t>
  </si>
  <si>
    <t>5910090060</t>
  </si>
  <si>
    <t>Navaření srdcovky jednoduché montované z kolejnic úhel odbočení 5°-7,9° (1:7,5 až 1:9) hloubky přes 10 do 20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</si>
  <si>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-809145965</t>
  </si>
  <si>
    <t>156</t>
  </si>
  <si>
    <t>5910090110</t>
  </si>
  <si>
    <t>Navaření srdcovky jednoduché montované z kolejnic úhel odbočení 3,5°-4,9° (1:11 až 1:14) hloubky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</si>
  <si>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-391750996</t>
  </si>
  <si>
    <t>157</t>
  </si>
  <si>
    <t>5910090120</t>
  </si>
  <si>
    <t>Navaření srdcovky jednoduché montované z kolejnic úhel odbočení 3,5°-4,9° (1:11 až 1:14) hloubky přes 10 do 20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</si>
  <si>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860980711</t>
  </si>
  <si>
    <t>158</t>
  </si>
  <si>
    <t>5910090510</t>
  </si>
  <si>
    <t>Navaření srdcovky jednoduché lité z manganové oceli úhel odbočení 1:7,5 až 1:9 opotřebení do 4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</si>
  <si>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1394240065</t>
  </si>
  <si>
    <t>159</t>
  </si>
  <si>
    <t>5910090520</t>
  </si>
  <si>
    <t>Navaření srdcovky jednoduché lité z manganové oceli úhel odbočení 1:7,5 až 1:9 opotřebení přes 4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</si>
  <si>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-341927427</t>
  </si>
  <si>
    <t>160</t>
  </si>
  <si>
    <t>5910090530</t>
  </si>
  <si>
    <t>Navaření srdcovky jednoduché lité z manganové oceli úhel odbočení 1:7,5 až 1:9 opotřebení přes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</si>
  <si>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-501382048</t>
  </si>
  <si>
    <t>161</t>
  </si>
  <si>
    <t>5910090550</t>
  </si>
  <si>
    <t>Navaření srdcovky jednoduché lité z manganové oceli úhel odbočení 1:11 až 1:14 opotřebení do 4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</si>
  <si>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870961643</t>
  </si>
  <si>
    <t>162</t>
  </si>
  <si>
    <t>5910090560</t>
  </si>
  <si>
    <t>Navaření srdcovky jednoduché lité z manganové oceli úhel odbočení 1:11 až 1:14 opotřebení přes 4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</si>
  <si>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-1726518492</t>
  </si>
  <si>
    <t>163</t>
  </si>
  <si>
    <t>5910090570</t>
  </si>
  <si>
    <t>Navaření srdcovky jednoduché lité z manganové oceli úhel odbočení 1:11 až 1:14 opotřebení přes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</si>
  <si>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84909167</t>
  </si>
  <si>
    <t>164</t>
  </si>
  <si>
    <t>5910090610</t>
  </si>
  <si>
    <t>Navaření srdcovky jednoduché lité z manganové oceli úhel odbočení 1:18,5 opotřebení do 4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</si>
  <si>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-1477710748</t>
  </si>
  <si>
    <t>165</t>
  </si>
  <si>
    <t>5910090620</t>
  </si>
  <si>
    <t>Navaření srdcovky jednoduché lité z manganové oceli úhel odbočení 1:18,5 opotřebení přes 4 do 10 mm. Poznámka: V cenách jsou obsaženy náklady na uvolnění upevňovadel, vyrovnání srdcovky, opravu navařením, dotažení upevňovadel a kontrola měřidlem.2. V cenách nejsou obsaženy náklady na podbití srdcovky a nedestruktivní kontrolu.</t>
  </si>
  <si>
    <t>1994807538</t>
  </si>
  <si>
    <t>166</t>
  </si>
  <si>
    <t>5910105010</t>
  </si>
  <si>
    <t>Navaření lokální vady jazyka. Poznámka: 1. V cenách jsou započteny náklady na navaření dle schváleného postupu, vizuální prohlídku, kontrolu doléhání jazyka na jazykové opěrky, kluzné stoličky a k opornici.2. V cenách nejsou obsaženy náklady na podbití pražců, seřízení závěru výhybky a kontrolu ultrazvukem.</t>
  </si>
  <si>
    <t>884384411</t>
  </si>
  <si>
    <t>167</t>
  </si>
  <si>
    <t>5910105020</t>
  </si>
  <si>
    <t>Navaření lokální vady opornice. Poznámka: 1. V cenách jsou započteny náklady na navaření dle schváleného postupu, vizuální prohlídku, kontrolu doléhání jazyka na jazykové opěrky, kluzné stoličky a k opornici.2. V cenách nejsou obsaženy náklady na podbití pražců, seřízení závěru výhybky a kontrolu ultrazvukem.</t>
  </si>
  <si>
    <t>365704812</t>
  </si>
  <si>
    <t>168</t>
  </si>
  <si>
    <t>5910110020</t>
  </si>
  <si>
    <t>Navaření přídržnice Kn 60 opotřebení přes 10 do 15 mm. Poznámka: 1. V cenách jsou započteny náklady na navaření dle schváleného postupu, vizuální prohlídku, upnutí, navaření a kontrolu návaru.2. V cenách nejsou obsaženy náklady na demontáž a montáž přídržnice.</t>
  </si>
  <si>
    <t>2113243865</t>
  </si>
  <si>
    <t>169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</si>
  <si>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</si>
  <si>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návaru.2. V cenách nejsou obsaženy náklady na demontáž a montáž přídržnice.</t>
  </si>
  <si>
    <t>-46179452</t>
  </si>
  <si>
    <t>170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</si>
  <si>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</si>
  <si>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návaru.2. V cenách nejsou obsaženy náklady na demontáž a montáž přídržnice.</t>
  </si>
  <si>
    <t>-2073597373</t>
  </si>
  <si>
    <t>171</t>
  </si>
  <si>
    <t>5910134010</t>
  </si>
  <si>
    <t>Výměna pražcové kotvy v koleji. Poznámka: 1. V cenách jsou započteny náklady na odstranění kameniva, demontáž, výměnu, montáž, ošetření součásti mazivem a úpravu kameniva.2. V cenách nejsou obsaženy náklady na dodávku materiálu.</t>
  </si>
  <si>
    <t>-1404563810</t>
  </si>
  <si>
    <t>172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</si>
  <si>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</si>
  <si>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</si>
  <si>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1906891683</t>
  </si>
  <si>
    <t>173</t>
  </si>
  <si>
    <t>5910136010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</si>
  <si>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</si>
  <si>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-848813036</t>
  </si>
  <si>
    <t>174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</si>
  <si>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</si>
  <si>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mazivem.2. V cenách nejsou započteny náklady na dodávku dílů, dělení kolejnic, zřízení svaru, demontáž a montáž opěrek a styků.</t>
  </si>
  <si>
    <t>424488256</t>
  </si>
  <si>
    <t>Poznámka k položce:
Délka jazyka=m</t>
  </si>
  <si>
    <t>175</t>
  </si>
  <si>
    <t>5911031030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</si>
  <si>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mazivem.2. V cenách nejsou započteny náklady na dodávku dílů, dělení kolejnic, zřízení svaru, demontáž a montáž opěrek a styků.</t>
  </si>
  <si>
    <t>-1854249182</t>
  </si>
  <si>
    <t>176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</si>
  <si>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</si>
  <si>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</si>
  <si>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-1193027659</t>
  </si>
  <si>
    <t>Poznámka k položce:
Délka jazyků + opornic=m</t>
  </si>
  <si>
    <t>177</t>
  </si>
  <si>
    <t>5911035030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</si>
  <si>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</si>
  <si>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-838246129</t>
  </si>
  <si>
    <t>178</t>
  </si>
  <si>
    <t>5911039010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</si>
  <si>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</si>
  <si>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-1845788634</t>
  </si>
  <si>
    <t>179</t>
  </si>
  <si>
    <t>5911039030</t>
  </si>
  <si>
    <t>Výměna jazyka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</si>
  <si>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-1996141719</t>
  </si>
  <si>
    <t>180</t>
  </si>
  <si>
    <t>5911041010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</si>
  <si>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</si>
  <si>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-1260923209</t>
  </si>
  <si>
    <t>Poznámka k položce:
Délka opornice=m</t>
  </si>
  <si>
    <t>181</t>
  </si>
  <si>
    <t>5911041030</t>
  </si>
  <si>
    <t>Výměna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</si>
  <si>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-2074298368</t>
  </si>
  <si>
    <t>182</t>
  </si>
  <si>
    <t>5911043010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</si>
  <si>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</si>
  <si>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371245919</t>
  </si>
  <si>
    <t>183</t>
  </si>
  <si>
    <t>5911047010</t>
  </si>
  <si>
    <t>Výměna jazyka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</si>
  <si>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914055823</t>
  </si>
  <si>
    <t>184</t>
  </si>
  <si>
    <t>5911049010</t>
  </si>
  <si>
    <t>Výměna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mazivem.2. V cenách nejsou započteny náklady na dodávku dílů, dělení kolejnic, zřízení svaru, demontáž a montáž opěrek a styků.</t>
  </si>
  <si>
    <t>640453482</t>
  </si>
  <si>
    <t>185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</si>
  <si>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</si>
  <si>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zkoušky.2. V cenách nejsou obsaženy náklady na dodávku materiálu, dělení kolejnic, zřízení svaru, demontáž a montáž styků.</t>
  </si>
  <si>
    <t>t</t>
  </si>
  <si>
    <t>-60211117</t>
  </si>
  <si>
    <t>Poznámka k položce:
Hmotnost srdcovky=t</t>
  </si>
  <si>
    <t>186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</si>
  <si>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</si>
  <si>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zkoušky.2. V cenách nejsou obsaženy náklady na dodávku materiálu, dělení kolejnic, zřízení svaru, demontáž a montáž styků.</t>
  </si>
  <si>
    <t>-1413534597</t>
  </si>
  <si>
    <t>187</t>
  </si>
  <si>
    <t>5911117110</t>
  </si>
  <si>
    <t>Výměna přídržnice srdcovky jednoduché typ Kn60 ohnuté soustavy UIC60. Poznámka: 1. V cenách jsou započteny náklady na výměnu přídržnice, vymezení šíře žlábku a ošetření součástí mazivem.2. V cenách nejsou obsaženy náklady na dodávku dílu.</t>
  </si>
  <si>
    <t>-858469914</t>
  </si>
  <si>
    <t>Poznámka k položce:
Délka přídržnice=m;Metr přídržnice=m</t>
  </si>
  <si>
    <t>188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</si>
  <si>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</si>
  <si>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</si>
  <si>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-1290767092</t>
  </si>
  <si>
    <t>Poznámka k položce:
Délka kolejnice=m;Metr přídržnice=m</t>
  </si>
  <si>
    <t>189</t>
  </si>
  <si>
    <t>5911525010</t>
  </si>
  <si>
    <t>Výměna čelisťového závěru výhybky jednoduché bez žlabového pražce soustavy UIC60. Poznámka: 1. V cenách jsou započteny náklady na demontáž, výměnu a montáž, přezkoušení chodu výhybky, provedení západkové zkoušky a ošetření kluzných částí závěru mazivem.2. V cenách nejsou obsaženy náklady na dodávku materiálu.</t>
  </si>
  <si>
    <t>-424381694</t>
  </si>
  <si>
    <t>Poznámka k položce:
Závěr=kus</t>
  </si>
  <si>
    <t>190</t>
  </si>
  <si>
    <t>5911525030</t>
  </si>
  <si>
    <t>Výměna čelisťového závěru výhybky jednoduché bez žlabového pražce soustavy S49. Poznámka: 1. V cenách jsou započteny náklady na demontáž, výměnu a montáž, přezkoušení chodu výhybky, provedení západkové zkoušky a ošetření kluzných částí závěru mazivem.2. V cenách nejsou obsaženy náklady na dodávku materiálu.</t>
  </si>
  <si>
    <t>-935722620</t>
  </si>
  <si>
    <t>191</t>
  </si>
  <si>
    <t>5911525110</t>
  </si>
  <si>
    <t>Výměna čelisťového závěru výhybky jednoduché v žlabovém pražci soustavy UIC60. Poznámka: 1. V cenách jsou započteny náklady na demontáž, výměnu a montáž, přezkoušení chodu výhybky, provedení západkové zkoušky a ošetření kluzných částí závěru mazivem.2. V cenách nejsou obsaženy náklady na dodávku materiálu.</t>
  </si>
  <si>
    <t>-1396213582</t>
  </si>
  <si>
    <t>192</t>
  </si>
  <si>
    <t>5911525120</t>
  </si>
  <si>
    <t>Výměna čelisťového závěru výhybky jednoduché v žlabovém pražci soustavy S49. Poznámka: 1. V cenách jsou započteny náklady na demontáž, výměnu a montáž, přezkoušení chodu výhybky, provedení západkové zkoušky a ošetření kluzných částí závěru mazivem.2. V cenách nejsou obsaženy náklady na dodávku materiálu.</t>
  </si>
  <si>
    <t>-1904895151</t>
  </si>
  <si>
    <t>193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</si>
  <si>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</si>
  <si>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</si>
  <si>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-422865670</t>
  </si>
  <si>
    <t>194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</si>
  <si>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</si>
  <si>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</si>
  <si>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1393717958</t>
  </si>
  <si>
    <t>195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</si>
  <si>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</si>
  <si>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mazivem.2. V cenách nejsou obsaženy náklady na dodávku materiálu.</t>
  </si>
  <si>
    <t>-1176827888</t>
  </si>
  <si>
    <t>196</t>
  </si>
  <si>
    <t>5911529120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</si>
  <si>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mazivem.2. V cenách nejsou obsaženy náklady na dodávku materiálu.</t>
  </si>
  <si>
    <t>842611093</t>
  </si>
  <si>
    <t>197</t>
  </si>
  <si>
    <t>5911681030</t>
  </si>
  <si>
    <t>Výměna MDZ s pohyblivým hrotem pražce dřevěné tv. S49. Poznámka: 1. V cenách jsou započteny náklady na zřízení nebo demontáž prozatímních styků, demontáž, výměnu, vrtání otvorů u pražců dřevěných, montáž dílů, a ošetření kluzných částí mazivem. 2. V cenách nejsou započteny náklady na dodávku dílů, dělení kolejnic, zřízení svaru, demontáž a montáž styků.</t>
  </si>
  <si>
    <t>48538001</t>
  </si>
  <si>
    <t>Poznámka k položce:
MDZ v kolejnicovém pásu=kus</t>
  </si>
  <si>
    <t>198</t>
  </si>
  <si>
    <t>5911707020</t>
  </si>
  <si>
    <t>Demontáž pojistných úhelníků na mostech tv. R65. Poznámka: 1. V cenách jsou započteny náklady na demontáž, manipulaci a naložení na dopravní prostředek nebo uložení mimo most.</t>
  </si>
  <si>
    <t>1104367356</t>
  </si>
  <si>
    <t>Poznámka k položce:
Úhelník=m</t>
  </si>
  <si>
    <t>199</t>
  </si>
  <si>
    <t>5911707030</t>
  </si>
  <si>
    <t>Demontáž pojistných úhelníků na mostech tv. S49. Poznámka: 1. V cenách jsou započteny náklady na demontáž, manipulaci a naložení na dopravní prostředek nebo uložení mimo most.</t>
  </si>
  <si>
    <t>-564988505</t>
  </si>
  <si>
    <t>200</t>
  </si>
  <si>
    <t>5911709020</t>
  </si>
  <si>
    <t>Montáž pojistných úhelníků na mostech tv. R65. Poznámka: 1. V cenách jsou započteny náklady na montáž, vrtání otvorů pro vrtule.2. V cenách nejsou obsaženy náklady na dodávku materiálu.</t>
  </si>
  <si>
    <t>1908690381</t>
  </si>
  <si>
    <t>201</t>
  </si>
  <si>
    <t>5911709030</t>
  </si>
  <si>
    <t>Montáž pojistných úhelníků na mostech tv. S49. Poznámka: 1. V cenách jsou započteny náklady na montáž, vrtání otvorů pro vrtule.2. V cenách nejsou obsaženy náklady na dodávku materiálu.</t>
  </si>
  <si>
    <t>871762104</t>
  </si>
  <si>
    <t>202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</si>
  <si>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</si>
  <si>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</si>
  <si>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-1973512237</t>
  </si>
  <si>
    <t>203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</si>
  <si>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</si>
  <si>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</si>
  <si>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-645338064</t>
  </si>
  <si>
    <t>204</t>
  </si>
  <si>
    <t>5913040010</t>
  </si>
  <si>
    <t>Montáž celopryžové přejezdové konstrukce málo zatížené v koleji část vnější a vnitřní bez závěrných zídek. Poznámka: 1. V cenách jsou započteny náklady na montáž konstrukce.2. V cenách nejsou obsaženy náklady na dodávku materiálu.</t>
  </si>
  <si>
    <t>-505973784</t>
  </si>
  <si>
    <t>205</t>
  </si>
  <si>
    <t>5913040030</t>
  </si>
  <si>
    <t>Montáž celopryžové přejezdové konstrukce málo zatížené v koleji část vnější a vnitřní včetně závěrných zídek. Poznámka: 1. V cenách jsou započteny náklady na montáž konstrukce.2. V cenách nejsou obsaženy náklady na dodávku materiálu.</t>
  </si>
  <si>
    <t>434262734</t>
  </si>
  <si>
    <t>206</t>
  </si>
  <si>
    <t>5913040210</t>
  </si>
  <si>
    <t>Montáž celopryžové přejezdové konstrukce silně zatížené v koleji část vnější a vnitřní bez závěrných zídek. Poznámka: 1. V cenách jsou započteny náklady na montáž konstrukce.2. V cenách nejsou obsaženy náklady na dodávku materiálu.</t>
  </si>
  <si>
    <t>989035577</t>
  </si>
  <si>
    <t>207</t>
  </si>
  <si>
    <t>5913235020</t>
  </si>
  <si>
    <t>Dělení AB komunikace řezáním hloubky do 20 cm. Poznámka: 1. V cenách jsou započteny náklady na provedení úkolu.</t>
  </si>
  <si>
    <t>1127319183</t>
  </si>
  <si>
    <t>208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</si>
  <si>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</si>
  <si>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</si>
  <si>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775367403</t>
  </si>
  <si>
    <t>209</t>
  </si>
  <si>
    <t>5913250020</t>
  </si>
  <si>
    <t>Zřízení konstrukce vozovky asfaltobetonové těžké. Poznámka: 1. V cenách jsou započteny náklady na zřízení netuhé vozovky podle VL s živičným podkladem ze stmelených vrstev podle vzorového lidtu Ž.2. V cenách nejsou obsaženy náklady na dodávku materiálu.</t>
  </si>
  <si>
    <t>217370575</t>
  </si>
  <si>
    <t>210</t>
  </si>
  <si>
    <t>5913335040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</si>
  <si>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popisu.2. V cenách nejsou obsaženy náklady na dodávku materiálu.</t>
  </si>
  <si>
    <t>-505762813</t>
  </si>
  <si>
    <t>211</t>
  </si>
  <si>
    <t>5913335140</t>
  </si>
  <si>
    <t>Nátěr vodorovného dopravního značení přerušovaná čára šíře do 200 mm. Poznámka: 1. V cenách jsou započteny náklady na očištění povrchu, případně starého nátěru a nečistot a jeho obnovení barvou schváleného typu a odstínu včetně provedení popisu.2. V cenách nejsou obsaženy náklady na dodávku materiálu.</t>
  </si>
  <si>
    <t>1272464220</t>
  </si>
  <si>
    <t>212</t>
  </si>
  <si>
    <t>5999005010</t>
  </si>
  <si>
    <t>Třídění spojovacích a upevňovacích součástí. Poznámka: 1. V cenách jsou započteny náklady na manipulaci, vytřídění a uložení materiálu na úložiště nebo do skladu.</t>
  </si>
  <si>
    <t>1273856741</t>
  </si>
  <si>
    <t>213</t>
  </si>
  <si>
    <t>5999005020</t>
  </si>
  <si>
    <t>Třídění pražců a kolejnicových podpor. Poznámka: 1. V cenách jsou započteny náklady na manipulaci, vytřídění a uložení materiálu na úložiště nebo do skladu.</t>
  </si>
  <si>
    <t>-1503903764</t>
  </si>
  <si>
    <t>214</t>
  </si>
  <si>
    <t>5999005030</t>
  </si>
  <si>
    <t>Třídění kolejnic. Poznámka: 1. V cenách jsou započteny náklady na manipulaci, vytřídění a uložení materiálu na úložiště nebo do skladu.</t>
  </si>
  <si>
    <t>1260342187</t>
  </si>
  <si>
    <t>215</t>
  </si>
  <si>
    <t>5999005060</t>
  </si>
  <si>
    <t>Třídění ostatního materiálu. Poznámka: 1. V cenách jsou započteny náklady na manipulaci, vytřídění a uložení materiálu na úložiště nebo do skladu.</t>
  </si>
  <si>
    <t>-1263083880</t>
  </si>
  <si>
    <t>OST</t>
  </si>
  <si>
    <t>216</t>
  </si>
  <si>
    <t>7592005074</t>
  </si>
  <si>
    <t>Montáž počítacího bodu počítače náprav SIEMENS - uložení a připevnění na určené místo, seřízení polohy, přezkoušení</t>
  </si>
  <si>
    <t>512</t>
  </si>
  <si>
    <t>2029522112</t>
  </si>
  <si>
    <t>217</t>
  </si>
  <si>
    <t>7592005120</t>
  </si>
  <si>
    <t>Montáž informačního bodu MIB 6 - uložení a připevnění na určené místo, seřízení, přezkoušení</t>
  </si>
  <si>
    <t>70331950</t>
  </si>
  <si>
    <t>218</t>
  </si>
  <si>
    <t>7592005162</t>
  </si>
  <si>
    <t>Montáž balízy do kolejiště pomocí systému Vortok</t>
  </si>
  <si>
    <t>832772938</t>
  </si>
  <si>
    <t>219</t>
  </si>
  <si>
    <t>7592007074</t>
  </si>
  <si>
    <t>Demontáž počítacího bodu počítače náprav SIEMENS</t>
  </si>
  <si>
    <t>-872632584</t>
  </si>
  <si>
    <t>220</t>
  </si>
  <si>
    <t>7592007120</t>
  </si>
  <si>
    <t>Demontáž informačního bodu MIB 6</t>
  </si>
  <si>
    <t>1000731813</t>
  </si>
  <si>
    <t>221</t>
  </si>
  <si>
    <t>7592007160</t>
  </si>
  <si>
    <t>Demontáž balízy upevněné na pražec pomocí pásky</t>
  </si>
  <si>
    <t>-1331215454</t>
  </si>
  <si>
    <t>222</t>
  </si>
  <si>
    <t>7592007162</t>
  </si>
  <si>
    <t>Demontáž balízy upevněné pomocí systému Vortok</t>
  </si>
  <si>
    <t>162294082</t>
  </si>
  <si>
    <t>223</t>
  </si>
  <si>
    <t>M</t>
  </si>
  <si>
    <t>5964133005</t>
  </si>
  <si>
    <t>Geotextilie separační</t>
  </si>
  <si>
    <t>1420558714</t>
  </si>
  <si>
    <t>224</t>
  </si>
  <si>
    <t>5960101005</t>
  </si>
  <si>
    <t>Pražcové kotvy TDHB pro pražec betonový SB 8</t>
  </si>
  <si>
    <t>-430363648</t>
  </si>
  <si>
    <t>225</t>
  </si>
  <si>
    <t>5964135000</t>
  </si>
  <si>
    <t>Geomříže výztužné</t>
  </si>
  <si>
    <t>597708378</t>
  </si>
  <si>
    <t>226</t>
  </si>
  <si>
    <t>5955101030</t>
  </si>
  <si>
    <t>Kamenivo drcené drť frakce 8/16</t>
  </si>
  <si>
    <t>48115726</t>
  </si>
  <si>
    <t>227</t>
  </si>
  <si>
    <t>5955101000</t>
  </si>
  <si>
    <t>Kamenivo drcené štěrk frakce 31,5/63 třídy BI</t>
  </si>
  <si>
    <t>163667428</t>
  </si>
  <si>
    <t>228</t>
  </si>
  <si>
    <t>5957104005</t>
  </si>
  <si>
    <t>Kolejnicové pásy třídy R260 tv. 60 E2 délky 75 metrů</t>
  </si>
  <si>
    <t>-1636444097</t>
  </si>
  <si>
    <t>229</t>
  </si>
  <si>
    <t>5957104020</t>
  </si>
  <si>
    <t>Kolejnicové pásy třídy R260 tv. 49 E1 délky 36 metrů</t>
  </si>
  <si>
    <t>952122665</t>
  </si>
  <si>
    <t>230</t>
  </si>
  <si>
    <t>5957104025</t>
  </si>
  <si>
    <t>Kolejnicové pásy třídy R260 tv. 49 E1 délky 75 metrů</t>
  </si>
  <si>
    <t>-613719473</t>
  </si>
  <si>
    <t>231</t>
  </si>
  <si>
    <t>5957101000</t>
  </si>
  <si>
    <t>Kolejnice třídy R260 tv. 60 E2 délky 25,000 m</t>
  </si>
  <si>
    <t>-49860667</t>
  </si>
  <si>
    <t>232</t>
  </si>
  <si>
    <t>5957101025</t>
  </si>
  <si>
    <t>Kolejnice třídy R260 tv. R65 délky 20,000 m</t>
  </si>
  <si>
    <t>1424711222</t>
  </si>
  <si>
    <t>233</t>
  </si>
  <si>
    <t>5957101050</t>
  </si>
  <si>
    <t>Kolejnice třídy R260 tv. 49 E1 délky 25,000 m</t>
  </si>
  <si>
    <t>1988960542</t>
  </si>
  <si>
    <t>234</t>
  </si>
  <si>
    <t>5957110020</t>
  </si>
  <si>
    <t>Kolejnice tv. R 65, třídy R260</t>
  </si>
  <si>
    <t>-984780499</t>
  </si>
  <si>
    <t>235</t>
  </si>
  <si>
    <t>5957110000</t>
  </si>
  <si>
    <t>Kolejnice tv. 60 E2, třídy R260</t>
  </si>
  <si>
    <t>-1915970919</t>
  </si>
  <si>
    <t>236</t>
  </si>
  <si>
    <t>5957110030</t>
  </si>
  <si>
    <t>Kolejnice tv. 49 E 1, třídy R260</t>
  </si>
  <si>
    <t>517936253</t>
  </si>
  <si>
    <t>237</t>
  </si>
  <si>
    <t>5957113025</t>
  </si>
  <si>
    <t>Kolejnice přechodové tv. UIC 60/S49 levá</t>
  </si>
  <si>
    <t>566228918</t>
  </si>
  <si>
    <t>238</t>
  </si>
  <si>
    <t>5957113030</t>
  </si>
  <si>
    <t>Kolejnice přechodové tv. UIC 60/S49 pravá</t>
  </si>
  <si>
    <t>-1422746880</t>
  </si>
  <si>
    <t>239</t>
  </si>
  <si>
    <t>5957113005</t>
  </si>
  <si>
    <t>Kolejnice přechodové tv. R65/49 levá</t>
  </si>
  <si>
    <t>761089968</t>
  </si>
  <si>
    <t>240</t>
  </si>
  <si>
    <t>5957113010</t>
  </si>
  <si>
    <t>Kolejnice přechodové tv. R65/49 pravá</t>
  </si>
  <si>
    <t>-2140151196</t>
  </si>
  <si>
    <t>241</t>
  </si>
  <si>
    <t>5957113015</t>
  </si>
  <si>
    <t>Kolejnice přechodové tv. R65/UIC60 levá</t>
  </si>
  <si>
    <t>-2087910073</t>
  </si>
  <si>
    <t>242</t>
  </si>
  <si>
    <t>5957113020</t>
  </si>
  <si>
    <t>Kolejnice přechodové tv. R65/UIC60 pravá</t>
  </si>
  <si>
    <t>-1805558967</t>
  </si>
  <si>
    <t>243</t>
  </si>
  <si>
    <t>5957116060</t>
  </si>
  <si>
    <t>Lepený izolovaný styk tv. UIC60 délky 4,60 m</t>
  </si>
  <si>
    <t>104111857</t>
  </si>
  <si>
    <t>244</t>
  </si>
  <si>
    <t>5957116010</t>
  </si>
  <si>
    <t>Lepený izolovaný styk tv. UIC60 délky 3,60 m</t>
  </si>
  <si>
    <t>775699406</t>
  </si>
  <si>
    <t>245</t>
  </si>
  <si>
    <t>5957116030</t>
  </si>
  <si>
    <t>Lepený izolovaný styk tv. UIC60 délky 4,00 m</t>
  </si>
  <si>
    <t>-419876463</t>
  </si>
  <si>
    <t>246</t>
  </si>
  <si>
    <t>5957119010</t>
  </si>
  <si>
    <t>Lepený izolovaný styk tv. UIC60 s tepelně zpracovanou hlavou délky 3,60 m</t>
  </si>
  <si>
    <t>1264321357</t>
  </si>
  <si>
    <t>247</t>
  </si>
  <si>
    <t>5957119030</t>
  </si>
  <si>
    <t>Lepený izolovaný styk tv. UIC60 s tepelně zpracovanou hlavou délky 4,00 m</t>
  </si>
  <si>
    <t>-1203888221</t>
  </si>
  <si>
    <t>248</t>
  </si>
  <si>
    <t>5957119060</t>
  </si>
  <si>
    <t>Lepený izolovaný styk tv. UIC60 s tepelně zpracovanou hlavou délky 4,60 m</t>
  </si>
  <si>
    <t>1155213387</t>
  </si>
  <si>
    <t>249</t>
  </si>
  <si>
    <t>5957125003</t>
  </si>
  <si>
    <t>Lepený izolovaný styk tv. R65 délky 3,56 m</t>
  </si>
  <si>
    <t>1212199162</t>
  </si>
  <si>
    <t>250</t>
  </si>
  <si>
    <t>5957125030</t>
  </si>
  <si>
    <t>Lepený izolovaný styk tv. R65 délky 4,00 m</t>
  </si>
  <si>
    <t>-2008205783</t>
  </si>
  <si>
    <t>251</t>
  </si>
  <si>
    <t>5957125060</t>
  </si>
  <si>
    <t>Lepený izolovaný styk tv. R65 délky 4,60 m</t>
  </si>
  <si>
    <t>-129797851</t>
  </si>
  <si>
    <t>252</t>
  </si>
  <si>
    <t>5957128007</t>
  </si>
  <si>
    <t>Lepený izolovaný styk tv. R65 s tepelně zpracovanou hlavou délky 3,56 m</t>
  </si>
  <si>
    <t>-1110889503</t>
  </si>
  <si>
    <t>253</t>
  </si>
  <si>
    <t>5957128030</t>
  </si>
  <si>
    <t>Lepený izolovaný styk tv. R65 s tepelně zpracovanou hlavou délky 4,00 m</t>
  </si>
  <si>
    <t>-1690700809</t>
  </si>
  <si>
    <t>254</t>
  </si>
  <si>
    <t>5957131007</t>
  </si>
  <si>
    <t>Lepený izolovaný styk tv. S49 délky 3,56 m</t>
  </si>
  <si>
    <t>766812386</t>
  </si>
  <si>
    <t>255</t>
  </si>
  <si>
    <t>5957131030</t>
  </si>
  <si>
    <t>Lepený izolovaný styk tv. S49 délky 4,00 m</t>
  </si>
  <si>
    <t>-11025716</t>
  </si>
  <si>
    <t>256</t>
  </si>
  <si>
    <t>5957131060</t>
  </si>
  <si>
    <t>Lepený izolovaný styk tv. S49 délky 4,60 m</t>
  </si>
  <si>
    <t>932882177</t>
  </si>
  <si>
    <t>257</t>
  </si>
  <si>
    <t>5957134007</t>
  </si>
  <si>
    <t>Lepený izolovaný styk tv. S49 s tepelně zpracovanou hlavou délky 3,56 m</t>
  </si>
  <si>
    <t>869275156</t>
  </si>
  <si>
    <t>258</t>
  </si>
  <si>
    <t>5957134030</t>
  </si>
  <si>
    <t>Lepený izolovaný styk tv. S49 s tepelně zpracovanou hlavou délky 4,00 m</t>
  </si>
  <si>
    <t>985214409</t>
  </si>
  <si>
    <t>259</t>
  </si>
  <si>
    <t>5958101000</t>
  </si>
  <si>
    <t>Součásti spojovací kolejnicové spojky tv. T4 730 mm</t>
  </si>
  <si>
    <t>-367568571</t>
  </si>
  <si>
    <t>260</t>
  </si>
  <si>
    <t>5958101010</t>
  </si>
  <si>
    <t>Součásti spojovací kolejnicové spojky tv. S1 580 mm</t>
  </si>
  <si>
    <t>1105416128</t>
  </si>
  <si>
    <t>261</t>
  </si>
  <si>
    <t>5958101005</t>
  </si>
  <si>
    <t>Součásti spojovací kolejnicové spojky tv. S 730 mm</t>
  </si>
  <si>
    <t>130826532</t>
  </si>
  <si>
    <t>262</t>
  </si>
  <si>
    <t>5958101015</t>
  </si>
  <si>
    <t>Součásti spojovací kolejnicové spojky tv. R  750 mm</t>
  </si>
  <si>
    <t>-1664024188</t>
  </si>
  <si>
    <t>263</t>
  </si>
  <si>
    <t>5958101035</t>
  </si>
  <si>
    <t>Součásti spojovací kolejnicové spojky přechodové S49/T pravá vnější</t>
  </si>
  <si>
    <t>-1322081010</t>
  </si>
  <si>
    <t>264</t>
  </si>
  <si>
    <t>5958101040</t>
  </si>
  <si>
    <t>Součásti spojovací kolejnicové spojky přechodové S49/T pravá vnitřní</t>
  </si>
  <si>
    <t>1514319264</t>
  </si>
  <si>
    <t>265</t>
  </si>
  <si>
    <t>5958101045</t>
  </si>
  <si>
    <t>Součásti spojovací kolejnicové spojky přechodové S49/T levá vnější</t>
  </si>
  <si>
    <t>-2056156458</t>
  </si>
  <si>
    <t>266</t>
  </si>
  <si>
    <t>5958101050</t>
  </si>
  <si>
    <t>Součásti spojovací kolejnicové spojky přechodové S49/T levá vnitřní</t>
  </si>
  <si>
    <t>626948997</t>
  </si>
  <si>
    <t>267</t>
  </si>
  <si>
    <t>5958101075</t>
  </si>
  <si>
    <t>Součásti spojovací kolejnicové spojky přechodové tv. R65/S 49pravá vnější</t>
  </si>
  <si>
    <t>-1138989068</t>
  </si>
  <si>
    <t>268</t>
  </si>
  <si>
    <t>5958101080</t>
  </si>
  <si>
    <t>Součásti spojovací kolejnicové spojky přechodové tv. R65/S 49pravá vnitřní</t>
  </si>
  <si>
    <t>-1999531553</t>
  </si>
  <si>
    <t>269</t>
  </si>
  <si>
    <t>5958101085</t>
  </si>
  <si>
    <t>Součásti spojovací kolejnicové spojky přechodové tv. R65/S 49levá vnější</t>
  </si>
  <si>
    <t>-1974402613</t>
  </si>
  <si>
    <t>270</t>
  </si>
  <si>
    <t>5958101090</t>
  </si>
  <si>
    <t>Součásti spojovací kolejnicové spojky přechodové ltv. R65/S 49evá vnitřní</t>
  </si>
  <si>
    <t>-640514743</t>
  </si>
  <si>
    <t>271</t>
  </si>
  <si>
    <t>5958101185</t>
  </si>
  <si>
    <t>Součásti spojovací plastové spojky pro IS (alkamid) tv. R65</t>
  </si>
  <si>
    <t>2066773953</t>
  </si>
  <si>
    <t>272</t>
  </si>
  <si>
    <t>5958101190</t>
  </si>
  <si>
    <t>Součásti spojovací plastové spojky pro IS (alkamid) tv. S49</t>
  </si>
  <si>
    <t>1140028884</t>
  </si>
  <si>
    <t>273</t>
  </si>
  <si>
    <t>5958104005</t>
  </si>
  <si>
    <t>Izolační profilové vložky pro IS tv. R 65 - 5mm</t>
  </si>
  <si>
    <t>714661314</t>
  </si>
  <si>
    <t>274</t>
  </si>
  <si>
    <t>5958104010</t>
  </si>
  <si>
    <t>Izolační profilové vložky pro IS tv. S 49,T - 5mm</t>
  </si>
  <si>
    <t>980146170</t>
  </si>
  <si>
    <t>275</t>
  </si>
  <si>
    <t>5958107000</t>
  </si>
  <si>
    <t>Šroub spojkový M24 x 120 mm</t>
  </si>
  <si>
    <t>-1099567546</t>
  </si>
  <si>
    <t>276</t>
  </si>
  <si>
    <t>5958107005</t>
  </si>
  <si>
    <t>Šroub spojkový M24 x 140 mm</t>
  </si>
  <si>
    <t>1752745249</t>
  </si>
  <si>
    <t>277</t>
  </si>
  <si>
    <t>5958116000</t>
  </si>
  <si>
    <t>Matice M24</t>
  </si>
  <si>
    <t>2011470382</t>
  </si>
  <si>
    <t>278</t>
  </si>
  <si>
    <t>5958125010</t>
  </si>
  <si>
    <t>Komplety s antikorozní úpravou ŽS 4 (svěrka ŽS4, šroub RS 1, matice M24, podložka Fe6)</t>
  </si>
  <si>
    <t>-258064373</t>
  </si>
  <si>
    <t>279</t>
  </si>
  <si>
    <t>5958125005</t>
  </si>
  <si>
    <t>Komplety s antikorozní úpravou Skl 24 (svěrka Skl24, šroub RS0, matice M22, podložka Uls6)</t>
  </si>
  <si>
    <t>-12034973</t>
  </si>
  <si>
    <t>280</t>
  </si>
  <si>
    <t>5958128005</t>
  </si>
  <si>
    <t>Komplety Skl 24 (šroub RS 0, matice M 22, podložka Uls 6)</t>
  </si>
  <si>
    <t>538605231</t>
  </si>
  <si>
    <t>281</t>
  </si>
  <si>
    <t>5958128010</t>
  </si>
  <si>
    <t>Komplety ŽS 4 (šroub RS 1, matice M 24, podložka Fe6, svěrka ŽS4)</t>
  </si>
  <si>
    <t>1267298789</t>
  </si>
  <si>
    <t>282</t>
  </si>
  <si>
    <t>5958131065</t>
  </si>
  <si>
    <t>Součásti upevňovací s antikorozní úpravou matice M24</t>
  </si>
  <si>
    <t>-1079201653</t>
  </si>
  <si>
    <t>283</t>
  </si>
  <si>
    <t>5958131050</t>
  </si>
  <si>
    <t>Součásti upevňovací s antikorozní úpravou vrtule R1(145)</t>
  </si>
  <si>
    <t>-800615742</t>
  </si>
  <si>
    <t>284</t>
  </si>
  <si>
    <t>5958131070</t>
  </si>
  <si>
    <t>Součásti upevňovací s antikorozní úpravou kroužek pružný dvojitý Fe 6</t>
  </si>
  <si>
    <t>-1125565443</t>
  </si>
  <si>
    <t>285</t>
  </si>
  <si>
    <t>5958134020</t>
  </si>
  <si>
    <t>Součásti upevňovací svěrka Skl 24</t>
  </si>
  <si>
    <t>-1382390905</t>
  </si>
  <si>
    <t>286</t>
  </si>
  <si>
    <t>5958134010</t>
  </si>
  <si>
    <t>Součásti upevňovací svěrka Skl 14</t>
  </si>
  <si>
    <t>-1372656487</t>
  </si>
  <si>
    <t>287</t>
  </si>
  <si>
    <t>5958134140</t>
  </si>
  <si>
    <t>Součásti upevňovací vložka M</t>
  </si>
  <si>
    <t>-764242235</t>
  </si>
  <si>
    <t>288</t>
  </si>
  <si>
    <t>5958140005</t>
  </si>
  <si>
    <t>Podkladnice žebrová tv. S4pl</t>
  </si>
  <si>
    <t>-113541024</t>
  </si>
  <si>
    <t>289</t>
  </si>
  <si>
    <t>5958140015</t>
  </si>
  <si>
    <t>Podkladnice žebrová tv. R4</t>
  </si>
  <si>
    <t>1454605458</t>
  </si>
  <si>
    <t>290</t>
  </si>
  <si>
    <t>5958140000</t>
  </si>
  <si>
    <t>Podkladnice žebrová tv. S4</t>
  </si>
  <si>
    <t>1161018435</t>
  </si>
  <si>
    <t>291</t>
  </si>
  <si>
    <t>5958134125</t>
  </si>
  <si>
    <t>Součásti upevňovací podložka Uls 6</t>
  </si>
  <si>
    <t>184376136</t>
  </si>
  <si>
    <t>292</t>
  </si>
  <si>
    <t>5958134130</t>
  </si>
  <si>
    <t>Součásti upevňovací podložka Uls 7</t>
  </si>
  <si>
    <t>1434692365</t>
  </si>
  <si>
    <t>293</t>
  </si>
  <si>
    <t>5958158040</t>
  </si>
  <si>
    <t>Podložka pryžová pod patu kolejnice Zw 900 NT</t>
  </si>
  <si>
    <t>1816025023</t>
  </si>
  <si>
    <t>294</t>
  </si>
  <si>
    <t>5958158005</t>
  </si>
  <si>
    <t>Podložka pryžová pod patu kolejnice S49  183/126/6</t>
  </si>
  <si>
    <t>-2034876116</t>
  </si>
  <si>
    <t>295</t>
  </si>
  <si>
    <t>5958158020</t>
  </si>
  <si>
    <t>Podložka pryžová pod patu kolejnice R65 183/151/6</t>
  </si>
  <si>
    <t>1369325153</t>
  </si>
  <si>
    <t>296</t>
  </si>
  <si>
    <t>5958158030</t>
  </si>
  <si>
    <t>Podložka pryžová pod patu kolejnice WU 7 174x152x7 (Vossloh)</t>
  </si>
  <si>
    <t>1824721409</t>
  </si>
  <si>
    <t>297</t>
  </si>
  <si>
    <t>5958155000</t>
  </si>
  <si>
    <t>Úhlové vodicí vložky Wfp 14K 600 základní 12</t>
  </si>
  <si>
    <t>-1392897843</t>
  </si>
  <si>
    <t>298</t>
  </si>
  <si>
    <t>5958158060</t>
  </si>
  <si>
    <t>Podložka polyetylenová pod podkladnici 330/170/2 (tv. T5)</t>
  </si>
  <si>
    <t>-1353003999</t>
  </si>
  <si>
    <t>299</t>
  </si>
  <si>
    <t>5958158070</t>
  </si>
  <si>
    <t>Podložka polyetylenová pod podkladnici 380/160/2 (S4, R4)</t>
  </si>
  <si>
    <t>-446004425</t>
  </si>
  <si>
    <t>300</t>
  </si>
  <si>
    <t>5958173000</t>
  </si>
  <si>
    <t>Polyetylenové pásy v kotoučích</t>
  </si>
  <si>
    <t>-572408586</t>
  </si>
  <si>
    <t>301</t>
  </si>
  <si>
    <t>5958179010</t>
  </si>
  <si>
    <t>Hmoždinka excentrická plnoprofilová regenerační vložka</t>
  </si>
  <si>
    <t>2112387816</t>
  </si>
  <si>
    <t>302</t>
  </si>
  <si>
    <t>5958134025</t>
  </si>
  <si>
    <t>Součásti upevňovací svěrka ŽS 4</t>
  </si>
  <si>
    <t>-242467504</t>
  </si>
  <si>
    <t>303</t>
  </si>
  <si>
    <t>5958134040</t>
  </si>
  <si>
    <t>Součásti upevňovací kroužek pružný dvojitý Fe 6</t>
  </si>
  <si>
    <t>-260946822</t>
  </si>
  <si>
    <t>304</t>
  </si>
  <si>
    <t>5958134041</t>
  </si>
  <si>
    <t>Součásti upevňovací šroub svěrkový T5</t>
  </si>
  <si>
    <t>-2101161232</t>
  </si>
  <si>
    <t>305</t>
  </si>
  <si>
    <t>5958134044</t>
  </si>
  <si>
    <t>Součásti upevňovací šroub svěrkový RS 1 (M24x80)</t>
  </si>
  <si>
    <t>308679886</t>
  </si>
  <si>
    <t>306</t>
  </si>
  <si>
    <t>5958134050</t>
  </si>
  <si>
    <t>Součásti upevňovací adaptér Pandrol 6562</t>
  </si>
  <si>
    <t>83856788</t>
  </si>
  <si>
    <t>307</t>
  </si>
  <si>
    <t>5958134055</t>
  </si>
  <si>
    <t>Součásti upevňovací spona pružná Fastclip FC 1501</t>
  </si>
  <si>
    <t>-295195864</t>
  </si>
  <si>
    <t>308</t>
  </si>
  <si>
    <t>5958134075</t>
  </si>
  <si>
    <t>Součásti upevňovací vrtule R1(145)</t>
  </si>
  <si>
    <t>-1339531179</t>
  </si>
  <si>
    <t>309</t>
  </si>
  <si>
    <t>5958134080</t>
  </si>
  <si>
    <t>Součásti upevňovací vrtule R2 (160)</t>
  </si>
  <si>
    <t>-1215786049</t>
  </si>
  <si>
    <t>310</t>
  </si>
  <si>
    <t>5958134115</t>
  </si>
  <si>
    <t>Součásti upevňovací matice M24</t>
  </si>
  <si>
    <t>-1556569384</t>
  </si>
  <si>
    <t>311</t>
  </si>
  <si>
    <t>5961107010</t>
  </si>
  <si>
    <t>Přídržnice Kn60 výhybky jednoduché J601:9-190 přímá 5060 mm</t>
  </si>
  <si>
    <t>1695938808</t>
  </si>
  <si>
    <t>312</t>
  </si>
  <si>
    <t>5961107015</t>
  </si>
  <si>
    <t>Přídržnice Kn60 výhybky jednoduché J60 1:9-300 přímá 5400 mm</t>
  </si>
  <si>
    <t>1350728417</t>
  </si>
  <si>
    <t>313</t>
  </si>
  <si>
    <t>5961107020</t>
  </si>
  <si>
    <t>Přídržnice Kn60 výhybky jednoduché J60 1:9-300 ohnutá  5400 mm</t>
  </si>
  <si>
    <t>1670630113</t>
  </si>
  <si>
    <t>314</t>
  </si>
  <si>
    <t>5961107025</t>
  </si>
  <si>
    <t>Přídržnice Kn60 výhybky jednoduché J60 1:11-300 přímá 5100 mm</t>
  </si>
  <si>
    <t>-1145669175</t>
  </si>
  <si>
    <t>315</t>
  </si>
  <si>
    <t>5961107030</t>
  </si>
  <si>
    <t>Přídržnice Kn60 výhybky jednoduché J60 1:12-500 přímá 5180 mm</t>
  </si>
  <si>
    <t>-545001049</t>
  </si>
  <si>
    <t>316</t>
  </si>
  <si>
    <t>5961107035</t>
  </si>
  <si>
    <t>Přídržnice Kn60 výhybky jednoduché J60 1:12-500 ohnutá 5180 mm</t>
  </si>
  <si>
    <t>-2103326216</t>
  </si>
  <si>
    <t>317</t>
  </si>
  <si>
    <t>5961107040</t>
  </si>
  <si>
    <t>Přídržnice Kn60 výhybky jednoduché J60 1:14-760 přímá 6660 mm</t>
  </si>
  <si>
    <t>1184916453</t>
  </si>
  <si>
    <t>318</t>
  </si>
  <si>
    <t>5961107045</t>
  </si>
  <si>
    <t>Přídržnice Kn60 výhybky jednoduché J60 1:14-760 ohnutá 6660 mm</t>
  </si>
  <si>
    <t>-837937148</t>
  </si>
  <si>
    <t>319</t>
  </si>
  <si>
    <t>5963101000</t>
  </si>
  <si>
    <t>Přejezd celopryžový pro zatížené komunikace</t>
  </si>
  <si>
    <t>-1398120963</t>
  </si>
  <si>
    <t>320</t>
  </si>
  <si>
    <t>5963110010</t>
  </si>
  <si>
    <t>Přejezd Intermont panel 1285x3000x170 ŽPP 1</t>
  </si>
  <si>
    <t>-2061379939</t>
  </si>
  <si>
    <t>321</t>
  </si>
  <si>
    <t>5963110015</t>
  </si>
  <si>
    <t>Přejezd Intermont panel 600x3000x170 ŽPP 2</t>
  </si>
  <si>
    <t>-523628741</t>
  </si>
  <si>
    <t>322</t>
  </si>
  <si>
    <t>5963110030</t>
  </si>
  <si>
    <t>Přejezd Intermont panel 350x3000x170 ŽPP 5</t>
  </si>
  <si>
    <t>2016449677</t>
  </si>
  <si>
    <t>323</t>
  </si>
  <si>
    <t>5963134000</t>
  </si>
  <si>
    <t>Náběhový klín dřevěný</t>
  </si>
  <si>
    <t>451994084</t>
  </si>
  <si>
    <t>324</t>
  </si>
  <si>
    <t>5963131000</t>
  </si>
  <si>
    <t>Přechod pro pěší dřevěný z fošen</t>
  </si>
  <si>
    <t>-1864609591</t>
  </si>
  <si>
    <t>325</t>
  </si>
  <si>
    <t>5956122000</t>
  </si>
  <si>
    <t>Pražec dřevěný výhybkový dub skupina 4 2200x260x150</t>
  </si>
  <si>
    <t>1672061581</t>
  </si>
  <si>
    <t>326</t>
  </si>
  <si>
    <t>5956122005</t>
  </si>
  <si>
    <t>Pražec dřevěný výhybkový dub skupina 4 2300x260x150</t>
  </si>
  <si>
    <t>-697882412</t>
  </si>
  <si>
    <t>327</t>
  </si>
  <si>
    <t>5956122010</t>
  </si>
  <si>
    <t>Pražec dřevěný výhybkový dub skupina 4 2400x260x150</t>
  </si>
  <si>
    <t>-1609577471</t>
  </si>
  <si>
    <t>328</t>
  </si>
  <si>
    <t>5956122015</t>
  </si>
  <si>
    <t>Pražec dřevěný výhybkový dub skupina 4 2500x260x150</t>
  </si>
  <si>
    <t>1815834066</t>
  </si>
  <si>
    <t>329</t>
  </si>
  <si>
    <t>5956122020</t>
  </si>
  <si>
    <t>Pražec dřevěný výhybkový dub skupina 4 2600x260x150</t>
  </si>
  <si>
    <t>531864866</t>
  </si>
  <si>
    <t>330</t>
  </si>
  <si>
    <t>5956122025</t>
  </si>
  <si>
    <t>Pražec dřevěný výhybkový dub skupina 4 2700x260x150</t>
  </si>
  <si>
    <t>430741066</t>
  </si>
  <si>
    <t>331</t>
  </si>
  <si>
    <t>5956122030</t>
  </si>
  <si>
    <t>Pražec dřevěný výhybkový dub skupina 4 2800x260x150</t>
  </si>
  <si>
    <t>1216859174</t>
  </si>
  <si>
    <t>332</t>
  </si>
  <si>
    <t>5956122035</t>
  </si>
  <si>
    <t>Pražec dřevěný výhybkový dub skupina 4 2900x260x150</t>
  </si>
  <si>
    <t>-2142345848</t>
  </si>
  <si>
    <t>333</t>
  </si>
  <si>
    <t>5956122040</t>
  </si>
  <si>
    <t>Pražec dřevěný výhybkový dub skupina 4 3000x260x150</t>
  </si>
  <si>
    <t>-1894894561</t>
  </si>
  <si>
    <t>334</t>
  </si>
  <si>
    <t>5956122045</t>
  </si>
  <si>
    <t>Pražec dřevěný výhybkový dub skupina 4 3100x260x150</t>
  </si>
  <si>
    <t>-527743759</t>
  </si>
  <si>
    <t>335</t>
  </si>
  <si>
    <t>5956122050</t>
  </si>
  <si>
    <t>Pražec dřevěný výhybkový dub skupina 4 3200x260x150</t>
  </si>
  <si>
    <t>-1851209189</t>
  </si>
  <si>
    <t>336</t>
  </si>
  <si>
    <t>5956122055</t>
  </si>
  <si>
    <t>Pražec dřevěný výhybkový dub skupina 4 3300x260x150</t>
  </si>
  <si>
    <t>1169766875</t>
  </si>
  <si>
    <t>337</t>
  </si>
  <si>
    <t>5956122060</t>
  </si>
  <si>
    <t>Pražec dřevěný výhybkový dub skupina 4 3400x260x150</t>
  </si>
  <si>
    <t>1219664387</t>
  </si>
  <si>
    <t>338</t>
  </si>
  <si>
    <t>5956122065</t>
  </si>
  <si>
    <t>Pražec dřevěný výhybkový dub skupina 4 3500x260x150</t>
  </si>
  <si>
    <t>-1884674594</t>
  </si>
  <si>
    <t>339</t>
  </si>
  <si>
    <t>5956122070</t>
  </si>
  <si>
    <t>Pražec dřevěný výhybkový dub skupina 4 3600x260x150</t>
  </si>
  <si>
    <t>1576094998</t>
  </si>
  <si>
    <t>340</t>
  </si>
  <si>
    <t>5956122075</t>
  </si>
  <si>
    <t>Pražec dřevěný výhybkový dub skupina 4 3700x260x150</t>
  </si>
  <si>
    <t>-1515306830</t>
  </si>
  <si>
    <t>341</t>
  </si>
  <si>
    <t>5956122080</t>
  </si>
  <si>
    <t>Pražec dřevěný výhybkový dub skupina 4 3800x260x150</t>
  </si>
  <si>
    <t>-51863171</t>
  </si>
  <si>
    <t>342</t>
  </si>
  <si>
    <t>5956122085</t>
  </si>
  <si>
    <t>Pražec dřevěný výhybkový dub skupina 4 3900x260x150</t>
  </si>
  <si>
    <t>934225477</t>
  </si>
  <si>
    <t>343</t>
  </si>
  <si>
    <t>5956122090</t>
  </si>
  <si>
    <t>Pražec dřevěný výhybkový dub skupina 4 4000x260x150</t>
  </si>
  <si>
    <t>-654923744</t>
  </si>
  <si>
    <t>344</t>
  </si>
  <si>
    <t>5956122095</t>
  </si>
  <si>
    <t>Pražec dřevěný výhybkový dub skupina 4 4100x260x150</t>
  </si>
  <si>
    <t>-454884425</t>
  </si>
  <si>
    <t>345</t>
  </si>
  <si>
    <t>5956122100</t>
  </si>
  <si>
    <t>Pražec dřevěný výhybkový dub skupina 4 4200x260x150</t>
  </si>
  <si>
    <t>1156028883</t>
  </si>
  <si>
    <t>346</t>
  </si>
  <si>
    <t>5956122105</t>
  </si>
  <si>
    <t>Pražec dřevěný výhybkový dub skupina 4 4300x260x150</t>
  </si>
  <si>
    <t>-306366568</t>
  </si>
  <si>
    <t>347</t>
  </si>
  <si>
    <t>5956122110</t>
  </si>
  <si>
    <t>Pražec dřevěný výhybkový dub skupina 4 4400x260x150</t>
  </si>
  <si>
    <t>-591975879</t>
  </si>
  <si>
    <t>348</t>
  </si>
  <si>
    <t>5956122115</t>
  </si>
  <si>
    <t>Pražec dřevěný výhybkový dub skupina 4 4500x260x150</t>
  </si>
  <si>
    <t>524136805</t>
  </si>
  <si>
    <t>349</t>
  </si>
  <si>
    <t>5956122120</t>
  </si>
  <si>
    <t>Pražec dřevěný výhybkový dub skupina 4 4600x260x150</t>
  </si>
  <si>
    <t>-1083936744</t>
  </si>
  <si>
    <t>350</t>
  </si>
  <si>
    <t>5956122125</t>
  </si>
  <si>
    <t>Pražec dřevěný výhybkový dub skupina 4 4700x260x150</t>
  </si>
  <si>
    <t>-1892371993</t>
  </si>
  <si>
    <t>351</t>
  </si>
  <si>
    <t>5956122130</t>
  </si>
  <si>
    <t>Pražec dřevěný výhybkový dub skupina 4 4800x260x150</t>
  </si>
  <si>
    <t>-814040198</t>
  </si>
  <si>
    <t>352</t>
  </si>
  <si>
    <t>5956122135</t>
  </si>
  <si>
    <t>Pražec dřevěný výhybkový dub skupina 4 4900x260x150</t>
  </si>
  <si>
    <t>-1407725486</t>
  </si>
  <si>
    <t>353</t>
  </si>
  <si>
    <t>5956122140</t>
  </si>
  <si>
    <t>Pražec dřevěný výhybkový dub skupina 4 5000x260x150</t>
  </si>
  <si>
    <t>-1114268876</t>
  </si>
  <si>
    <t>354</t>
  </si>
  <si>
    <t>5956122145</t>
  </si>
  <si>
    <t>Pražec dřevěný výhybkový dub skupina 4 5100x260x150</t>
  </si>
  <si>
    <t>-469011000</t>
  </si>
  <si>
    <t>355</t>
  </si>
  <si>
    <t>5956101005</t>
  </si>
  <si>
    <t>Pražec dřevěný příčný nevystrojený dub 2600x260x150 mm</t>
  </si>
  <si>
    <t>-2115744695</t>
  </si>
  <si>
    <t>356</t>
  </si>
  <si>
    <t>5956101025</t>
  </si>
  <si>
    <t>Pražec dřevěný příčný vystrojený   dub 2600x260x150 mm</t>
  </si>
  <si>
    <t>1426331748</t>
  </si>
  <si>
    <t>357</t>
  </si>
  <si>
    <t>5956101000</t>
  </si>
  <si>
    <t>Pražec dřevěný příčný nevystrojený dub 2600x260x160 mm</t>
  </si>
  <si>
    <t>373329707</t>
  </si>
  <si>
    <t>358</t>
  </si>
  <si>
    <t>5956101020</t>
  </si>
  <si>
    <t>Pražec dřevěný příčný vystrojený   dub 2600x260x160 mm</t>
  </si>
  <si>
    <t>-928149810</t>
  </si>
  <si>
    <t>359</t>
  </si>
  <si>
    <t>5956140020</t>
  </si>
  <si>
    <t>Pražec betonový příčný nevystrojený tv. SB 8 P</t>
  </si>
  <si>
    <t>-407384287</t>
  </si>
  <si>
    <t>360</t>
  </si>
  <si>
    <t>5956140045</t>
  </si>
  <si>
    <t>Pražec betonový příčný vystrojený včetně kompletů tv. SB 8 P upevnění tuhé-ŽS4</t>
  </si>
  <si>
    <t>121261668</t>
  </si>
  <si>
    <t>361</t>
  </si>
  <si>
    <t>5956140050</t>
  </si>
  <si>
    <t>Pražec betonový příčný vystrojený včetně kompletů tv. SB 8 P upevnění pružné-Skl24</t>
  </si>
  <si>
    <t>-1833434708</t>
  </si>
  <si>
    <t>362</t>
  </si>
  <si>
    <t>5956140025</t>
  </si>
  <si>
    <t>Pražec betonový příčný vystrojený včetně kompletů tv. B 91S/1 (UIC)</t>
  </si>
  <si>
    <t>1944591621</t>
  </si>
  <si>
    <t>363</t>
  </si>
  <si>
    <t>5956140030</t>
  </si>
  <si>
    <t>Pražec betonový příčný vystrojený včetně kompletů tv. B 91S/2 (S)</t>
  </si>
  <si>
    <t>517419595</t>
  </si>
  <si>
    <t>364</t>
  </si>
  <si>
    <t>5956140000</t>
  </si>
  <si>
    <t>Pražec betonový příčný nevystrojený tv. B 91S/1 (UIC)</t>
  </si>
  <si>
    <t>2027667159</t>
  </si>
  <si>
    <t>365</t>
  </si>
  <si>
    <t>5956140005</t>
  </si>
  <si>
    <t>Pražec betonový příčný nevystrojený tv. B 91S/2 (S)</t>
  </si>
  <si>
    <t>-237847322</t>
  </si>
  <si>
    <t>02 - Žel. spodek</t>
  </si>
  <si>
    <t>02.1 - Údržba žel. spodku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</si>
  <si>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</si>
  <si>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</si>
  <si>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353288926</t>
  </si>
  <si>
    <t>5913280210</t>
  </si>
  <si>
    <t>Demontáž dílů komunikace obrubníku uložení v betonu. Poznámka: 1. V cenách jsou započteny náklady na odstranění dlažby nebo obrubníku a naložení na dopravní prostředek.</t>
  </si>
  <si>
    <t>-1883252103</t>
  </si>
  <si>
    <t>5913285035</t>
  </si>
  <si>
    <t>Montáž dílů komunikace ze zámkové dlažby uložení v podsypu. Poznámka: 1. V cenách jsou započteny náklady na osazení dlažby nebo obrubníku.2. V cenách nejsou obsaženy náklady na dodávku materiálu.</t>
  </si>
  <si>
    <t>-1916844032</t>
  </si>
  <si>
    <t>5913285210</t>
  </si>
  <si>
    <t>Montáž dílů komunikace obrubníku uložení v betonu. Poznámka: 1. V cenách jsou započteny náklady na osazení dlažby nebo obrubníku.2. V cenách nejsou obsaženy náklady na dodávku materiálu.</t>
  </si>
  <si>
    <t>581797130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</si>
  <si>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</si>
  <si>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</si>
  <si>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-1110487655</t>
  </si>
  <si>
    <t>5914015100</t>
  </si>
  <si>
    <t>Čištění odvodňovacích zařízení ručně silniční vpusť. Poznámka: 1. V cenách jsou započteny náklady na vyčištění od nánosu a nečistot a rozprostření výzisku na terén nebo naložení na dopravní prostředek.2. V cenách nejsou obsaženy náklady na dopravu a skládkovné.</t>
  </si>
  <si>
    <t>-50140305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</si>
  <si>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</si>
  <si>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prostředek.2. V cenách nejsou obsaženy náklady na dopravu a skládkovné.</t>
  </si>
  <si>
    <t>-129461718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</si>
  <si>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</si>
  <si>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prostředek.2. V cenách nejsou obsaženy náklady na dopravu a skládkovné.</t>
  </si>
  <si>
    <t>-1606239290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</si>
  <si>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</si>
  <si>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prostředek.2. V cenách nejsou obsaženy náklady na provedení výkopku, ruční dočištění a dodávku materiálu.</t>
  </si>
  <si>
    <t>1481197522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</si>
  <si>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</si>
  <si>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prostředek.2. V cenách nejsou obsaženy náklady na provedení výkopku, ruční dočištění a dodávku materiálu.</t>
  </si>
  <si>
    <t>-826020381</t>
  </si>
  <si>
    <t>5914095020</t>
  </si>
  <si>
    <t>Čištění skalních svahů v ochranném pásmu dráhy od zvětralé horniny. Poznámka: 1. V cenách jsou započteny náklady na vyčištění skalních bloků od vegetace, manipulaci a naložení výzisku na dopravní prostředek.2. V cenách nejsou obsaženy náklady na přepravu a uložení na skládce.</t>
  </si>
  <si>
    <t>-1482205942</t>
  </si>
  <si>
    <t>5914120060</t>
  </si>
  <si>
    <t>Demontáž nástupiště úrovňového Sudop K (KD,KS) 145Z. Poznámka: 1. V cenách jsou započteny náklady na snesení dílů i zásypu a jejich uložení na plochu nebo naložení na dopravní prostředek a uložení na úložišti.</t>
  </si>
  <si>
    <t>-1782938780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</si>
  <si>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</si>
  <si>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</si>
  <si>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-1247010719</t>
  </si>
  <si>
    <t>5914125020</t>
  </si>
  <si>
    <t>Montáž nástupištních desek Sudop K (KD,KS) 145Z. Poznámka: 1. V cenách jsou započteny náklady na manipulaci a montáž desek podle vzorového listu.2. V cenách nejsou obsaženy náklady na dodávku materiálu.</t>
  </si>
  <si>
    <t>-1959177830</t>
  </si>
  <si>
    <t>5914130090</t>
  </si>
  <si>
    <t>Montáž nástupiště úrovňového Sudop KD (KS) 230. Poznámka: 1. V cenách jsou započteny náklady na úpravu terénu, montáž a zásyp podle vzorového listu.2. V cenách nejsou obsaženy náklady na dodávku materiálu.</t>
  </si>
  <si>
    <t>-836952973</t>
  </si>
  <si>
    <t>5914155030</t>
  </si>
  <si>
    <t>Oprava rampy zdiva. Poznámka: 1. V cenách jsou započteny náklady na opravu, naložení výzisku na dopravní prostředek a uložení na úložišti.2. V cenách nejsou obsaženy náklady na dodávku materiálu.</t>
  </si>
  <si>
    <t>-72986928</t>
  </si>
  <si>
    <t>5914155040</t>
  </si>
  <si>
    <t>Oprava rampy upevnění ochranného úhelníku. Poznámka: 1. V cenách jsou započteny náklady na opravu, naložení výzisku na dopravní prostředek a uložení na úložišti.2. V cenách nejsou obsaženy náklady na dodávku materiálu.</t>
  </si>
  <si>
    <t>707627263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</si>
  <si>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</si>
  <si>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</si>
  <si>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532344198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</si>
  <si>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</si>
  <si>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</si>
  <si>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-275569043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</si>
  <si>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</si>
  <si>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</si>
  <si>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-523912172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</si>
  <si>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</si>
  <si>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</si>
  <si>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592183263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</si>
  <si>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</si>
  <si>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</si>
  <si>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-1323795173</t>
  </si>
  <si>
    <t>5915025010</t>
  </si>
  <si>
    <t>Úprava vrstvy KL po snesení kolejového roštu koleje nebo výhybky. Poznámka: 1. V cenách jsou započteny náklady na rozhrnutí a urovnání KL a terénu z důvodu rušení trati.</t>
  </si>
  <si>
    <t>-471615569</t>
  </si>
  <si>
    <t>5915030010</t>
  </si>
  <si>
    <t>Bourání drobných staveb železničního spodku zarážedel. Poznámka: 1. V cenách jsou započteny náklady na vybourání zdiva, uložení na terén, naložení na dopravní prostředek a uložení na skládce.2. V cenách nejsou obsaženy náklady na dopravu a skládkovné.</t>
  </si>
  <si>
    <t>-397927227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</si>
  <si>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</si>
  <si>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skládce.2. V cenách nejsou obsaženy náklady na dopravu a skládkovné.</t>
  </si>
  <si>
    <t>1505990424</t>
  </si>
  <si>
    <t>5964147030</t>
  </si>
  <si>
    <t>Nástupištní díly konzolová deska K 145 Z</t>
  </si>
  <si>
    <t>-2135849047</t>
  </si>
  <si>
    <t>5964147065</t>
  </si>
  <si>
    <t>Nástupištní díly konzolová deska KS 230 Z</t>
  </si>
  <si>
    <t>-1175087751</t>
  </si>
  <si>
    <t>5964151010</t>
  </si>
  <si>
    <t>Dlažba zámková hladká íčko</t>
  </si>
  <si>
    <t>1084490237</t>
  </si>
  <si>
    <t>5964153000</t>
  </si>
  <si>
    <t>Dlaždice betonová 40x40</t>
  </si>
  <si>
    <t>751558742</t>
  </si>
  <si>
    <t>5964159000</t>
  </si>
  <si>
    <t>Obrubník krajový</t>
  </si>
  <si>
    <t>-1853396880</t>
  </si>
  <si>
    <t>5964159005</t>
  </si>
  <si>
    <t>Obrubník chodníkový</t>
  </si>
  <si>
    <t>-1463873996</t>
  </si>
  <si>
    <t>5964161015</t>
  </si>
  <si>
    <t>Beton lehce zhutnitelný C 20/25;XC2 vyhovuje i XC1 F5 2 365 2 862</t>
  </si>
  <si>
    <t>1650572936</t>
  </si>
  <si>
    <t>5964161025</t>
  </si>
  <si>
    <t>Beton lehce zhutnitelný C 25/30;XC2 vyhovuje i XC1 F5 2 410 2 916</t>
  </si>
  <si>
    <t>1464480814</t>
  </si>
  <si>
    <t>5963146000</t>
  </si>
  <si>
    <t>Asfaltový beton ACO 11S 50/70 střednězrnný-obrusná vrstva</t>
  </si>
  <si>
    <t>-347038813</t>
  </si>
  <si>
    <t>5963146005</t>
  </si>
  <si>
    <t>Asfaltový beton ACO 8 50/70 jemnozrnný-obrusná vrstva</t>
  </si>
  <si>
    <t>823595225</t>
  </si>
  <si>
    <t>5963146010</t>
  </si>
  <si>
    <t>Asfaltový beton ACL 16S 50/70 hrubozrnný-ložní vrstva</t>
  </si>
  <si>
    <t>-1850508735</t>
  </si>
  <si>
    <t>5963146015</t>
  </si>
  <si>
    <t>Asfaltový beton ACL 22S 50/70 velmi hrubozrnný-ložní vrstva</t>
  </si>
  <si>
    <t>-367063008</t>
  </si>
  <si>
    <t>5963146020</t>
  </si>
  <si>
    <t>Asfaltový beton ACP 16S 50/70 středněznný-podkladní vrstva</t>
  </si>
  <si>
    <t>-922535145</t>
  </si>
  <si>
    <t>5963146025</t>
  </si>
  <si>
    <t>Asfaltový beton ACP 22S 50/70 hrubozrnný podkladní vrstva</t>
  </si>
  <si>
    <t>279468515</t>
  </si>
  <si>
    <t>5963149000</t>
  </si>
  <si>
    <t>Asfalt litý jemnozrnný (LAJ)</t>
  </si>
  <si>
    <t>-1118531425</t>
  </si>
  <si>
    <t>5963149005</t>
  </si>
  <si>
    <t>Asfalt litý střednězrnný (LAS)</t>
  </si>
  <si>
    <t>256924403</t>
  </si>
  <si>
    <t>5963152000</t>
  </si>
  <si>
    <t>Asfaltová zálivka pro trhliny a spáry</t>
  </si>
  <si>
    <t>kg</t>
  </si>
  <si>
    <t>237308234</t>
  </si>
  <si>
    <t>5963155000</t>
  </si>
  <si>
    <t>Asfaltová páska tavitelná 25x10</t>
  </si>
  <si>
    <t>-2001863420</t>
  </si>
  <si>
    <t>5963155005</t>
  </si>
  <si>
    <t>Asfaltová páska těsnící</t>
  </si>
  <si>
    <t>1070109937</t>
  </si>
  <si>
    <t>5964119000</t>
  </si>
  <si>
    <t>Příkopová tvárnice TZZ 3</t>
  </si>
  <si>
    <t>481171744</t>
  </si>
  <si>
    <t>5964119005</t>
  </si>
  <si>
    <t>Příkopová tvárnice TZZ 5</t>
  </si>
  <si>
    <t>132714493</t>
  </si>
  <si>
    <t>5964119010</t>
  </si>
  <si>
    <t>Příkopová tvárnice TZZ 4a</t>
  </si>
  <si>
    <t>1746814788</t>
  </si>
  <si>
    <t>3 - Ostatní</t>
  </si>
  <si>
    <t>03.1 - VRN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</si>
  <si>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</si>
  <si>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</si>
  <si>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500459884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</si>
  <si>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</si>
  <si>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</si>
  <si>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-1871173503</t>
  </si>
  <si>
    <t>9902200400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</si>
  <si>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</si>
  <si>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-100325121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</si>
  <si>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</si>
  <si>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</si>
  <si>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-268069162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</si>
  <si>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</si>
  <si>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</si>
  <si>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933927020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</si>
  <si>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</si>
  <si>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</si>
  <si>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-218180947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</si>
  <si>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</si>
  <si>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</si>
  <si>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-1321786678</t>
  </si>
  <si>
    <t>9903100100</t>
  </si>
  <si>
    <t xml:space="preserve">Přeprava mechanizace na místo prováděných prací o hmotnosti do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</si>
  <si>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694766165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</si>
  <si>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</si>
  <si>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</si>
  <si>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612704747</t>
  </si>
  <si>
    <t>9909000100</t>
  </si>
  <si>
    <t>Poplatek za uložení suti nebo hmot na oficiální skládku Poznámka: V cenách jsou započteny náklady na uložení stavebního odpadu na oficiální skládku.</t>
  </si>
  <si>
    <t>1000543389</t>
  </si>
  <si>
    <t>9909000200</t>
  </si>
  <si>
    <t>Poplatek za uložení nebezpečného odpadu na oficiální skládku Poznámka: V cenách jsou započteny náklady na uložení stavebního odpadu na oficiální skládku.</t>
  </si>
  <si>
    <t>-613369519</t>
  </si>
  <si>
    <t>9909000300</t>
  </si>
  <si>
    <t>Poplatek za likvidaci dřevěných kolejnicových podpor Poznámka: V cenách jsou započteny náklady na uložení stavebního odpadu na oficiální skládku.</t>
  </si>
  <si>
    <t>-741999107</t>
  </si>
  <si>
    <t>9909000400</t>
  </si>
  <si>
    <t>Poplatek za likvidaci plastových součástí Poznámka: V cenách jsou započteny náklady na uložení stavebního odpadu na oficiální skládku.</t>
  </si>
  <si>
    <t>1658724460</t>
  </si>
  <si>
    <t>9909000500</t>
  </si>
  <si>
    <t>Poplatek uložení odpadu betonových prefabrikátů Poznámka: V cenách jsou započteny náklady na uložení stavebního odpadu na oficiální skládku.</t>
  </si>
  <si>
    <t>1123741556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</si>
  <si>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</si>
  <si>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</si>
  <si>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</si>
  <si>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</si>
  <si>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</si>
  <si>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</si>
  <si>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</si>
  <si>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</si>
  <si>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</si>
  <si>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</si>
  <si>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</si>
  <si>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</si>
  <si>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</si>
  <si>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</si>
  <si>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</si>
  <si>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</si>
  <si>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</si>
  <si>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</si>
  <si>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</si>
  <si>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</si>
  <si>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</si>
  <si>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</si>
  <si>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</si>
  <si>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</si>
  <si>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</si>
  <si>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</si>
  <si>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</si>
  <si>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</si>
  <si>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</si>
  <si>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</si>
  <si>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</si>
  <si>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</si>
  <si>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</si>
  <si>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</si>
  <si>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</si>
  <si>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</si>
  <si>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</si>
  <si>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</si>
  <si>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</si>
  <si>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</si>
  <si>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</si>
  <si>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</si>
  <si>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</si>
  <si>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</si>
  <si>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</si>
  <si>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</si>
  <si>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</si>
  <si>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</si>
  <si>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</si>
  <si>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</si>
  <si>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</si>
  <si>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</si>
  <si>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</si>
  <si>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</si>
  <si>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</si>
  <si>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</si>
  <si>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</si>
  <si>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</si>
  <si>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</si>
  <si>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</si>
  <si>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</si>
  <si>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</si>
  <si>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</si>
  <si>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</si>
  <si>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</si>
  <si>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</si>
  <si>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</si>
  <si>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</si>
  <si>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</si>
  <si>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</si>
  <si>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</si>
  <si>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</si>
  <si>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</si>
  <si>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</si>
  <si>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</si>
  <si>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</si>
  <si>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</si>
  <si>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</si>
  <si>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</si>
  <si>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</si>
  <si>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</si>
  <si>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</si>
  <si>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</si>
  <si>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</si>
  <si>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</si>
  <si>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</si>
  <si>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</si>
  <si>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</si>
  <si>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</si>
  <si>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</si>
  <si>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</si>
  <si>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</si>
  <si>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</si>
  <si>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</si>
  <si>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</si>
  <si>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</si>
  <si>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</si>
  <si>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</si>
  <si>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</si>
  <si>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</si>
  <si>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</si>
  <si>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</si>
  <si>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</si>
  <si>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</si>
  <si>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</si>
  <si>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</si>
  <si>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</si>
  <si>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</si>
  <si>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</si>
  <si>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</si>
  <si>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</si>
  <si>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</si>
  <si>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</si>
  <si>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</si>
  <si>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</si>
  <si>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</si>
  <si>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</si>
  <si>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</si>
  <si>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</si>
  <si>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</si>
  <si>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</si>
  <si>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</si>
  <si>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</si>
  <si>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</si>
  <si>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</si>
  <si>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</si>
  <si>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</si>
  <si>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</si>
  <si>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</si>
  <si>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</si>
  <si>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</si>
  <si>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</si>
  <si>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</si>
  <si>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</si>
  <si>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</si>
  <si>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</si>
  <si>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</si>
  <si>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</si>
  <si>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</si>
  <si>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</si>
  <si>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</si>
  <si>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</si>
  <si>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</si>
  <si>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</si>
  <si>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</si>
  <si>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</si>
  <si>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</si>
  <si>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</si>
  <si>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</si>
  <si>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</si>
  <si>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</si>
  <si>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</si>
  <si>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</si>
  <si>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</si>
  <si>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</si>
  <si>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</si>
  <si>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</si>
  <si>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</si>
  <si>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</si>
  <si>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</si>
  <si>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</si>
  <si>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</si>
  <si>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</si>
  <si>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</si>
  <si>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</si>
  <si>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</si>
  <si>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</si>
  <si>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</si>
  <si>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</si>
  <si>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</si>
  <si>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</si>
  <si>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</si>
  <si>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</si>
  <si>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</si>
  <si>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</si>
  <si>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</si>
  <si>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</si>
  <si>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</si>
  <si>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</si>
  <si>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</si>
  <si>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Předpokl množství</t>
  </si>
  <si>
    <t>Údržba, opravy a odstraňování závad u ST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</si>
</sst>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>
      <pane ySplit="1" topLeftCell="A11" activePane="bottomLeft" state="frozen"/>
      <selection pane="bottomLeft" activeCell="E14" sqref="E14:A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15" t="s">
        <v>8</v>
      </c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92" t="s">
        <v>17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6"/>
      <c r="AQ5" s="28"/>
      <c r="BE5" s="290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94" t="s">
        <v>1992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6"/>
      <c r="AQ6" s="28"/>
      <c r="BE6" s="291"/>
      <c r="BS6" s="21" t="s">
        <v>9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21</v>
      </c>
      <c r="AL7" s="26"/>
      <c r="AM7" s="26"/>
      <c r="AN7" s="32" t="s">
        <v>5</v>
      </c>
      <c r="AO7" s="26"/>
      <c r="AP7" s="26"/>
      <c r="AQ7" s="28"/>
      <c r="BE7" s="291"/>
      <c r="BS7" s="21" t="s">
        <v>9</v>
      </c>
    </row>
    <row r="8" spans="1:74" ht="14.45" customHeight="1">
      <c r="B8" s="25"/>
      <c r="C8" s="26"/>
      <c r="D8" s="34" t="s">
        <v>22</v>
      </c>
      <c r="E8" s="26"/>
      <c r="F8" s="26"/>
      <c r="G8" s="26"/>
      <c r="H8" s="26"/>
      <c r="I8" s="26"/>
      <c r="J8" s="26"/>
      <c r="K8" s="32" t="s">
        <v>23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24</v>
      </c>
      <c r="AL8" s="26"/>
      <c r="AM8" s="26"/>
      <c r="AN8" s="35" t="s">
        <v>29</v>
      </c>
      <c r="AO8" s="26"/>
      <c r="AP8" s="26"/>
      <c r="AQ8" s="28"/>
      <c r="BE8" s="291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91"/>
      <c r="BS9" s="21" t="s">
        <v>9</v>
      </c>
    </row>
    <row r="10" spans="1:74" ht="14.45" customHeight="1">
      <c r="B10" s="25"/>
      <c r="C10" s="26"/>
      <c r="D10" s="34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26</v>
      </c>
      <c r="AL10" s="26"/>
      <c r="AM10" s="26"/>
      <c r="AN10" s="32" t="s">
        <v>5</v>
      </c>
      <c r="AO10" s="26"/>
      <c r="AP10" s="26"/>
      <c r="AQ10" s="28"/>
      <c r="BE10" s="291"/>
      <c r="BS10" s="21" t="s">
        <v>9</v>
      </c>
    </row>
    <row r="11" spans="1:74" ht="18.399999999999999" customHeight="1">
      <c r="B11" s="25"/>
      <c r="C11" s="26"/>
      <c r="D11" s="26"/>
      <c r="E11" s="32" t="s">
        <v>23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27</v>
      </c>
      <c r="AL11" s="26"/>
      <c r="AM11" s="26"/>
      <c r="AN11" s="32" t="s">
        <v>5</v>
      </c>
      <c r="AO11" s="26"/>
      <c r="AP11" s="26"/>
      <c r="AQ11" s="28"/>
      <c r="BE11" s="291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91"/>
      <c r="BS12" s="21" t="s">
        <v>9</v>
      </c>
    </row>
    <row r="13" spans="1:74" ht="14.45" customHeight="1">
      <c r="B13" s="25"/>
      <c r="C13" s="26"/>
      <c r="D13" s="34" t="s">
        <v>28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26</v>
      </c>
      <c r="AL13" s="26"/>
      <c r="AM13" s="26"/>
      <c r="AN13" s="36" t="s">
        <v>29</v>
      </c>
      <c r="AO13" s="26"/>
      <c r="AP13" s="26"/>
      <c r="AQ13" s="28"/>
      <c r="BE13" s="291"/>
      <c r="BS13" s="21" t="s">
        <v>9</v>
      </c>
    </row>
    <row r="14" spans="1:74" ht="15">
      <c r="B14" s="25"/>
      <c r="C14" s="26"/>
      <c r="D14" s="26"/>
      <c r="E14" s="295" t="s">
        <v>29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34" t="s">
        <v>27</v>
      </c>
      <c r="AL14" s="26"/>
      <c r="AM14" s="26"/>
      <c r="AN14" s="36" t="s">
        <v>29</v>
      </c>
      <c r="AO14" s="26"/>
      <c r="AP14" s="26"/>
      <c r="AQ14" s="28"/>
      <c r="BE14" s="291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91"/>
      <c r="BS15" s="21" t="s">
        <v>6</v>
      </c>
    </row>
    <row r="16" spans="1:74" ht="14.45" customHeight="1">
      <c r="B16" s="25"/>
      <c r="C16" s="26"/>
      <c r="D16" s="34" t="s">
        <v>30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26</v>
      </c>
      <c r="AL16" s="26"/>
      <c r="AM16" s="26"/>
      <c r="AN16" s="32" t="s">
        <v>5</v>
      </c>
      <c r="AO16" s="26"/>
      <c r="AP16" s="26"/>
      <c r="AQ16" s="28"/>
      <c r="BE16" s="291"/>
      <c r="BS16" s="21" t="s">
        <v>6</v>
      </c>
    </row>
    <row r="17" spans="2:71" ht="18.399999999999999" customHeight="1">
      <c r="B17" s="25"/>
      <c r="C17" s="26"/>
      <c r="D17" s="26"/>
      <c r="E17" s="32" t="s">
        <v>23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27</v>
      </c>
      <c r="AL17" s="26"/>
      <c r="AM17" s="26"/>
      <c r="AN17" s="32" t="s">
        <v>5</v>
      </c>
      <c r="AO17" s="26"/>
      <c r="AP17" s="26"/>
      <c r="AQ17" s="28"/>
      <c r="BE17" s="291"/>
      <c r="BS17" s="21" t="s">
        <v>31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91"/>
      <c r="BS18" s="21" t="s">
        <v>9</v>
      </c>
    </row>
    <row r="19" spans="2:71" ht="14.45" customHeight="1">
      <c r="B19" s="25"/>
      <c r="C19" s="26"/>
      <c r="D19" s="34" t="s">
        <v>32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91"/>
      <c r="BS19" s="21" t="s">
        <v>9</v>
      </c>
    </row>
    <row r="20" spans="2:71" ht="16.5" customHeight="1">
      <c r="B20" s="25"/>
      <c r="C20" s="26"/>
      <c r="D20" s="26"/>
      <c r="E20" s="297" t="s">
        <v>5</v>
      </c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6"/>
      <c r="AP20" s="26"/>
      <c r="AQ20" s="28"/>
      <c r="BE20" s="291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91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91"/>
    </row>
    <row r="23" spans="2:71" s="1" customFormat="1" ht="25.9" customHeight="1">
      <c r="B23" s="38"/>
      <c r="C23" s="39"/>
      <c r="D23" s="40" t="s">
        <v>33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98">
        <f>ROUND(AG51,2)</f>
        <v>0</v>
      </c>
      <c r="AL23" s="299"/>
      <c r="AM23" s="299"/>
      <c r="AN23" s="299"/>
      <c r="AO23" s="299"/>
      <c r="AP23" s="39"/>
      <c r="AQ23" s="42"/>
      <c r="BE23" s="291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91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00" t="s">
        <v>34</v>
      </c>
      <c r="M25" s="300"/>
      <c r="N25" s="300"/>
      <c r="O25" s="300"/>
      <c r="P25" s="39"/>
      <c r="Q25" s="39"/>
      <c r="R25" s="39"/>
      <c r="S25" s="39"/>
      <c r="T25" s="39"/>
      <c r="U25" s="39"/>
      <c r="V25" s="39"/>
      <c r="W25" s="300" t="s">
        <v>35</v>
      </c>
      <c r="X25" s="300"/>
      <c r="Y25" s="300"/>
      <c r="Z25" s="300"/>
      <c r="AA25" s="300"/>
      <c r="AB25" s="300"/>
      <c r="AC25" s="300"/>
      <c r="AD25" s="300"/>
      <c r="AE25" s="300"/>
      <c r="AF25" s="39"/>
      <c r="AG25" s="39"/>
      <c r="AH25" s="39"/>
      <c r="AI25" s="39"/>
      <c r="AJ25" s="39"/>
      <c r="AK25" s="300" t="s">
        <v>36</v>
      </c>
      <c r="AL25" s="300"/>
      <c r="AM25" s="300"/>
      <c r="AN25" s="300"/>
      <c r="AO25" s="300"/>
      <c r="AP25" s="39"/>
      <c r="AQ25" s="42"/>
      <c r="BE25" s="291"/>
    </row>
    <row r="26" spans="2:71" s="2" customFormat="1" ht="14.45" customHeight="1">
      <c r="B26" s="44"/>
      <c r="C26" s="45"/>
      <c r="D26" s="46" t="s">
        <v>37</v>
      </c>
      <c r="E26" s="45"/>
      <c r="F26" s="46" t="s">
        <v>38</v>
      </c>
      <c r="G26" s="45"/>
      <c r="H26" s="45"/>
      <c r="I26" s="45"/>
      <c r="J26" s="45"/>
      <c r="K26" s="45"/>
      <c r="L26" s="289">
        <v>0.21</v>
      </c>
      <c r="M26" s="288"/>
      <c r="N26" s="288"/>
      <c r="O26" s="288"/>
      <c r="P26" s="45"/>
      <c r="Q26" s="45"/>
      <c r="R26" s="45"/>
      <c r="S26" s="45"/>
      <c r="T26" s="45"/>
      <c r="U26" s="45"/>
      <c r="V26" s="45"/>
      <c r="W26" s="287">
        <f>ROUND(AZ51,2)</f>
        <v>0</v>
      </c>
      <c r="X26" s="288"/>
      <c r="Y26" s="288"/>
      <c r="Z26" s="288"/>
      <c r="AA26" s="288"/>
      <c r="AB26" s="288"/>
      <c r="AC26" s="288"/>
      <c r="AD26" s="288"/>
      <c r="AE26" s="288"/>
      <c r="AF26" s="45"/>
      <c r="AG26" s="45"/>
      <c r="AH26" s="45"/>
      <c r="AI26" s="45"/>
      <c r="AJ26" s="45"/>
      <c r="AK26" s="287">
        <f>ROUND(AV51,2)</f>
        <v>0</v>
      </c>
      <c r="AL26" s="288"/>
      <c r="AM26" s="288"/>
      <c r="AN26" s="288"/>
      <c r="AO26" s="288"/>
      <c r="AP26" s="45"/>
      <c r="AQ26" s="47"/>
      <c r="BE26" s="291"/>
    </row>
    <row r="27" spans="2:71" s="2" customFormat="1" ht="14.45" customHeight="1">
      <c r="B27" s="44"/>
      <c r="C27" s="45"/>
      <c r="D27" s="45"/>
      <c r="E27" s="45"/>
      <c r="F27" s="46" t="s">
        <v>39</v>
      </c>
      <c r="G27" s="45"/>
      <c r="H27" s="45"/>
      <c r="I27" s="45"/>
      <c r="J27" s="45"/>
      <c r="K27" s="45"/>
      <c r="L27" s="289">
        <v>0.15</v>
      </c>
      <c r="M27" s="288"/>
      <c r="N27" s="288"/>
      <c r="O27" s="288"/>
      <c r="P27" s="45"/>
      <c r="Q27" s="45"/>
      <c r="R27" s="45"/>
      <c r="S27" s="45"/>
      <c r="T27" s="45"/>
      <c r="U27" s="45"/>
      <c r="V27" s="45"/>
      <c r="W27" s="287">
        <f>ROUND(BA51,2)</f>
        <v>0</v>
      </c>
      <c r="X27" s="288"/>
      <c r="Y27" s="288"/>
      <c r="Z27" s="288"/>
      <c r="AA27" s="288"/>
      <c r="AB27" s="288"/>
      <c r="AC27" s="288"/>
      <c r="AD27" s="288"/>
      <c r="AE27" s="288"/>
      <c r="AF27" s="45"/>
      <c r="AG27" s="45"/>
      <c r="AH27" s="45"/>
      <c r="AI27" s="45"/>
      <c r="AJ27" s="45"/>
      <c r="AK27" s="287">
        <f>ROUND(AW51,2)</f>
        <v>0</v>
      </c>
      <c r="AL27" s="288"/>
      <c r="AM27" s="288"/>
      <c r="AN27" s="288"/>
      <c r="AO27" s="288"/>
      <c r="AP27" s="45"/>
      <c r="AQ27" s="47"/>
      <c r="BE27" s="291"/>
    </row>
    <row r="28" spans="2:71" s="2" customFormat="1" ht="14.45" hidden="1" customHeight="1">
      <c r="B28" s="44"/>
      <c r="C28" s="45"/>
      <c r="D28" s="45"/>
      <c r="E28" s="45"/>
      <c r="F28" s="46" t="s">
        <v>40</v>
      </c>
      <c r="G28" s="45"/>
      <c r="H28" s="45"/>
      <c r="I28" s="45"/>
      <c r="J28" s="45"/>
      <c r="K28" s="45"/>
      <c r="L28" s="289">
        <v>0.21</v>
      </c>
      <c r="M28" s="288"/>
      <c r="N28" s="288"/>
      <c r="O28" s="288"/>
      <c r="P28" s="45"/>
      <c r="Q28" s="45"/>
      <c r="R28" s="45"/>
      <c r="S28" s="45"/>
      <c r="T28" s="45"/>
      <c r="U28" s="45"/>
      <c r="V28" s="45"/>
      <c r="W28" s="287">
        <f>ROUND(BB51,2)</f>
        <v>0</v>
      </c>
      <c r="X28" s="288"/>
      <c r="Y28" s="288"/>
      <c r="Z28" s="288"/>
      <c r="AA28" s="288"/>
      <c r="AB28" s="288"/>
      <c r="AC28" s="288"/>
      <c r="AD28" s="288"/>
      <c r="AE28" s="288"/>
      <c r="AF28" s="45"/>
      <c r="AG28" s="45"/>
      <c r="AH28" s="45"/>
      <c r="AI28" s="45"/>
      <c r="AJ28" s="45"/>
      <c r="AK28" s="287">
        <v>0</v>
      </c>
      <c r="AL28" s="288"/>
      <c r="AM28" s="288"/>
      <c r="AN28" s="288"/>
      <c r="AO28" s="288"/>
      <c r="AP28" s="45"/>
      <c r="AQ28" s="47"/>
      <c r="BE28" s="291"/>
    </row>
    <row r="29" spans="2:71" s="2" customFormat="1" ht="14.45" hidden="1" customHeight="1">
      <c r="B29" s="44"/>
      <c r="C29" s="45"/>
      <c r="D29" s="45"/>
      <c r="E29" s="45"/>
      <c r="F29" s="46" t="s">
        <v>41</v>
      </c>
      <c r="G29" s="45"/>
      <c r="H29" s="45"/>
      <c r="I29" s="45"/>
      <c r="J29" s="45"/>
      <c r="K29" s="45"/>
      <c r="L29" s="289">
        <v>0.15</v>
      </c>
      <c r="M29" s="288"/>
      <c r="N29" s="288"/>
      <c r="O29" s="288"/>
      <c r="P29" s="45"/>
      <c r="Q29" s="45"/>
      <c r="R29" s="45"/>
      <c r="S29" s="45"/>
      <c r="T29" s="45"/>
      <c r="U29" s="45"/>
      <c r="V29" s="45"/>
      <c r="W29" s="287">
        <f>ROUND(BC51,2)</f>
        <v>0</v>
      </c>
      <c r="X29" s="288"/>
      <c r="Y29" s="288"/>
      <c r="Z29" s="288"/>
      <c r="AA29" s="288"/>
      <c r="AB29" s="288"/>
      <c r="AC29" s="288"/>
      <c r="AD29" s="288"/>
      <c r="AE29" s="288"/>
      <c r="AF29" s="45"/>
      <c r="AG29" s="45"/>
      <c r="AH29" s="45"/>
      <c r="AI29" s="45"/>
      <c r="AJ29" s="45"/>
      <c r="AK29" s="287">
        <v>0</v>
      </c>
      <c r="AL29" s="288"/>
      <c r="AM29" s="288"/>
      <c r="AN29" s="288"/>
      <c r="AO29" s="288"/>
      <c r="AP29" s="45"/>
      <c r="AQ29" s="47"/>
      <c r="BE29" s="291"/>
    </row>
    <row r="30" spans="2:71" s="2" customFormat="1" ht="14.45" hidden="1" customHeight="1">
      <c r="B30" s="44"/>
      <c r="C30" s="45"/>
      <c r="D30" s="45"/>
      <c r="E30" s="45"/>
      <c r="F30" s="46" t="s">
        <v>42</v>
      </c>
      <c r="G30" s="45"/>
      <c r="H30" s="45"/>
      <c r="I30" s="45"/>
      <c r="J30" s="45"/>
      <c r="K30" s="45"/>
      <c r="L30" s="289">
        <v>0</v>
      </c>
      <c r="M30" s="288"/>
      <c r="N30" s="288"/>
      <c r="O30" s="288"/>
      <c r="P30" s="45"/>
      <c r="Q30" s="45"/>
      <c r="R30" s="45"/>
      <c r="S30" s="45"/>
      <c r="T30" s="45"/>
      <c r="U30" s="45"/>
      <c r="V30" s="45"/>
      <c r="W30" s="287">
        <f>ROUND(BD51,2)</f>
        <v>0</v>
      </c>
      <c r="X30" s="288"/>
      <c r="Y30" s="288"/>
      <c r="Z30" s="288"/>
      <c r="AA30" s="288"/>
      <c r="AB30" s="288"/>
      <c r="AC30" s="288"/>
      <c r="AD30" s="288"/>
      <c r="AE30" s="288"/>
      <c r="AF30" s="45"/>
      <c r="AG30" s="45"/>
      <c r="AH30" s="45"/>
      <c r="AI30" s="45"/>
      <c r="AJ30" s="45"/>
      <c r="AK30" s="287">
        <v>0</v>
      </c>
      <c r="AL30" s="288"/>
      <c r="AM30" s="288"/>
      <c r="AN30" s="288"/>
      <c r="AO30" s="288"/>
      <c r="AP30" s="45"/>
      <c r="AQ30" s="47"/>
      <c r="BE30" s="291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91"/>
    </row>
    <row r="32" spans="2:71" s="1" customFormat="1" ht="25.9" customHeight="1">
      <c r="B32" s="38"/>
      <c r="C32" s="48"/>
      <c r="D32" s="49" t="s">
        <v>43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44</v>
      </c>
      <c r="U32" s="50"/>
      <c r="V32" s="50"/>
      <c r="W32" s="50"/>
      <c r="X32" s="305" t="s">
        <v>45</v>
      </c>
      <c r="Y32" s="306"/>
      <c r="Z32" s="306"/>
      <c r="AA32" s="306"/>
      <c r="AB32" s="306"/>
      <c r="AC32" s="50"/>
      <c r="AD32" s="50"/>
      <c r="AE32" s="50"/>
      <c r="AF32" s="50"/>
      <c r="AG32" s="50"/>
      <c r="AH32" s="50"/>
      <c r="AI32" s="50"/>
      <c r="AJ32" s="50"/>
      <c r="AK32" s="307">
        <f>SUM(AK23:AK30)</f>
        <v>0</v>
      </c>
      <c r="AL32" s="306"/>
      <c r="AM32" s="306"/>
      <c r="AN32" s="306"/>
      <c r="AO32" s="308"/>
      <c r="AP32" s="48"/>
      <c r="AQ32" s="52"/>
      <c r="BE32" s="291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46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018</v>
      </c>
      <c r="AR41" s="59"/>
    </row>
    <row r="42" spans="2:56" s="4" customFormat="1" ht="36.950000000000003" customHeight="1">
      <c r="B42" s="61"/>
      <c r="C42" s="62" t="s">
        <v>19</v>
      </c>
      <c r="L42" s="320" t="str">
        <f>K6</f>
        <v>Údržba, opravy a odstraňování závad u ST Břeclav</v>
      </c>
      <c r="M42" s="321"/>
      <c r="N42" s="321"/>
      <c r="O42" s="321"/>
      <c r="P42" s="321"/>
      <c r="Q42" s="321"/>
      <c r="R42" s="321"/>
      <c r="S42" s="321"/>
      <c r="T42" s="321"/>
      <c r="U42" s="321"/>
      <c r="V42" s="321"/>
      <c r="W42" s="321"/>
      <c r="X42" s="321"/>
      <c r="Y42" s="321"/>
      <c r="Z42" s="321"/>
      <c r="AA42" s="321"/>
      <c r="AB42" s="321"/>
      <c r="AC42" s="321"/>
      <c r="AD42" s="321"/>
      <c r="AE42" s="321"/>
      <c r="AF42" s="321"/>
      <c r="AG42" s="321"/>
      <c r="AH42" s="321"/>
      <c r="AI42" s="321"/>
      <c r="AJ42" s="321"/>
      <c r="AK42" s="321"/>
      <c r="AL42" s="321"/>
      <c r="AM42" s="321"/>
      <c r="AN42" s="321"/>
      <c r="AO42" s="321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22</v>
      </c>
      <c r="L44" s="63" t="str">
        <f>IF(K8="","",K8)</f>
        <v xml:space="preserve"> </v>
      </c>
      <c r="AI44" s="60" t="s">
        <v>24</v>
      </c>
      <c r="AM44" s="322" t="str">
        <f>IF(AN8= "","",AN8)</f>
        <v>Vyplň údaj</v>
      </c>
      <c r="AN44" s="322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25</v>
      </c>
      <c r="L46" s="3" t="str">
        <f>IF(E11= "","",E11)</f>
        <v xml:space="preserve"> </v>
      </c>
      <c r="AI46" s="60" t="s">
        <v>30</v>
      </c>
      <c r="AM46" s="323" t="str">
        <f>IF(E17="","",E17)</f>
        <v xml:space="preserve"> </v>
      </c>
      <c r="AN46" s="323"/>
      <c r="AO46" s="323"/>
      <c r="AP46" s="323"/>
      <c r="AR46" s="38"/>
      <c r="AS46" s="324" t="s">
        <v>47</v>
      </c>
      <c r="AT46" s="325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28</v>
      </c>
      <c r="L47" s="3" t="str">
        <f>IF(E14= "Vyplň údaj","",E14)</f>
        <v/>
      </c>
      <c r="AR47" s="38"/>
      <c r="AS47" s="326"/>
      <c r="AT47" s="327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26"/>
      <c r="AT48" s="327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01" t="s">
        <v>48</v>
      </c>
      <c r="D49" s="302"/>
      <c r="E49" s="302"/>
      <c r="F49" s="302"/>
      <c r="G49" s="302"/>
      <c r="H49" s="68"/>
      <c r="I49" s="303" t="s">
        <v>49</v>
      </c>
      <c r="J49" s="302"/>
      <c r="K49" s="302"/>
      <c r="L49" s="302"/>
      <c r="M49" s="302"/>
      <c r="N49" s="302"/>
      <c r="O49" s="302"/>
      <c r="P49" s="302"/>
      <c r="Q49" s="302"/>
      <c r="R49" s="302"/>
      <c r="S49" s="302"/>
      <c r="T49" s="302"/>
      <c r="U49" s="302"/>
      <c r="V49" s="302"/>
      <c r="W49" s="302"/>
      <c r="X49" s="302"/>
      <c r="Y49" s="302"/>
      <c r="Z49" s="302"/>
      <c r="AA49" s="302"/>
      <c r="AB49" s="302"/>
      <c r="AC49" s="302"/>
      <c r="AD49" s="302"/>
      <c r="AE49" s="302"/>
      <c r="AF49" s="302"/>
      <c r="AG49" s="304" t="s">
        <v>50</v>
      </c>
      <c r="AH49" s="302"/>
      <c r="AI49" s="302"/>
      <c r="AJ49" s="302"/>
      <c r="AK49" s="302"/>
      <c r="AL49" s="302"/>
      <c r="AM49" s="302"/>
      <c r="AN49" s="303" t="s">
        <v>51</v>
      </c>
      <c r="AO49" s="302"/>
      <c r="AP49" s="302"/>
      <c r="AQ49" s="69" t="s">
        <v>52</v>
      </c>
      <c r="AR49" s="38"/>
      <c r="AS49" s="70" t="s">
        <v>53</v>
      </c>
      <c r="AT49" s="71" t="s">
        <v>54</v>
      </c>
      <c r="AU49" s="71" t="s">
        <v>55</v>
      </c>
      <c r="AV49" s="71" t="s">
        <v>56</v>
      </c>
      <c r="AW49" s="71" t="s">
        <v>57</v>
      </c>
      <c r="AX49" s="71" t="s">
        <v>58</v>
      </c>
      <c r="AY49" s="71" t="s">
        <v>59</v>
      </c>
      <c r="AZ49" s="71" t="s">
        <v>60</v>
      </c>
      <c r="BA49" s="71" t="s">
        <v>61</v>
      </c>
      <c r="BB49" s="71" t="s">
        <v>62</v>
      </c>
      <c r="BC49" s="71" t="s">
        <v>63</v>
      </c>
      <c r="BD49" s="72" t="s">
        <v>64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65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13">
        <f>ROUND(AG52+AG54+AG56,2)</f>
        <v>0</v>
      </c>
      <c r="AH51" s="313"/>
      <c r="AI51" s="313"/>
      <c r="AJ51" s="313"/>
      <c r="AK51" s="313"/>
      <c r="AL51" s="313"/>
      <c r="AM51" s="313"/>
      <c r="AN51" s="314">
        <f t="shared" ref="AN51:AN57" si="0">SUM(AG51,AT51)</f>
        <v>0</v>
      </c>
      <c r="AO51" s="314"/>
      <c r="AP51" s="314"/>
      <c r="AQ51" s="76" t="s">
        <v>5</v>
      </c>
      <c r="AR51" s="61"/>
      <c r="AS51" s="77">
        <f>ROUND(AS52+AS54+AS56,2)</f>
        <v>0</v>
      </c>
      <c r="AT51" s="78">
        <f t="shared" ref="AT51:AT57" si="1">ROUND(SUM(AV51:AW51),2)</f>
        <v>0</v>
      </c>
      <c r="AU51" s="79">
        <f>ROUND(AU52+AU54+AU56,5)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ROUND(AZ52+AZ54+AZ56,2)</f>
        <v>0</v>
      </c>
      <c r="BA51" s="78">
        <f>ROUND(BA52+BA54+BA56,2)</f>
        <v>0</v>
      </c>
      <c r="BB51" s="78">
        <f>ROUND(BB52+BB54+BB56,2)</f>
        <v>0</v>
      </c>
      <c r="BC51" s="78">
        <f>ROUND(BC52+BC54+BC56,2)</f>
        <v>0</v>
      </c>
      <c r="BD51" s="80">
        <f>ROUND(BD52+BD54+BD56,2)</f>
        <v>0</v>
      </c>
      <c r="BS51" s="62" t="s">
        <v>66</v>
      </c>
      <c r="BT51" s="62" t="s">
        <v>67</v>
      </c>
      <c r="BU51" s="81" t="s">
        <v>68</v>
      </c>
      <c r="BV51" s="62" t="s">
        <v>69</v>
      </c>
      <c r="BW51" s="62" t="s">
        <v>7</v>
      </c>
      <c r="BX51" s="62" t="s">
        <v>70</v>
      </c>
      <c r="CL51" s="62" t="s">
        <v>5</v>
      </c>
    </row>
    <row r="52" spans="1:91" s="5" customFormat="1" ht="16.5" customHeight="1">
      <c r="B52" s="82"/>
      <c r="C52" s="83"/>
      <c r="D52" s="309" t="s">
        <v>71</v>
      </c>
      <c r="E52" s="309"/>
      <c r="F52" s="309"/>
      <c r="G52" s="309"/>
      <c r="H52" s="309"/>
      <c r="I52" s="84"/>
      <c r="J52" s="309" t="s">
        <v>72</v>
      </c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9">
        <f>ROUND(AG53,2)</f>
        <v>0</v>
      </c>
      <c r="AH52" s="318"/>
      <c r="AI52" s="318"/>
      <c r="AJ52" s="318"/>
      <c r="AK52" s="318"/>
      <c r="AL52" s="318"/>
      <c r="AM52" s="318"/>
      <c r="AN52" s="317">
        <f t="shared" si="0"/>
        <v>0</v>
      </c>
      <c r="AO52" s="318"/>
      <c r="AP52" s="318"/>
      <c r="AQ52" s="85" t="s">
        <v>73</v>
      </c>
      <c r="AR52" s="82"/>
      <c r="AS52" s="86">
        <f>ROUND(AS53,2)</f>
        <v>0</v>
      </c>
      <c r="AT52" s="87">
        <f t="shared" si="1"/>
        <v>0</v>
      </c>
      <c r="AU52" s="88">
        <f>ROUND(AU53,5)</f>
        <v>0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>ROUND(AZ53,2)</f>
        <v>0</v>
      </c>
      <c r="BA52" s="87">
        <f>ROUND(BA53,2)</f>
        <v>0</v>
      </c>
      <c r="BB52" s="87">
        <f>ROUND(BB53,2)</f>
        <v>0</v>
      </c>
      <c r="BC52" s="87">
        <f>ROUND(BC53,2)</f>
        <v>0</v>
      </c>
      <c r="BD52" s="89">
        <f>ROUND(BD53,2)</f>
        <v>0</v>
      </c>
      <c r="BS52" s="90" t="s">
        <v>66</v>
      </c>
      <c r="BT52" s="90" t="s">
        <v>74</v>
      </c>
      <c r="BU52" s="90" t="s">
        <v>68</v>
      </c>
      <c r="BV52" s="90" t="s">
        <v>69</v>
      </c>
      <c r="BW52" s="90" t="s">
        <v>75</v>
      </c>
      <c r="BX52" s="90" t="s">
        <v>7</v>
      </c>
      <c r="CL52" s="90" t="s">
        <v>5</v>
      </c>
      <c r="CM52" s="90" t="s">
        <v>76</v>
      </c>
    </row>
    <row r="53" spans="1:91" s="6" customFormat="1" ht="16.5" customHeight="1">
      <c r="A53" s="91" t="s">
        <v>77</v>
      </c>
      <c r="B53" s="92"/>
      <c r="C53" s="9"/>
      <c r="D53" s="9"/>
      <c r="E53" s="312" t="s">
        <v>78</v>
      </c>
      <c r="F53" s="312"/>
      <c r="G53" s="312"/>
      <c r="H53" s="312"/>
      <c r="I53" s="312"/>
      <c r="J53" s="9"/>
      <c r="K53" s="312" t="s">
        <v>79</v>
      </c>
      <c r="L53" s="312"/>
      <c r="M53" s="312"/>
      <c r="N53" s="312"/>
      <c r="O53" s="312"/>
      <c r="P53" s="312"/>
      <c r="Q53" s="312"/>
      <c r="R53" s="312"/>
      <c r="S53" s="312"/>
      <c r="T53" s="312"/>
      <c r="U53" s="312"/>
      <c r="V53" s="312"/>
      <c r="W53" s="312"/>
      <c r="X53" s="312"/>
      <c r="Y53" s="312"/>
      <c r="Z53" s="312"/>
      <c r="AA53" s="312"/>
      <c r="AB53" s="312"/>
      <c r="AC53" s="312"/>
      <c r="AD53" s="312"/>
      <c r="AE53" s="312"/>
      <c r="AF53" s="312"/>
      <c r="AG53" s="310">
        <f>'01.1 - Údržba žel. svršku'!J29</f>
        <v>0</v>
      </c>
      <c r="AH53" s="311"/>
      <c r="AI53" s="311"/>
      <c r="AJ53" s="311"/>
      <c r="AK53" s="311"/>
      <c r="AL53" s="311"/>
      <c r="AM53" s="311"/>
      <c r="AN53" s="310">
        <f t="shared" si="0"/>
        <v>0</v>
      </c>
      <c r="AO53" s="311"/>
      <c r="AP53" s="311"/>
      <c r="AQ53" s="93" t="s">
        <v>80</v>
      </c>
      <c r="AR53" s="92"/>
      <c r="AS53" s="94">
        <v>0</v>
      </c>
      <c r="AT53" s="95">
        <f t="shared" si="1"/>
        <v>0</v>
      </c>
      <c r="AU53" s="96">
        <f>'01.1 - Údržba žel. svršku'!P85</f>
        <v>0</v>
      </c>
      <c r="AV53" s="95">
        <f>'01.1 - Údržba žel. svršku'!J32</f>
        <v>0</v>
      </c>
      <c r="AW53" s="95">
        <f>'01.1 - Údržba žel. svršku'!J33</f>
        <v>0</v>
      </c>
      <c r="AX53" s="95">
        <f>'01.1 - Údržba žel. svršku'!J34</f>
        <v>0</v>
      </c>
      <c r="AY53" s="95">
        <f>'01.1 - Údržba žel. svršku'!J35</f>
        <v>0</v>
      </c>
      <c r="AZ53" s="95">
        <f>'01.1 - Údržba žel. svršku'!F32</f>
        <v>0</v>
      </c>
      <c r="BA53" s="95">
        <f>'01.1 - Údržba žel. svršku'!F33</f>
        <v>0</v>
      </c>
      <c r="BB53" s="95">
        <f>'01.1 - Údržba žel. svršku'!F34</f>
        <v>0</v>
      </c>
      <c r="BC53" s="95">
        <f>'01.1 - Údržba žel. svršku'!F35</f>
        <v>0</v>
      </c>
      <c r="BD53" s="97">
        <f>'01.1 - Údržba žel. svršku'!F36</f>
        <v>0</v>
      </c>
      <c r="BT53" s="98" t="s">
        <v>76</v>
      </c>
      <c r="BV53" s="98" t="s">
        <v>69</v>
      </c>
      <c r="BW53" s="98" t="s">
        <v>81</v>
      </c>
      <c r="BX53" s="98" t="s">
        <v>75</v>
      </c>
      <c r="CL53" s="98" t="s">
        <v>5</v>
      </c>
    </row>
    <row r="54" spans="1:91" s="5" customFormat="1" ht="16.5" customHeight="1">
      <c r="B54" s="82"/>
      <c r="C54" s="83"/>
      <c r="D54" s="309" t="s">
        <v>82</v>
      </c>
      <c r="E54" s="309"/>
      <c r="F54" s="309"/>
      <c r="G54" s="309"/>
      <c r="H54" s="309"/>
      <c r="I54" s="84"/>
      <c r="J54" s="309" t="s">
        <v>83</v>
      </c>
      <c r="K54" s="309"/>
      <c r="L54" s="309"/>
      <c r="M54" s="309"/>
      <c r="N54" s="309"/>
      <c r="O54" s="309"/>
      <c r="P54" s="309"/>
      <c r="Q54" s="309"/>
      <c r="R54" s="309"/>
      <c r="S54" s="309"/>
      <c r="T54" s="309"/>
      <c r="U54" s="309"/>
      <c r="V54" s="309"/>
      <c r="W54" s="309"/>
      <c r="X54" s="309"/>
      <c r="Y54" s="309"/>
      <c r="Z54" s="309"/>
      <c r="AA54" s="309"/>
      <c r="AB54" s="309"/>
      <c r="AC54" s="309"/>
      <c r="AD54" s="309"/>
      <c r="AE54" s="309"/>
      <c r="AF54" s="309"/>
      <c r="AG54" s="319">
        <f>ROUND(AG55,2)</f>
        <v>0</v>
      </c>
      <c r="AH54" s="318"/>
      <c r="AI54" s="318"/>
      <c r="AJ54" s="318"/>
      <c r="AK54" s="318"/>
      <c r="AL54" s="318"/>
      <c r="AM54" s="318"/>
      <c r="AN54" s="317">
        <f t="shared" si="0"/>
        <v>0</v>
      </c>
      <c r="AO54" s="318"/>
      <c r="AP54" s="318"/>
      <c r="AQ54" s="85" t="s">
        <v>73</v>
      </c>
      <c r="AR54" s="82"/>
      <c r="AS54" s="86">
        <f>ROUND(AS55,2)</f>
        <v>0</v>
      </c>
      <c r="AT54" s="87">
        <f t="shared" si="1"/>
        <v>0</v>
      </c>
      <c r="AU54" s="88">
        <f>ROUND(AU55,5)</f>
        <v>0</v>
      </c>
      <c r="AV54" s="87">
        <f>ROUND(AZ54*L26,2)</f>
        <v>0</v>
      </c>
      <c r="AW54" s="87">
        <f>ROUND(BA54*L27,2)</f>
        <v>0</v>
      </c>
      <c r="AX54" s="87">
        <f>ROUND(BB54*L26,2)</f>
        <v>0</v>
      </c>
      <c r="AY54" s="87">
        <f>ROUND(BC54*L27,2)</f>
        <v>0</v>
      </c>
      <c r="AZ54" s="87">
        <f>ROUND(AZ55,2)</f>
        <v>0</v>
      </c>
      <c r="BA54" s="87">
        <f>ROUND(BA55,2)</f>
        <v>0</v>
      </c>
      <c r="BB54" s="87">
        <f>ROUND(BB55,2)</f>
        <v>0</v>
      </c>
      <c r="BC54" s="87">
        <f>ROUND(BC55,2)</f>
        <v>0</v>
      </c>
      <c r="BD54" s="89">
        <f>ROUND(BD55,2)</f>
        <v>0</v>
      </c>
      <c r="BS54" s="90" t="s">
        <v>66</v>
      </c>
      <c r="BT54" s="90" t="s">
        <v>74</v>
      </c>
      <c r="BU54" s="90" t="s">
        <v>68</v>
      </c>
      <c r="BV54" s="90" t="s">
        <v>69</v>
      </c>
      <c r="BW54" s="90" t="s">
        <v>84</v>
      </c>
      <c r="BX54" s="90" t="s">
        <v>7</v>
      </c>
      <c r="CL54" s="90" t="s">
        <v>5</v>
      </c>
      <c r="CM54" s="90" t="s">
        <v>76</v>
      </c>
    </row>
    <row r="55" spans="1:91" s="6" customFormat="1" ht="16.5" customHeight="1">
      <c r="A55" s="91" t="s">
        <v>77</v>
      </c>
      <c r="B55" s="92"/>
      <c r="C55" s="9"/>
      <c r="D55" s="9"/>
      <c r="E55" s="312" t="s">
        <v>85</v>
      </c>
      <c r="F55" s="312"/>
      <c r="G55" s="312"/>
      <c r="H55" s="312"/>
      <c r="I55" s="312"/>
      <c r="J55" s="9"/>
      <c r="K55" s="312" t="s">
        <v>86</v>
      </c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10">
        <f>'02.1 - Údržba žel. spodku'!J29</f>
        <v>0</v>
      </c>
      <c r="AH55" s="311"/>
      <c r="AI55" s="311"/>
      <c r="AJ55" s="311"/>
      <c r="AK55" s="311"/>
      <c r="AL55" s="311"/>
      <c r="AM55" s="311"/>
      <c r="AN55" s="310">
        <f t="shared" si="0"/>
        <v>0</v>
      </c>
      <c r="AO55" s="311"/>
      <c r="AP55" s="311"/>
      <c r="AQ55" s="93" t="s">
        <v>80</v>
      </c>
      <c r="AR55" s="92"/>
      <c r="AS55" s="94">
        <v>0</v>
      </c>
      <c r="AT55" s="95">
        <f t="shared" si="1"/>
        <v>0</v>
      </c>
      <c r="AU55" s="96">
        <f>'02.1 - Údržba žel. spodku'!P84</f>
        <v>0</v>
      </c>
      <c r="AV55" s="95">
        <f>'02.1 - Údržba žel. spodku'!J32</f>
        <v>0</v>
      </c>
      <c r="AW55" s="95">
        <f>'02.1 - Údržba žel. spodku'!J33</f>
        <v>0</v>
      </c>
      <c r="AX55" s="95">
        <f>'02.1 - Údržba žel. spodku'!J34</f>
        <v>0</v>
      </c>
      <c r="AY55" s="95">
        <f>'02.1 - Údržba žel. spodku'!J35</f>
        <v>0</v>
      </c>
      <c r="AZ55" s="95">
        <f>'02.1 - Údržba žel. spodku'!F32</f>
        <v>0</v>
      </c>
      <c r="BA55" s="95">
        <f>'02.1 - Údržba žel. spodku'!F33</f>
        <v>0</v>
      </c>
      <c r="BB55" s="95">
        <f>'02.1 - Údržba žel. spodku'!F34</f>
        <v>0</v>
      </c>
      <c r="BC55" s="95">
        <f>'02.1 - Údržba žel. spodku'!F35</f>
        <v>0</v>
      </c>
      <c r="BD55" s="97">
        <f>'02.1 - Údržba žel. spodku'!F36</f>
        <v>0</v>
      </c>
      <c r="BT55" s="98" t="s">
        <v>76</v>
      </c>
      <c r="BV55" s="98" t="s">
        <v>69</v>
      </c>
      <c r="BW55" s="98" t="s">
        <v>87</v>
      </c>
      <c r="BX55" s="98" t="s">
        <v>84</v>
      </c>
      <c r="CL55" s="98" t="s">
        <v>5</v>
      </c>
    </row>
    <row r="56" spans="1:91" s="5" customFormat="1" ht="16.5" customHeight="1">
      <c r="B56" s="82"/>
      <c r="C56" s="83"/>
      <c r="D56" s="309" t="s">
        <v>88</v>
      </c>
      <c r="E56" s="309"/>
      <c r="F56" s="309"/>
      <c r="G56" s="309"/>
      <c r="H56" s="309"/>
      <c r="I56" s="84"/>
      <c r="J56" s="309" t="s">
        <v>89</v>
      </c>
      <c r="K56" s="309"/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309"/>
      <c r="AC56" s="309"/>
      <c r="AD56" s="309"/>
      <c r="AE56" s="309"/>
      <c r="AF56" s="309"/>
      <c r="AG56" s="319">
        <f>ROUND(AG57,2)</f>
        <v>0</v>
      </c>
      <c r="AH56" s="318"/>
      <c r="AI56" s="318"/>
      <c r="AJ56" s="318"/>
      <c r="AK56" s="318"/>
      <c r="AL56" s="318"/>
      <c r="AM56" s="318"/>
      <c r="AN56" s="317">
        <f t="shared" si="0"/>
        <v>0</v>
      </c>
      <c r="AO56" s="318"/>
      <c r="AP56" s="318"/>
      <c r="AQ56" s="85" t="s">
        <v>73</v>
      </c>
      <c r="AR56" s="82"/>
      <c r="AS56" s="86">
        <f>ROUND(AS57,2)</f>
        <v>0</v>
      </c>
      <c r="AT56" s="87">
        <f t="shared" si="1"/>
        <v>0</v>
      </c>
      <c r="AU56" s="88">
        <f>ROUND(AU57,5)</f>
        <v>0</v>
      </c>
      <c r="AV56" s="87">
        <f>ROUND(AZ56*L26,2)</f>
        <v>0</v>
      </c>
      <c r="AW56" s="87">
        <f>ROUND(BA56*L27,2)</f>
        <v>0</v>
      </c>
      <c r="AX56" s="87">
        <f>ROUND(BB56*L26,2)</f>
        <v>0</v>
      </c>
      <c r="AY56" s="87">
        <f>ROUND(BC56*L27,2)</f>
        <v>0</v>
      </c>
      <c r="AZ56" s="87">
        <f>ROUND(AZ57,2)</f>
        <v>0</v>
      </c>
      <c r="BA56" s="87">
        <f>ROUND(BA57,2)</f>
        <v>0</v>
      </c>
      <c r="BB56" s="87">
        <f>ROUND(BB57,2)</f>
        <v>0</v>
      </c>
      <c r="BC56" s="87">
        <f>ROUND(BC57,2)</f>
        <v>0</v>
      </c>
      <c r="BD56" s="89">
        <f>ROUND(BD57,2)</f>
        <v>0</v>
      </c>
      <c r="BS56" s="90" t="s">
        <v>66</v>
      </c>
      <c r="BT56" s="90" t="s">
        <v>74</v>
      </c>
      <c r="BU56" s="90" t="s">
        <v>68</v>
      </c>
      <c r="BV56" s="90" t="s">
        <v>69</v>
      </c>
      <c r="BW56" s="90" t="s">
        <v>90</v>
      </c>
      <c r="BX56" s="90" t="s">
        <v>7</v>
      </c>
      <c r="CL56" s="90" t="s">
        <v>5</v>
      </c>
      <c r="CM56" s="90" t="s">
        <v>76</v>
      </c>
    </row>
    <row r="57" spans="1:91" s="6" customFormat="1" ht="16.5" customHeight="1">
      <c r="A57" s="91" t="s">
        <v>77</v>
      </c>
      <c r="B57" s="92"/>
      <c r="C57" s="9"/>
      <c r="D57" s="9"/>
      <c r="E57" s="312" t="s">
        <v>91</v>
      </c>
      <c r="F57" s="312"/>
      <c r="G57" s="312"/>
      <c r="H57" s="312"/>
      <c r="I57" s="312"/>
      <c r="J57" s="9"/>
      <c r="K57" s="312" t="s">
        <v>92</v>
      </c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0">
        <f>'03.1 - VRN'!J29</f>
        <v>0</v>
      </c>
      <c r="AH57" s="311"/>
      <c r="AI57" s="311"/>
      <c r="AJ57" s="311"/>
      <c r="AK57" s="311"/>
      <c r="AL57" s="311"/>
      <c r="AM57" s="311"/>
      <c r="AN57" s="310">
        <f t="shared" si="0"/>
        <v>0</v>
      </c>
      <c r="AO57" s="311"/>
      <c r="AP57" s="311"/>
      <c r="AQ57" s="93" t="s">
        <v>80</v>
      </c>
      <c r="AR57" s="92"/>
      <c r="AS57" s="99">
        <v>0</v>
      </c>
      <c r="AT57" s="100">
        <f t="shared" si="1"/>
        <v>0</v>
      </c>
      <c r="AU57" s="101">
        <f>'03.1 - VRN'!P83</f>
        <v>0</v>
      </c>
      <c r="AV57" s="100">
        <f>'03.1 - VRN'!J32</f>
        <v>0</v>
      </c>
      <c r="AW57" s="100">
        <f>'03.1 - VRN'!J33</f>
        <v>0</v>
      </c>
      <c r="AX57" s="100">
        <f>'03.1 - VRN'!J34</f>
        <v>0</v>
      </c>
      <c r="AY57" s="100">
        <f>'03.1 - VRN'!J35</f>
        <v>0</v>
      </c>
      <c r="AZ57" s="100">
        <f>'03.1 - VRN'!F32</f>
        <v>0</v>
      </c>
      <c r="BA57" s="100">
        <f>'03.1 - VRN'!F33</f>
        <v>0</v>
      </c>
      <c r="BB57" s="100">
        <f>'03.1 - VRN'!F34</f>
        <v>0</v>
      </c>
      <c r="BC57" s="100">
        <f>'03.1 - VRN'!F35</f>
        <v>0</v>
      </c>
      <c r="BD57" s="102">
        <f>'03.1 - VRN'!F36</f>
        <v>0</v>
      </c>
      <c r="BT57" s="98" t="s">
        <v>76</v>
      </c>
      <c r="BV57" s="98" t="s">
        <v>69</v>
      </c>
      <c r="BW57" s="98" t="s">
        <v>93</v>
      </c>
      <c r="BX57" s="98" t="s">
        <v>90</v>
      </c>
      <c r="CL57" s="98" t="s">
        <v>5</v>
      </c>
    </row>
    <row r="58" spans="1:91" s="1" customFormat="1" ht="30" customHeight="1">
      <c r="B58" s="38"/>
      <c r="AR58" s="38"/>
    </row>
    <row r="59" spans="1:91" s="1" customFormat="1" ht="6.95" customHeight="1"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38"/>
    </row>
  </sheetData>
  <mergeCells count="61"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D56:H56"/>
    <mergeCell ref="J56:AF56"/>
    <mergeCell ref="AN57:AP57"/>
    <mergeCell ref="AG57:AM57"/>
    <mergeCell ref="E57:I57"/>
    <mergeCell ref="K57:AF57"/>
    <mergeCell ref="D54:H54"/>
    <mergeCell ref="J54:AF54"/>
    <mergeCell ref="AN55:AP55"/>
    <mergeCell ref="AG55:AM55"/>
    <mergeCell ref="E55:I55"/>
    <mergeCell ref="K55:AF55"/>
    <mergeCell ref="D52:H52"/>
    <mergeCell ref="J52:AF52"/>
    <mergeCell ref="AN53:AP53"/>
    <mergeCell ref="AG53:AM53"/>
    <mergeCell ref="E53:I53"/>
    <mergeCell ref="K53:AF53"/>
    <mergeCell ref="AN49:AP49"/>
    <mergeCell ref="L30:O30"/>
    <mergeCell ref="W30:AE30"/>
    <mergeCell ref="AK30:AO30"/>
    <mergeCell ref="X32:AB32"/>
    <mergeCell ref="AK32:AO32"/>
    <mergeCell ref="L27:O27"/>
    <mergeCell ref="W27:AE27"/>
    <mergeCell ref="C49:G49"/>
    <mergeCell ref="I49:AF49"/>
    <mergeCell ref="AG49:AM49"/>
    <mergeCell ref="AK27:AO27"/>
    <mergeCell ref="L28:O28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</mergeCells>
  <hyperlinks>
    <hyperlink ref="K1:S1" location="C2" display="1) Rekapitulace stavby"/>
    <hyperlink ref="W1:AI1" location="C51" display="2) Rekapitulace objektů stavby a soupisů prací"/>
    <hyperlink ref="A53" location="'01.1 - Údržba žel. svršku'!C2" display="/"/>
    <hyperlink ref="A55" location="'02.1 - Údržba žel. spodku'!C2" display="/"/>
    <hyperlink ref="A57" location="'03.1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64"/>
  <sheetViews>
    <sheetView showGridLines="0" workbookViewId="0">
      <pane ySplit="1" topLeftCell="A340" activePane="bottomLeft" state="frozen"/>
      <selection pane="bottomLeft" activeCell="F24" sqref="F2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94</v>
      </c>
      <c r="G1" s="329" t="s">
        <v>95</v>
      </c>
      <c r="H1" s="329"/>
      <c r="I1" s="107"/>
      <c r="J1" s="106" t="s">
        <v>96</v>
      </c>
      <c r="K1" s="105" t="s">
        <v>97</v>
      </c>
      <c r="L1" s="106" t="s">
        <v>98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5" t="s">
        <v>8</v>
      </c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76</v>
      </c>
    </row>
    <row r="4" spans="1:70" ht="36.950000000000003" customHeight="1">
      <c r="B4" s="25"/>
      <c r="C4" s="26"/>
      <c r="D4" s="27" t="s">
        <v>99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30" t="str">
        <f>'Rekapitulace stavby'!K6</f>
        <v>Údržba, opravy a odstraňování závad u ST Břeclav</v>
      </c>
      <c r="F7" s="336"/>
      <c r="G7" s="336"/>
      <c r="H7" s="336"/>
      <c r="I7" s="109"/>
      <c r="J7" s="26"/>
      <c r="K7" s="28"/>
    </row>
    <row r="8" spans="1:70" ht="15">
      <c r="B8" s="25"/>
      <c r="C8" s="26"/>
      <c r="D8" s="34" t="s">
        <v>100</v>
      </c>
      <c r="E8" s="26"/>
      <c r="F8" s="26"/>
      <c r="G8" s="26"/>
      <c r="H8" s="26"/>
      <c r="I8" s="109"/>
      <c r="J8" s="26"/>
      <c r="K8" s="28"/>
    </row>
    <row r="9" spans="1:70" s="1" customFormat="1" ht="16.5" customHeight="1">
      <c r="B9" s="38"/>
      <c r="C9" s="39"/>
      <c r="D9" s="39"/>
      <c r="E9" s="330" t="s">
        <v>101</v>
      </c>
      <c r="F9" s="331"/>
      <c r="G9" s="331"/>
      <c r="H9" s="331"/>
      <c r="I9" s="110"/>
      <c r="J9" s="39"/>
      <c r="K9" s="42"/>
    </row>
    <row r="10" spans="1:70" s="1" customFormat="1" ht="15">
      <c r="B10" s="38"/>
      <c r="C10" s="39"/>
      <c r="D10" s="34" t="s">
        <v>102</v>
      </c>
      <c r="E10" s="39"/>
      <c r="F10" s="39"/>
      <c r="G10" s="39"/>
      <c r="H10" s="39"/>
      <c r="I10" s="110"/>
      <c r="J10" s="39"/>
      <c r="K10" s="42"/>
    </row>
    <row r="11" spans="1:70" s="1" customFormat="1" ht="36.950000000000003" customHeight="1">
      <c r="B11" s="38"/>
      <c r="C11" s="39"/>
      <c r="D11" s="39"/>
      <c r="E11" s="332" t="s">
        <v>103</v>
      </c>
      <c r="F11" s="331"/>
      <c r="G11" s="331"/>
      <c r="H11" s="331"/>
      <c r="I11" s="110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10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5</v>
      </c>
      <c r="G13" s="39"/>
      <c r="H13" s="39"/>
      <c r="I13" s="111" t="s">
        <v>21</v>
      </c>
      <c r="J13" s="32" t="s">
        <v>5</v>
      </c>
      <c r="K13" s="42"/>
    </row>
    <row r="14" spans="1:70" s="1" customFormat="1" ht="14.45" customHeight="1">
      <c r="B14" s="38"/>
      <c r="C14" s="39"/>
      <c r="D14" s="34" t="s">
        <v>22</v>
      </c>
      <c r="E14" s="39"/>
      <c r="F14" s="32" t="s">
        <v>23</v>
      </c>
      <c r="G14" s="39"/>
      <c r="H14" s="39"/>
      <c r="I14" s="111" t="s">
        <v>24</v>
      </c>
      <c r="J14" s="112" t="str">
        <f>'Rekapitulace stavby'!AN8</f>
        <v>Vyplň údaj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10"/>
      <c r="J15" s="39"/>
      <c r="K15" s="42"/>
    </row>
    <row r="16" spans="1:70" s="1" customFormat="1" ht="14.45" customHeight="1">
      <c r="B16" s="38"/>
      <c r="C16" s="39"/>
      <c r="D16" s="34" t="s">
        <v>25</v>
      </c>
      <c r="E16" s="39"/>
      <c r="F16" s="39"/>
      <c r="G16" s="39"/>
      <c r="H16" s="39"/>
      <c r="I16" s="111" t="s">
        <v>26</v>
      </c>
      <c r="J16" s="32" t="str">
        <f>IF('Rekapitulace stavby'!AN10="","",'Rekapitulace stavby'!AN10)</f>
        <v/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 xml:space="preserve"> </v>
      </c>
      <c r="F17" s="39"/>
      <c r="G17" s="39"/>
      <c r="H17" s="39"/>
      <c r="I17" s="111" t="s">
        <v>27</v>
      </c>
      <c r="J17" s="32" t="str">
        <f>IF('Rekapitulace stavby'!AN11="","",'Rekapitulace stavby'!AN11)</f>
        <v/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10"/>
      <c r="J18" s="39"/>
      <c r="K18" s="42"/>
    </row>
    <row r="19" spans="2:11" s="1" customFormat="1" ht="14.45" customHeight="1">
      <c r="B19" s="38"/>
      <c r="C19" s="39"/>
      <c r="D19" s="34" t="s">
        <v>28</v>
      </c>
      <c r="E19" s="39"/>
      <c r="F19" s="39"/>
      <c r="G19" s="39"/>
      <c r="H19" s="39"/>
      <c r="I19" s="111" t="s">
        <v>26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11" t="s">
        <v>27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10"/>
      <c r="J21" s="39"/>
      <c r="K21" s="42"/>
    </row>
    <row r="22" spans="2:11" s="1" customFormat="1" ht="14.45" customHeight="1">
      <c r="B22" s="38"/>
      <c r="C22" s="39"/>
      <c r="D22" s="34" t="s">
        <v>30</v>
      </c>
      <c r="E22" s="39"/>
      <c r="F22" s="39"/>
      <c r="G22" s="39"/>
      <c r="H22" s="39"/>
      <c r="I22" s="111" t="s">
        <v>26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11" t="s">
        <v>27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10"/>
      <c r="J24" s="39"/>
      <c r="K24" s="42"/>
    </row>
    <row r="25" spans="2:11" s="1" customFormat="1" ht="14.45" customHeight="1">
      <c r="B25" s="38"/>
      <c r="C25" s="39"/>
      <c r="D25" s="34" t="s">
        <v>32</v>
      </c>
      <c r="E25" s="39"/>
      <c r="F25" s="39"/>
      <c r="G25" s="39"/>
      <c r="H25" s="39"/>
      <c r="I25" s="110"/>
      <c r="J25" s="39"/>
      <c r="K25" s="42"/>
    </row>
    <row r="26" spans="2:11" s="7" customFormat="1" ht="16.5" customHeight="1">
      <c r="B26" s="113"/>
      <c r="C26" s="114"/>
      <c r="D26" s="114"/>
      <c r="E26" s="297" t="s">
        <v>5</v>
      </c>
      <c r="F26" s="297"/>
      <c r="G26" s="297"/>
      <c r="H26" s="297"/>
      <c r="I26" s="115"/>
      <c r="J26" s="114"/>
      <c r="K26" s="116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10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7"/>
      <c r="J28" s="65"/>
      <c r="K28" s="118"/>
    </row>
    <row r="29" spans="2:11" s="1" customFormat="1" ht="25.35" customHeight="1">
      <c r="B29" s="38"/>
      <c r="C29" s="39"/>
      <c r="D29" s="119" t="s">
        <v>33</v>
      </c>
      <c r="E29" s="39"/>
      <c r="F29" s="39"/>
      <c r="G29" s="39"/>
      <c r="H29" s="39"/>
      <c r="I29" s="110"/>
      <c r="J29" s="120">
        <f>ROUND(J85,2)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14.45" customHeight="1">
      <c r="B31" s="38"/>
      <c r="C31" s="39"/>
      <c r="D31" s="39"/>
      <c r="E31" s="39"/>
      <c r="F31" s="43" t="s">
        <v>35</v>
      </c>
      <c r="G31" s="39"/>
      <c r="H31" s="39"/>
      <c r="I31" s="121" t="s">
        <v>34</v>
      </c>
      <c r="J31" s="43" t="s">
        <v>36</v>
      </c>
      <c r="K31" s="42"/>
    </row>
    <row r="32" spans="2:11" s="1" customFormat="1" ht="14.45" customHeight="1">
      <c r="B32" s="38"/>
      <c r="C32" s="39"/>
      <c r="D32" s="46" t="s">
        <v>37</v>
      </c>
      <c r="E32" s="46" t="s">
        <v>38</v>
      </c>
      <c r="F32" s="122">
        <f>ROUND(SUM(BE85:BE563), 2)</f>
        <v>0</v>
      </c>
      <c r="G32" s="39"/>
      <c r="H32" s="39"/>
      <c r="I32" s="123">
        <v>0.21</v>
      </c>
      <c r="J32" s="122">
        <f>ROUND(ROUND((SUM(BE85:BE563)),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39</v>
      </c>
      <c r="F33" s="122">
        <f>ROUND(SUM(BF85:BF563), 2)</f>
        <v>0</v>
      </c>
      <c r="G33" s="39"/>
      <c r="H33" s="39"/>
      <c r="I33" s="123">
        <v>0.15</v>
      </c>
      <c r="J33" s="122">
        <f>ROUND(ROUND((SUM(BF85:BF563)),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40</v>
      </c>
      <c r="F34" s="122">
        <f>ROUND(SUM(BG85:BG563), 2)</f>
        <v>0</v>
      </c>
      <c r="G34" s="39"/>
      <c r="H34" s="39"/>
      <c r="I34" s="123">
        <v>0.21</v>
      </c>
      <c r="J34" s="122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41</v>
      </c>
      <c r="F35" s="122">
        <f>ROUND(SUM(BH85:BH563), 2)</f>
        <v>0</v>
      </c>
      <c r="G35" s="39"/>
      <c r="H35" s="39"/>
      <c r="I35" s="123">
        <v>0.15</v>
      </c>
      <c r="J35" s="122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42</v>
      </c>
      <c r="F36" s="122">
        <f>ROUND(SUM(BI85:BI563), 2)</f>
        <v>0</v>
      </c>
      <c r="G36" s="39"/>
      <c r="H36" s="39"/>
      <c r="I36" s="123">
        <v>0</v>
      </c>
      <c r="J36" s="122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10"/>
      <c r="J37" s="39"/>
      <c r="K37" s="42"/>
    </row>
    <row r="38" spans="2:11" s="1" customFormat="1" ht="25.35" customHeight="1">
      <c r="B38" s="38"/>
      <c r="C38" s="124"/>
      <c r="D38" s="125" t="s">
        <v>43</v>
      </c>
      <c r="E38" s="68"/>
      <c r="F38" s="68"/>
      <c r="G38" s="126" t="s">
        <v>44</v>
      </c>
      <c r="H38" s="127" t="s">
        <v>45</v>
      </c>
      <c r="I38" s="128"/>
      <c r="J38" s="129">
        <f>SUM(J29:J36)</f>
        <v>0</v>
      </c>
      <c r="K38" s="130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31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32"/>
      <c r="J43" s="57"/>
      <c r="K43" s="133"/>
    </row>
    <row r="44" spans="2:11" s="1" customFormat="1" ht="36.950000000000003" customHeight="1">
      <c r="B44" s="38"/>
      <c r="C44" s="27" t="s">
        <v>104</v>
      </c>
      <c r="D44" s="39"/>
      <c r="E44" s="39"/>
      <c r="F44" s="39"/>
      <c r="G44" s="39"/>
      <c r="H44" s="39"/>
      <c r="I44" s="110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10"/>
      <c r="J45" s="39"/>
      <c r="K45" s="42"/>
    </row>
    <row r="46" spans="2:11" s="1" customFormat="1" ht="14.45" customHeight="1">
      <c r="B46" s="38"/>
      <c r="C46" s="34" t="s">
        <v>19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16.5" customHeight="1">
      <c r="B47" s="38"/>
      <c r="C47" s="39"/>
      <c r="D47" s="39"/>
      <c r="E47" s="330" t="str">
        <f>E7</f>
        <v>Údržba, opravy a odstraňování závad u ST Břeclav</v>
      </c>
      <c r="F47" s="336"/>
      <c r="G47" s="336"/>
      <c r="H47" s="336"/>
      <c r="I47" s="110"/>
      <c r="J47" s="39"/>
      <c r="K47" s="42"/>
    </row>
    <row r="48" spans="2:11" ht="15">
      <c r="B48" s="25"/>
      <c r="C48" s="34" t="s">
        <v>100</v>
      </c>
      <c r="D48" s="26"/>
      <c r="E48" s="26"/>
      <c r="F48" s="26"/>
      <c r="G48" s="26"/>
      <c r="H48" s="26"/>
      <c r="I48" s="109"/>
      <c r="J48" s="26"/>
      <c r="K48" s="28"/>
    </row>
    <row r="49" spans="2:47" s="1" customFormat="1" ht="16.5" customHeight="1">
      <c r="B49" s="38"/>
      <c r="C49" s="39"/>
      <c r="D49" s="39"/>
      <c r="E49" s="330" t="s">
        <v>101</v>
      </c>
      <c r="F49" s="331"/>
      <c r="G49" s="331"/>
      <c r="H49" s="331"/>
      <c r="I49" s="110"/>
      <c r="J49" s="39"/>
      <c r="K49" s="42"/>
    </row>
    <row r="50" spans="2:47" s="1" customFormat="1" ht="14.45" customHeight="1">
      <c r="B50" s="38"/>
      <c r="C50" s="34" t="s">
        <v>102</v>
      </c>
      <c r="D50" s="39"/>
      <c r="E50" s="39"/>
      <c r="F50" s="39"/>
      <c r="G50" s="39"/>
      <c r="H50" s="39"/>
      <c r="I50" s="110"/>
      <c r="J50" s="39"/>
      <c r="K50" s="42"/>
    </row>
    <row r="51" spans="2:47" s="1" customFormat="1" ht="17.25" customHeight="1">
      <c r="B51" s="38"/>
      <c r="C51" s="39"/>
      <c r="D51" s="39"/>
      <c r="E51" s="332" t="str">
        <f>E11</f>
        <v>01.1 - Údržba žel. svršku</v>
      </c>
      <c r="F51" s="331"/>
      <c r="G51" s="331"/>
      <c r="H51" s="331"/>
      <c r="I51" s="110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10"/>
      <c r="J52" s="39"/>
      <c r="K52" s="42"/>
    </row>
    <row r="53" spans="2:47" s="1" customFormat="1" ht="18" customHeight="1">
      <c r="B53" s="38"/>
      <c r="C53" s="34" t="s">
        <v>22</v>
      </c>
      <c r="D53" s="39"/>
      <c r="E53" s="39"/>
      <c r="F53" s="32" t="str">
        <f>F14</f>
        <v xml:space="preserve"> </v>
      </c>
      <c r="G53" s="39"/>
      <c r="H53" s="39"/>
      <c r="I53" s="111" t="s">
        <v>24</v>
      </c>
      <c r="J53" s="112" t="str">
        <f>IF(J14="","",J14)</f>
        <v>Vyplň údaj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10"/>
      <c r="J54" s="39"/>
      <c r="K54" s="42"/>
    </row>
    <row r="55" spans="2:47" s="1" customFormat="1" ht="15">
      <c r="B55" s="38"/>
      <c r="C55" s="34" t="s">
        <v>25</v>
      </c>
      <c r="D55" s="39"/>
      <c r="E55" s="39"/>
      <c r="F55" s="32" t="str">
        <f>E17</f>
        <v xml:space="preserve"> </v>
      </c>
      <c r="G55" s="39"/>
      <c r="H55" s="39"/>
      <c r="I55" s="111" t="s">
        <v>30</v>
      </c>
      <c r="J55" s="297" t="str">
        <f>E23</f>
        <v xml:space="preserve"> </v>
      </c>
      <c r="K55" s="42"/>
    </row>
    <row r="56" spans="2:47" s="1" customFormat="1" ht="14.45" customHeight="1">
      <c r="B56" s="38"/>
      <c r="C56" s="34" t="s">
        <v>28</v>
      </c>
      <c r="D56" s="39"/>
      <c r="E56" s="39"/>
      <c r="F56" s="32" t="str">
        <f>IF(E20="","",E20)</f>
        <v/>
      </c>
      <c r="G56" s="39"/>
      <c r="H56" s="39"/>
      <c r="I56" s="110"/>
      <c r="J56" s="333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10"/>
      <c r="J57" s="39"/>
      <c r="K57" s="42"/>
    </row>
    <row r="58" spans="2:47" s="1" customFormat="1" ht="29.25" customHeight="1">
      <c r="B58" s="38"/>
      <c r="C58" s="134" t="s">
        <v>105</v>
      </c>
      <c r="D58" s="124"/>
      <c r="E58" s="124"/>
      <c r="F58" s="124"/>
      <c r="G58" s="124"/>
      <c r="H58" s="124"/>
      <c r="I58" s="135"/>
      <c r="J58" s="136" t="s">
        <v>106</v>
      </c>
      <c r="K58" s="137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10"/>
      <c r="J59" s="39"/>
      <c r="K59" s="42"/>
    </row>
    <row r="60" spans="2:47" s="1" customFormat="1" ht="29.25" customHeight="1">
      <c r="B60" s="38"/>
      <c r="C60" s="138" t="s">
        <v>107</v>
      </c>
      <c r="D60" s="39"/>
      <c r="E60" s="39"/>
      <c r="F60" s="39"/>
      <c r="G60" s="39"/>
      <c r="H60" s="39"/>
      <c r="I60" s="110"/>
      <c r="J60" s="120">
        <f>J85</f>
        <v>0</v>
      </c>
      <c r="K60" s="42"/>
      <c r="AU60" s="21" t="s">
        <v>108</v>
      </c>
    </row>
    <row r="61" spans="2:47" s="8" customFormat="1" ht="24.95" customHeight="1">
      <c r="B61" s="139"/>
      <c r="C61" s="140"/>
      <c r="D61" s="141" t="s">
        <v>109</v>
      </c>
      <c r="E61" s="142"/>
      <c r="F61" s="142"/>
      <c r="G61" s="142"/>
      <c r="H61" s="142"/>
      <c r="I61" s="143"/>
      <c r="J61" s="144">
        <f>J86</f>
        <v>0</v>
      </c>
      <c r="K61" s="145"/>
    </row>
    <row r="62" spans="2:47" s="9" customFormat="1" ht="19.899999999999999" customHeight="1">
      <c r="B62" s="146"/>
      <c r="C62" s="147"/>
      <c r="D62" s="148" t="s">
        <v>110</v>
      </c>
      <c r="E62" s="149"/>
      <c r="F62" s="149"/>
      <c r="G62" s="149"/>
      <c r="H62" s="149"/>
      <c r="I62" s="150"/>
      <c r="J62" s="151">
        <f>J87</f>
        <v>0</v>
      </c>
      <c r="K62" s="152"/>
    </row>
    <row r="63" spans="2:47" s="8" customFormat="1" ht="24.95" customHeight="1">
      <c r="B63" s="139"/>
      <c r="C63" s="140"/>
      <c r="D63" s="141" t="s">
        <v>111</v>
      </c>
      <c r="E63" s="142"/>
      <c r="F63" s="142"/>
      <c r="G63" s="142"/>
      <c r="H63" s="142"/>
      <c r="I63" s="143"/>
      <c r="J63" s="144">
        <f>J413</f>
        <v>0</v>
      </c>
      <c r="K63" s="145"/>
    </row>
    <row r="64" spans="2:47" s="1" customFormat="1" ht="21.75" customHeight="1">
      <c r="B64" s="38"/>
      <c r="C64" s="39"/>
      <c r="D64" s="39"/>
      <c r="E64" s="39"/>
      <c r="F64" s="39"/>
      <c r="G64" s="39"/>
      <c r="H64" s="39"/>
      <c r="I64" s="110"/>
      <c r="J64" s="39"/>
      <c r="K64" s="42"/>
    </row>
    <row r="65" spans="2:12" s="1" customFormat="1" ht="6.95" customHeight="1">
      <c r="B65" s="53"/>
      <c r="C65" s="54"/>
      <c r="D65" s="54"/>
      <c r="E65" s="54"/>
      <c r="F65" s="54"/>
      <c r="G65" s="54"/>
      <c r="H65" s="54"/>
      <c r="I65" s="131"/>
      <c r="J65" s="54"/>
      <c r="K65" s="5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32"/>
      <c r="J69" s="57"/>
      <c r="K69" s="57"/>
      <c r="L69" s="38"/>
    </row>
    <row r="70" spans="2:12" s="1" customFormat="1" ht="36.950000000000003" customHeight="1">
      <c r="B70" s="38"/>
      <c r="C70" s="58" t="s">
        <v>112</v>
      </c>
      <c r="L70" s="38"/>
    </row>
    <row r="71" spans="2:12" s="1" customFormat="1" ht="6.95" customHeight="1">
      <c r="B71" s="38"/>
      <c r="L71" s="38"/>
    </row>
    <row r="72" spans="2:12" s="1" customFormat="1" ht="14.45" customHeight="1">
      <c r="B72" s="38"/>
      <c r="C72" s="60" t="s">
        <v>19</v>
      </c>
      <c r="L72" s="38"/>
    </row>
    <row r="73" spans="2:12" s="1" customFormat="1" ht="16.5" customHeight="1">
      <c r="B73" s="38"/>
      <c r="E73" s="334" t="str">
        <f>E7</f>
        <v>Údržba, opravy a odstraňování závad u ST Břeclav</v>
      </c>
      <c r="F73" s="335"/>
      <c r="G73" s="335"/>
      <c r="H73" s="335"/>
      <c r="L73" s="38"/>
    </row>
    <row r="74" spans="2:12" ht="15">
      <c r="B74" s="25"/>
      <c r="C74" s="60" t="s">
        <v>100</v>
      </c>
      <c r="L74" s="25"/>
    </row>
    <row r="75" spans="2:12" s="1" customFormat="1" ht="16.5" customHeight="1">
      <c r="B75" s="38"/>
      <c r="E75" s="334" t="s">
        <v>101</v>
      </c>
      <c r="F75" s="328"/>
      <c r="G75" s="328"/>
      <c r="H75" s="328"/>
      <c r="L75" s="38"/>
    </row>
    <row r="76" spans="2:12" s="1" customFormat="1" ht="14.45" customHeight="1">
      <c r="B76" s="38"/>
      <c r="C76" s="60" t="s">
        <v>102</v>
      </c>
      <c r="L76" s="38"/>
    </row>
    <row r="77" spans="2:12" s="1" customFormat="1" ht="17.25" customHeight="1">
      <c r="B77" s="38"/>
      <c r="E77" s="320" t="str">
        <f>E11</f>
        <v>01.1 - Údržba žel. svršku</v>
      </c>
      <c r="F77" s="328"/>
      <c r="G77" s="328"/>
      <c r="H77" s="328"/>
      <c r="L77" s="38"/>
    </row>
    <row r="78" spans="2:12" s="1" customFormat="1" ht="6.95" customHeight="1">
      <c r="B78" s="38"/>
      <c r="L78" s="38"/>
    </row>
    <row r="79" spans="2:12" s="1" customFormat="1" ht="18" customHeight="1">
      <c r="B79" s="38"/>
      <c r="C79" s="60" t="s">
        <v>22</v>
      </c>
      <c r="F79" s="153" t="str">
        <f>F14</f>
        <v xml:space="preserve"> </v>
      </c>
      <c r="I79" s="154" t="s">
        <v>24</v>
      </c>
      <c r="J79" s="64" t="str">
        <f>IF(J14="","",J14)</f>
        <v>Vyplň údaj</v>
      </c>
      <c r="L79" s="38"/>
    </row>
    <row r="80" spans="2:12" s="1" customFormat="1" ht="6.95" customHeight="1">
      <c r="B80" s="38"/>
      <c r="L80" s="38"/>
    </row>
    <row r="81" spans="2:65" s="1" customFormat="1" ht="15">
      <c r="B81" s="38"/>
      <c r="C81" s="60" t="s">
        <v>25</v>
      </c>
      <c r="F81" s="153" t="str">
        <f>E17</f>
        <v xml:space="preserve"> </v>
      </c>
      <c r="I81" s="154" t="s">
        <v>30</v>
      </c>
      <c r="J81" s="153" t="str">
        <f>E23</f>
        <v xml:space="preserve"> </v>
      </c>
      <c r="L81" s="38"/>
    </row>
    <row r="82" spans="2:65" s="1" customFormat="1" ht="14.45" customHeight="1">
      <c r="B82" s="38"/>
      <c r="C82" s="60" t="s">
        <v>28</v>
      </c>
      <c r="F82" s="153" t="str">
        <f>IF(E20="","",E20)</f>
        <v/>
      </c>
      <c r="L82" s="38"/>
    </row>
    <row r="83" spans="2:65" s="1" customFormat="1" ht="10.35" customHeight="1">
      <c r="B83" s="38"/>
      <c r="L83" s="38"/>
    </row>
    <row r="84" spans="2:65" s="10" customFormat="1" ht="29.25" customHeight="1">
      <c r="B84" s="155"/>
      <c r="C84" s="156" t="s">
        <v>113</v>
      </c>
      <c r="D84" s="157" t="s">
        <v>52</v>
      </c>
      <c r="E84" s="157" t="s">
        <v>48</v>
      </c>
      <c r="F84" s="157" t="s">
        <v>114</v>
      </c>
      <c r="G84" s="157" t="s">
        <v>115</v>
      </c>
      <c r="H84" s="157" t="s">
        <v>1991</v>
      </c>
      <c r="I84" s="158" t="s">
        <v>117</v>
      </c>
      <c r="J84" s="157" t="s">
        <v>106</v>
      </c>
      <c r="K84" s="159" t="s">
        <v>118</v>
      </c>
      <c r="L84" s="155"/>
      <c r="M84" s="70" t="s">
        <v>119</v>
      </c>
      <c r="N84" s="71" t="s">
        <v>37</v>
      </c>
      <c r="O84" s="71" t="s">
        <v>120</v>
      </c>
      <c r="P84" s="71" t="s">
        <v>121</v>
      </c>
      <c r="Q84" s="71" t="s">
        <v>122</v>
      </c>
      <c r="R84" s="71" t="s">
        <v>123</v>
      </c>
      <c r="S84" s="71" t="s">
        <v>124</v>
      </c>
      <c r="T84" s="72" t="s">
        <v>125</v>
      </c>
    </row>
    <row r="85" spans="2:65" s="1" customFormat="1" ht="29.25" customHeight="1">
      <c r="B85" s="38"/>
      <c r="C85" s="74" t="s">
        <v>107</v>
      </c>
      <c r="J85" s="160">
        <f>BK85</f>
        <v>0</v>
      </c>
      <c r="L85" s="38"/>
      <c r="M85" s="73"/>
      <c r="N85" s="65"/>
      <c r="O85" s="65"/>
      <c r="P85" s="161">
        <f>P86+P413</f>
        <v>0</v>
      </c>
      <c r="Q85" s="65"/>
      <c r="R85" s="161">
        <f>R86+R413</f>
        <v>273062.11988000001</v>
      </c>
      <c r="S85" s="65"/>
      <c r="T85" s="162">
        <f>T86+T413</f>
        <v>0</v>
      </c>
      <c r="AT85" s="21" t="s">
        <v>66</v>
      </c>
      <c r="AU85" s="21" t="s">
        <v>108</v>
      </c>
      <c r="BK85" s="163">
        <f>BK86+BK413</f>
        <v>0</v>
      </c>
    </row>
    <row r="86" spans="2:65" s="11" customFormat="1" ht="37.35" customHeight="1">
      <c r="B86" s="164"/>
      <c r="D86" s="165" t="s">
        <v>66</v>
      </c>
      <c r="E86" s="166" t="s">
        <v>126</v>
      </c>
      <c r="F86" s="166" t="s">
        <v>127</v>
      </c>
      <c r="I86" s="167"/>
      <c r="J86" s="168">
        <f>BK86</f>
        <v>0</v>
      </c>
      <c r="L86" s="164"/>
      <c r="M86" s="169"/>
      <c r="N86" s="170"/>
      <c r="O86" s="170"/>
      <c r="P86" s="171">
        <f>P87</f>
        <v>0</v>
      </c>
      <c r="Q86" s="170"/>
      <c r="R86" s="171">
        <f>R87</f>
        <v>0</v>
      </c>
      <c r="S86" s="170"/>
      <c r="T86" s="172">
        <f>T87</f>
        <v>0</v>
      </c>
      <c r="AR86" s="165" t="s">
        <v>74</v>
      </c>
      <c r="AT86" s="173" t="s">
        <v>66</v>
      </c>
      <c r="AU86" s="173" t="s">
        <v>67</v>
      </c>
      <c r="AY86" s="165" t="s">
        <v>128</v>
      </c>
      <c r="BK86" s="174">
        <f>BK87</f>
        <v>0</v>
      </c>
    </row>
    <row r="87" spans="2:65" s="11" customFormat="1" ht="19.899999999999999" customHeight="1">
      <c r="B87" s="164"/>
      <c r="D87" s="165" t="s">
        <v>66</v>
      </c>
      <c r="E87" s="175" t="s">
        <v>129</v>
      </c>
      <c r="F87" s="175" t="s">
        <v>130</v>
      </c>
      <c r="I87" s="167"/>
      <c r="J87" s="176">
        <f>BK87</f>
        <v>0</v>
      </c>
      <c r="L87" s="164"/>
      <c r="M87" s="169"/>
      <c r="N87" s="170"/>
      <c r="O87" s="170"/>
      <c r="P87" s="171">
        <f>SUM(P88:P412)</f>
        <v>0</v>
      </c>
      <c r="Q87" s="170"/>
      <c r="R87" s="171">
        <f>SUM(R88:R412)</f>
        <v>0</v>
      </c>
      <c r="S87" s="170"/>
      <c r="T87" s="172">
        <f>SUM(T88:T412)</f>
        <v>0</v>
      </c>
      <c r="AR87" s="165" t="s">
        <v>74</v>
      </c>
      <c r="AT87" s="173" t="s">
        <v>66</v>
      </c>
      <c r="AU87" s="173" t="s">
        <v>74</v>
      </c>
      <c r="AY87" s="165" t="s">
        <v>128</v>
      </c>
      <c r="BK87" s="174">
        <f>SUM(BK88:BK412)</f>
        <v>0</v>
      </c>
    </row>
    <row r="88" spans="2:65" s="1" customFormat="1" ht="51" customHeight="1">
      <c r="B88" s="177"/>
      <c r="C88" s="178" t="s">
        <v>74</v>
      </c>
      <c r="D88" s="178" t="s">
        <v>131</v>
      </c>
      <c r="E88" s="179" t="s">
        <v>132</v>
      </c>
      <c r="F88" s="180" t="s">
        <v>133</v>
      </c>
      <c r="G88" s="181" t="s">
        <v>134</v>
      </c>
      <c r="H88" s="182">
        <v>100</v>
      </c>
      <c r="I88" s="183"/>
      <c r="J88" s="184">
        <f t="shared" ref="J88:J96" si="0">ROUND(I88*H88,2)</f>
        <v>0</v>
      </c>
      <c r="K88" s="180" t="s">
        <v>135</v>
      </c>
      <c r="L88" s="38"/>
      <c r="M88" s="185" t="s">
        <v>5</v>
      </c>
      <c r="N88" s="186" t="s">
        <v>38</v>
      </c>
      <c r="O88" s="39"/>
      <c r="P88" s="187">
        <f t="shared" ref="P88:P96" si="1">O88*H88</f>
        <v>0</v>
      </c>
      <c r="Q88" s="187">
        <v>0</v>
      </c>
      <c r="R88" s="187">
        <f t="shared" ref="R88:R96" si="2">Q88*H88</f>
        <v>0</v>
      </c>
      <c r="S88" s="187">
        <v>0</v>
      </c>
      <c r="T88" s="188">
        <f t="shared" ref="T88:T96" si="3">S88*H88</f>
        <v>0</v>
      </c>
      <c r="AR88" s="21" t="s">
        <v>136</v>
      </c>
      <c r="AT88" s="21" t="s">
        <v>131</v>
      </c>
      <c r="AU88" s="21" t="s">
        <v>76</v>
      </c>
      <c r="AY88" s="21" t="s">
        <v>128</v>
      </c>
      <c r="BE88" s="189">
        <f t="shared" ref="BE88:BE96" si="4">IF(N88="základní",J88,0)</f>
        <v>0</v>
      </c>
      <c r="BF88" s="189">
        <f t="shared" ref="BF88:BF96" si="5">IF(N88="snížená",J88,0)</f>
        <v>0</v>
      </c>
      <c r="BG88" s="189">
        <f t="shared" ref="BG88:BG96" si="6">IF(N88="zákl. přenesená",J88,0)</f>
        <v>0</v>
      </c>
      <c r="BH88" s="189">
        <f t="shared" ref="BH88:BH96" si="7">IF(N88="sníž. přenesená",J88,0)</f>
        <v>0</v>
      </c>
      <c r="BI88" s="189">
        <f t="shared" ref="BI88:BI96" si="8">IF(N88="nulová",J88,0)</f>
        <v>0</v>
      </c>
      <c r="BJ88" s="21" t="s">
        <v>74</v>
      </c>
      <c r="BK88" s="189">
        <f t="shared" ref="BK88:BK96" si="9">ROUND(I88*H88,2)</f>
        <v>0</v>
      </c>
      <c r="BL88" s="21" t="s">
        <v>136</v>
      </c>
      <c r="BM88" s="21" t="s">
        <v>137</v>
      </c>
    </row>
    <row r="89" spans="2:65" s="1" customFormat="1" ht="63.75" customHeight="1">
      <c r="B89" s="177"/>
      <c r="C89" s="178" t="s">
        <v>76</v>
      </c>
      <c r="D89" s="178" t="s">
        <v>131</v>
      </c>
      <c r="E89" s="179" t="s">
        <v>138</v>
      </c>
      <c r="F89" s="180" t="s">
        <v>139</v>
      </c>
      <c r="G89" s="181" t="s">
        <v>140</v>
      </c>
      <c r="H89" s="182">
        <v>300</v>
      </c>
      <c r="I89" s="183"/>
      <c r="J89" s="184">
        <f t="shared" si="0"/>
        <v>0</v>
      </c>
      <c r="K89" s="180" t="s">
        <v>135</v>
      </c>
      <c r="L89" s="38"/>
      <c r="M89" s="185" t="s">
        <v>5</v>
      </c>
      <c r="N89" s="186" t="s">
        <v>38</v>
      </c>
      <c r="O89" s="39"/>
      <c r="P89" s="187">
        <f t="shared" si="1"/>
        <v>0</v>
      </c>
      <c r="Q89" s="187">
        <v>0</v>
      </c>
      <c r="R89" s="187">
        <f t="shared" si="2"/>
        <v>0</v>
      </c>
      <c r="S89" s="187">
        <v>0</v>
      </c>
      <c r="T89" s="188">
        <f t="shared" si="3"/>
        <v>0</v>
      </c>
      <c r="AR89" s="21" t="s">
        <v>136</v>
      </c>
      <c r="AT89" s="21" t="s">
        <v>131</v>
      </c>
      <c r="AU89" s="21" t="s">
        <v>76</v>
      </c>
      <c r="AY89" s="21" t="s">
        <v>128</v>
      </c>
      <c r="BE89" s="189">
        <f t="shared" si="4"/>
        <v>0</v>
      </c>
      <c r="BF89" s="189">
        <f t="shared" si="5"/>
        <v>0</v>
      </c>
      <c r="BG89" s="189">
        <f t="shared" si="6"/>
        <v>0</v>
      </c>
      <c r="BH89" s="189">
        <f t="shared" si="7"/>
        <v>0</v>
      </c>
      <c r="BI89" s="189">
        <f t="shared" si="8"/>
        <v>0</v>
      </c>
      <c r="BJ89" s="21" t="s">
        <v>74</v>
      </c>
      <c r="BK89" s="189">
        <f t="shared" si="9"/>
        <v>0</v>
      </c>
      <c r="BL89" s="21" t="s">
        <v>136</v>
      </c>
      <c r="BM89" s="21" t="s">
        <v>141</v>
      </c>
    </row>
    <row r="90" spans="2:65" s="1" customFormat="1" ht="51" customHeight="1">
      <c r="B90" s="177"/>
      <c r="C90" s="178" t="s">
        <v>88</v>
      </c>
      <c r="D90" s="178" t="s">
        <v>131</v>
      </c>
      <c r="E90" s="179" t="s">
        <v>142</v>
      </c>
      <c r="F90" s="180" t="s">
        <v>143</v>
      </c>
      <c r="G90" s="181" t="s">
        <v>144</v>
      </c>
      <c r="H90" s="182">
        <v>100</v>
      </c>
      <c r="I90" s="183"/>
      <c r="J90" s="184">
        <f t="shared" si="0"/>
        <v>0</v>
      </c>
      <c r="K90" s="180" t="s">
        <v>135</v>
      </c>
      <c r="L90" s="38"/>
      <c r="M90" s="185" t="s">
        <v>5</v>
      </c>
      <c r="N90" s="186" t="s">
        <v>38</v>
      </c>
      <c r="O90" s="39"/>
      <c r="P90" s="187">
        <f t="shared" si="1"/>
        <v>0</v>
      </c>
      <c r="Q90" s="187">
        <v>0</v>
      </c>
      <c r="R90" s="187">
        <f t="shared" si="2"/>
        <v>0</v>
      </c>
      <c r="S90" s="187">
        <v>0</v>
      </c>
      <c r="T90" s="188">
        <f t="shared" si="3"/>
        <v>0</v>
      </c>
      <c r="AR90" s="21" t="s">
        <v>136</v>
      </c>
      <c r="AT90" s="21" t="s">
        <v>131</v>
      </c>
      <c r="AU90" s="21" t="s">
        <v>76</v>
      </c>
      <c r="AY90" s="21" t="s">
        <v>128</v>
      </c>
      <c r="BE90" s="189">
        <f t="shared" si="4"/>
        <v>0</v>
      </c>
      <c r="BF90" s="189">
        <f t="shared" si="5"/>
        <v>0</v>
      </c>
      <c r="BG90" s="189">
        <f t="shared" si="6"/>
        <v>0</v>
      </c>
      <c r="BH90" s="189">
        <f t="shared" si="7"/>
        <v>0</v>
      </c>
      <c r="BI90" s="189">
        <f t="shared" si="8"/>
        <v>0</v>
      </c>
      <c r="BJ90" s="21" t="s">
        <v>74</v>
      </c>
      <c r="BK90" s="189">
        <f t="shared" si="9"/>
        <v>0</v>
      </c>
      <c r="BL90" s="21" t="s">
        <v>136</v>
      </c>
      <c r="BM90" s="21" t="s">
        <v>145</v>
      </c>
    </row>
    <row r="91" spans="2:65" s="1" customFormat="1" ht="51" customHeight="1">
      <c r="B91" s="177"/>
      <c r="C91" s="178" t="s">
        <v>136</v>
      </c>
      <c r="D91" s="178" t="s">
        <v>131</v>
      </c>
      <c r="E91" s="179" t="s">
        <v>146</v>
      </c>
      <c r="F91" s="180" t="s">
        <v>147</v>
      </c>
      <c r="G91" s="181" t="s">
        <v>144</v>
      </c>
      <c r="H91" s="182">
        <v>100</v>
      </c>
      <c r="I91" s="183"/>
      <c r="J91" s="184">
        <f t="shared" si="0"/>
        <v>0</v>
      </c>
      <c r="K91" s="180" t="s">
        <v>135</v>
      </c>
      <c r="L91" s="38"/>
      <c r="M91" s="185" t="s">
        <v>5</v>
      </c>
      <c r="N91" s="186" t="s">
        <v>38</v>
      </c>
      <c r="O91" s="39"/>
      <c r="P91" s="187">
        <f t="shared" si="1"/>
        <v>0</v>
      </c>
      <c r="Q91" s="187">
        <v>0</v>
      </c>
      <c r="R91" s="187">
        <f t="shared" si="2"/>
        <v>0</v>
      </c>
      <c r="S91" s="187">
        <v>0</v>
      </c>
      <c r="T91" s="188">
        <f t="shared" si="3"/>
        <v>0</v>
      </c>
      <c r="AR91" s="21" t="s">
        <v>136</v>
      </c>
      <c r="AT91" s="21" t="s">
        <v>131</v>
      </c>
      <c r="AU91" s="21" t="s">
        <v>76</v>
      </c>
      <c r="AY91" s="21" t="s">
        <v>128</v>
      </c>
      <c r="BE91" s="189">
        <f t="shared" si="4"/>
        <v>0</v>
      </c>
      <c r="BF91" s="189">
        <f t="shared" si="5"/>
        <v>0</v>
      </c>
      <c r="BG91" s="189">
        <f t="shared" si="6"/>
        <v>0</v>
      </c>
      <c r="BH91" s="189">
        <f t="shared" si="7"/>
        <v>0</v>
      </c>
      <c r="BI91" s="189">
        <f t="shared" si="8"/>
        <v>0</v>
      </c>
      <c r="BJ91" s="21" t="s">
        <v>74</v>
      </c>
      <c r="BK91" s="189">
        <f t="shared" si="9"/>
        <v>0</v>
      </c>
      <c r="BL91" s="21" t="s">
        <v>136</v>
      </c>
      <c r="BM91" s="21" t="s">
        <v>148</v>
      </c>
    </row>
    <row r="92" spans="2:65" s="1" customFormat="1" ht="89.25" customHeight="1">
      <c r="B92" s="177"/>
      <c r="C92" s="178" t="s">
        <v>129</v>
      </c>
      <c r="D92" s="178" t="s">
        <v>131</v>
      </c>
      <c r="E92" s="179" t="s">
        <v>149</v>
      </c>
      <c r="F92" s="180" t="s">
        <v>150</v>
      </c>
      <c r="G92" s="181" t="s">
        <v>144</v>
      </c>
      <c r="H92" s="182">
        <v>150</v>
      </c>
      <c r="I92" s="183"/>
      <c r="J92" s="184">
        <f t="shared" si="0"/>
        <v>0</v>
      </c>
      <c r="K92" s="180" t="s">
        <v>135</v>
      </c>
      <c r="L92" s="38"/>
      <c r="M92" s="185" t="s">
        <v>5</v>
      </c>
      <c r="N92" s="186" t="s">
        <v>38</v>
      </c>
      <c r="O92" s="39"/>
      <c r="P92" s="187">
        <f t="shared" si="1"/>
        <v>0</v>
      </c>
      <c r="Q92" s="187">
        <v>0</v>
      </c>
      <c r="R92" s="187">
        <f t="shared" si="2"/>
        <v>0</v>
      </c>
      <c r="S92" s="187">
        <v>0</v>
      </c>
      <c r="T92" s="188">
        <f t="shared" si="3"/>
        <v>0</v>
      </c>
      <c r="AR92" s="21" t="s">
        <v>136</v>
      </c>
      <c r="AT92" s="21" t="s">
        <v>131</v>
      </c>
      <c r="AU92" s="21" t="s">
        <v>76</v>
      </c>
      <c r="AY92" s="21" t="s">
        <v>128</v>
      </c>
      <c r="BE92" s="189">
        <f t="shared" si="4"/>
        <v>0</v>
      </c>
      <c r="BF92" s="189">
        <f t="shared" si="5"/>
        <v>0</v>
      </c>
      <c r="BG92" s="189">
        <f t="shared" si="6"/>
        <v>0</v>
      </c>
      <c r="BH92" s="189">
        <f t="shared" si="7"/>
        <v>0</v>
      </c>
      <c r="BI92" s="189">
        <f t="shared" si="8"/>
        <v>0</v>
      </c>
      <c r="BJ92" s="21" t="s">
        <v>74</v>
      </c>
      <c r="BK92" s="189">
        <f t="shared" si="9"/>
        <v>0</v>
      </c>
      <c r="BL92" s="21" t="s">
        <v>136</v>
      </c>
      <c r="BM92" s="21" t="s">
        <v>151</v>
      </c>
    </row>
    <row r="93" spans="2:65" s="1" customFormat="1" ht="89.25" customHeight="1">
      <c r="B93" s="177"/>
      <c r="C93" s="178" t="s">
        <v>152</v>
      </c>
      <c r="D93" s="178" t="s">
        <v>131</v>
      </c>
      <c r="E93" s="179" t="s">
        <v>153</v>
      </c>
      <c r="F93" s="180" t="s">
        <v>154</v>
      </c>
      <c r="G93" s="181" t="s">
        <v>144</v>
      </c>
      <c r="H93" s="182">
        <v>150</v>
      </c>
      <c r="I93" s="183"/>
      <c r="J93" s="184">
        <f t="shared" si="0"/>
        <v>0</v>
      </c>
      <c r="K93" s="180" t="s">
        <v>135</v>
      </c>
      <c r="L93" s="38"/>
      <c r="M93" s="185" t="s">
        <v>5</v>
      </c>
      <c r="N93" s="186" t="s">
        <v>38</v>
      </c>
      <c r="O93" s="39"/>
      <c r="P93" s="187">
        <f t="shared" si="1"/>
        <v>0</v>
      </c>
      <c r="Q93" s="187">
        <v>0</v>
      </c>
      <c r="R93" s="187">
        <f t="shared" si="2"/>
        <v>0</v>
      </c>
      <c r="S93" s="187">
        <v>0</v>
      </c>
      <c r="T93" s="188">
        <f t="shared" si="3"/>
        <v>0</v>
      </c>
      <c r="AR93" s="21" t="s">
        <v>136</v>
      </c>
      <c r="AT93" s="21" t="s">
        <v>131</v>
      </c>
      <c r="AU93" s="21" t="s">
        <v>76</v>
      </c>
      <c r="AY93" s="21" t="s">
        <v>128</v>
      </c>
      <c r="BE93" s="189">
        <f t="shared" si="4"/>
        <v>0</v>
      </c>
      <c r="BF93" s="189">
        <f t="shared" si="5"/>
        <v>0</v>
      </c>
      <c r="BG93" s="189">
        <f t="shared" si="6"/>
        <v>0</v>
      </c>
      <c r="BH93" s="189">
        <f t="shared" si="7"/>
        <v>0</v>
      </c>
      <c r="BI93" s="189">
        <f t="shared" si="8"/>
        <v>0</v>
      </c>
      <c r="BJ93" s="21" t="s">
        <v>74</v>
      </c>
      <c r="BK93" s="189">
        <f t="shared" si="9"/>
        <v>0</v>
      </c>
      <c r="BL93" s="21" t="s">
        <v>136</v>
      </c>
      <c r="BM93" s="21" t="s">
        <v>155</v>
      </c>
    </row>
    <row r="94" spans="2:65" s="1" customFormat="1" ht="102" customHeight="1">
      <c r="B94" s="177"/>
      <c r="C94" s="178" t="s">
        <v>156</v>
      </c>
      <c r="D94" s="178" t="s">
        <v>131</v>
      </c>
      <c r="E94" s="179" t="s">
        <v>157</v>
      </c>
      <c r="F94" s="180" t="s">
        <v>158</v>
      </c>
      <c r="G94" s="181" t="s">
        <v>140</v>
      </c>
      <c r="H94" s="182">
        <v>50</v>
      </c>
      <c r="I94" s="183"/>
      <c r="J94" s="184">
        <f t="shared" si="0"/>
        <v>0</v>
      </c>
      <c r="K94" s="180" t="s">
        <v>135</v>
      </c>
      <c r="L94" s="38"/>
      <c r="M94" s="185" t="s">
        <v>5</v>
      </c>
      <c r="N94" s="186" t="s">
        <v>38</v>
      </c>
      <c r="O94" s="39"/>
      <c r="P94" s="187">
        <f t="shared" si="1"/>
        <v>0</v>
      </c>
      <c r="Q94" s="187">
        <v>0</v>
      </c>
      <c r="R94" s="187">
        <f t="shared" si="2"/>
        <v>0</v>
      </c>
      <c r="S94" s="187">
        <v>0</v>
      </c>
      <c r="T94" s="188">
        <f t="shared" si="3"/>
        <v>0</v>
      </c>
      <c r="AR94" s="21" t="s">
        <v>136</v>
      </c>
      <c r="AT94" s="21" t="s">
        <v>131</v>
      </c>
      <c r="AU94" s="21" t="s">
        <v>76</v>
      </c>
      <c r="AY94" s="21" t="s">
        <v>128</v>
      </c>
      <c r="BE94" s="189">
        <f t="shared" si="4"/>
        <v>0</v>
      </c>
      <c r="BF94" s="189">
        <f t="shared" si="5"/>
        <v>0</v>
      </c>
      <c r="BG94" s="189">
        <f t="shared" si="6"/>
        <v>0</v>
      </c>
      <c r="BH94" s="189">
        <f t="shared" si="7"/>
        <v>0</v>
      </c>
      <c r="BI94" s="189">
        <f t="shared" si="8"/>
        <v>0</v>
      </c>
      <c r="BJ94" s="21" t="s">
        <v>74</v>
      </c>
      <c r="BK94" s="189">
        <f t="shared" si="9"/>
        <v>0</v>
      </c>
      <c r="BL94" s="21" t="s">
        <v>136</v>
      </c>
      <c r="BM94" s="21" t="s">
        <v>159</v>
      </c>
    </row>
    <row r="95" spans="2:65" s="1" customFormat="1" ht="102" customHeight="1">
      <c r="B95" s="177"/>
      <c r="C95" s="178" t="s">
        <v>160</v>
      </c>
      <c r="D95" s="178" t="s">
        <v>131</v>
      </c>
      <c r="E95" s="179" t="s">
        <v>161</v>
      </c>
      <c r="F95" s="180" t="s">
        <v>162</v>
      </c>
      <c r="G95" s="181" t="s">
        <v>140</v>
      </c>
      <c r="H95" s="182">
        <v>50</v>
      </c>
      <c r="I95" s="183"/>
      <c r="J95" s="184">
        <f t="shared" si="0"/>
        <v>0</v>
      </c>
      <c r="K95" s="180" t="s">
        <v>135</v>
      </c>
      <c r="L95" s="38"/>
      <c r="M95" s="185" t="s">
        <v>5</v>
      </c>
      <c r="N95" s="186" t="s">
        <v>38</v>
      </c>
      <c r="O95" s="39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AR95" s="21" t="s">
        <v>136</v>
      </c>
      <c r="AT95" s="21" t="s">
        <v>131</v>
      </c>
      <c r="AU95" s="21" t="s">
        <v>76</v>
      </c>
      <c r="AY95" s="21" t="s">
        <v>128</v>
      </c>
      <c r="BE95" s="189">
        <f t="shared" si="4"/>
        <v>0</v>
      </c>
      <c r="BF95" s="189">
        <f t="shared" si="5"/>
        <v>0</v>
      </c>
      <c r="BG95" s="189">
        <f t="shared" si="6"/>
        <v>0</v>
      </c>
      <c r="BH95" s="189">
        <f t="shared" si="7"/>
        <v>0</v>
      </c>
      <c r="BI95" s="189">
        <f t="shared" si="8"/>
        <v>0</v>
      </c>
      <c r="BJ95" s="21" t="s">
        <v>74</v>
      </c>
      <c r="BK95" s="189">
        <f t="shared" si="9"/>
        <v>0</v>
      </c>
      <c r="BL95" s="21" t="s">
        <v>136</v>
      </c>
      <c r="BM95" s="21" t="s">
        <v>163</v>
      </c>
    </row>
    <row r="96" spans="2:65" s="1" customFormat="1" ht="51" customHeight="1">
      <c r="B96" s="177"/>
      <c r="C96" s="178" t="s">
        <v>164</v>
      </c>
      <c r="D96" s="178" t="s">
        <v>131</v>
      </c>
      <c r="E96" s="179" t="s">
        <v>165</v>
      </c>
      <c r="F96" s="180" t="s">
        <v>166</v>
      </c>
      <c r="G96" s="181" t="s">
        <v>167</v>
      </c>
      <c r="H96" s="182">
        <v>500</v>
      </c>
      <c r="I96" s="183"/>
      <c r="J96" s="184">
        <f t="shared" si="0"/>
        <v>0</v>
      </c>
      <c r="K96" s="180" t="s">
        <v>135</v>
      </c>
      <c r="L96" s="38"/>
      <c r="M96" s="185" t="s">
        <v>5</v>
      </c>
      <c r="N96" s="186" t="s">
        <v>38</v>
      </c>
      <c r="O96" s="39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AR96" s="21" t="s">
        <v>136</v>
      </c>
      <c r="AT96" s="21" t="s">
        <v>131</v>
      </c>
      <c r="AU96" s="21" t="s">
        <v>76</v>
      </c>
      <c r="AY96" s="21" t="s">
        <v>128</v>
      </c>
      <c r="BE96" s="189">
        <f t="shared" si="4"/>
        <v>0</v>
      </c>
      <c r="BF96" s="189">
        <f t="shared" si="5"/>
        <v>0</v>
      </c>
      <c r="BG96" s="189">
        <f t="shared" si="6"/>
        <v>0</v>
      </c>
      <c r="BH96" s="189">
        <f t="shared" si="7"/>
        <v>0</v>
      </c>
      <c r="BI96" s="189">
        <f t="shared" si="8"/>
        <v>0</v>
      </c>
      <c r="BJ96" s="21" t="s">
        <v>74</v>
      </c>
      <c r="BK96" s="189">
        <f t="shared" si="9"/>
        <v>0</v>
      </c>
      <c r="BL96" s="21" t="s">
        <v>136</v>
      </c>
      <c r="BM96" s="21" t="s">
        <v>168</v>
      </c>
    </row>
    <row r="97" spans="2:65" s="1" customFormat="1" ht="27">
      <c r="B97" s="38"/>
      <c r="D97" s="190" t="s">
        <v>169</v>
      </c>
      <c r="F97" s="191" t="s">
        <v>170</v>
      </c>
      <c r="I97" s="192"/>
      <c r="L97" s="38"/>
      <c r="M97" s="193"/>
      <c r="N97" s="39"/>
      <c r="O97" s="39"/>
      <c r="P97" s="39"/>
      <c r="Q97" s="39"/>
      <c r="R97" s="39"/>
      <c r="S97" s="39"/>
      <c r="T97" s="67"/>
      <c r="AT97" s="21" t="s">
        <v>169</v>
      </c>
      <c r="AU97" s="21" t="s">
        <v>76</v>
      </c>
    </row>
    <row r="98" spans="2:65" s="1" customFormat="1" ht="51" customHeight="1">
      <c r="B98" s="177"/>
      <c r="C98" s="178" t="s">
        <v>171</v>
      </c>
      <c r="D98" s="178" t="s">
        <v>131</v>
      </c>
      <c r="E98" s="179" t="s">
        <v>172</v>
      </c>
      <c r="F98" s="180" t="s">
        <v>173</v>
      </c>
      <c r="G98" s="181" t="s">
        <v>167</v>
      </c>
      <c r="H98" s="182">
        <v>300</v>
      </c>
      <c r="I98" s="183"/>
      <c r="J98" s="184">
        <f>ROUND(I98*H98,2)</f>
        <v>0</v>
      </c>
      <c r="K98" s="180" t="s">
        <v>135</v>
      </c>
      <c r="L98" s="38"/>
      <c r="M98" s="185" t="s">
        <v>5</v>
      </c>
      <c r="N98" s="186" t="s">
        <v>38</v>
      </c>
      <c r="O98" s="39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AR98" s="21" t="s">
        <v>136</v>
      </c>
      <c r="AT98" s="21" t="s">
        <v>131</v>
      </c>
      <c r="AU98" s="21" t="s">
        <v>76</v>
      </c>
      <c r="AY98" s="21" t="s">
        <v>128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21" t="s">
        <v>74</v>
      </c>
      <c r="BK98" s="189">
        <f>ROUND(I98*H98,2)</f>
        <v>0</v>
      </c>
      <c r="BL98" s="21" t="s">
        <v>136</v>
      </c>
      <c r="BM98" s="21" t="s">
        <v>174</v>
      </c>
    </row>
    <row r="99" spans="2:65" s="1" customFormat="1" ht="27">
      <c r="B99" s="38"/>
      <c r="D99" s="190" t="s">
        <v>169</v>
      </c>
      <c r="F99" s="191" t="s">
        <v>175</v>
      </c>
      <c r="I99" s="192"/>
      <c r="L99" s="38"/>
      <c r="M99" s="193"/>
      <c r="N99" s="39"/>
      <c r="O99" s="39"/>
      <c r="P99" s="39"/>
      <c r="Q99" s="39"/>
      <c r="R99" s="39"/>
      <c r="S99" s="39"/>
      <c r="T99" s="67"/>
      <c r="AT99" s="21" t="s">
        <v>169</v>
      </c>
      <c r="AU99" s="21" t="s">
        <v>76</v>
      </c>
    </row>
    <row r="100" spans="2:65" s="1" customFormat="1" ht="51" customHeight="1">
      <c r="B100" s="177"/>
      <c r="C100" s="178" t="s">
        <v>176</v>
      </c>
      <c r="D100" s="178" t="s">
        <v>131</v>
      </c>
      <c r="E100" s="179" t="s">
        <v>177</v>
      </c>
      <c r="F100" s="180" t="s">
        <v>178</v>
      </c>
      <c r="G100" s="181" t="s">
        <v>179</v>
      </c>
      <c r="H100" s="182">
        <v>2</v>
      </c>
      <c r="I100" s="183"/>
      <c r="J100" s="184">
        <f>ROUND(I100*H100,2)</f>
        <v>0</v>
      </c>
      <c r="K100" s="180" t="s">
        <v>135</v>
      </c>
      <c r="L100" s="38"/>
      <c r="M100" s="185" t="s">
        <v>5</v>
      </c>
      <c r="N100" s="186" t="s">
        <v>38</v>
      </c>
      <c r="O100" s="39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AR100" s="21" t="s">
        <v>136</v>
      </c>
      <c r="AT100" s="21" t="s">
        <v>131</v>
      </c>
      <c r="AU100" s="21" t="s">
        <v>76</v>
      </c>
      <c r="AY100" s="21" t="s">
        <v>128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21" t="s">
        <v>74</v>
      </c>
      <c r="BK100" s="189">
        <f>ROUND(I100*H100,2)</f>
        <v>0</v>
      </c>
      <c r="BL100" s="21" t="s">
        <v>136</v>
      </c>
      <c r="BM100" s="21" t="s">
        <v>180</v>
      </c>
    </row>
    <row r="101" spans="2:65" s="1" customFormat="1" ht="27">
      <c r="B101" s="38"/>
      <c r="D101" s="190" t="s">
        <v>169</v>
      </c>
      <c r="F101" s="191" t="s">
        <v>181</v>
      </c>
      <c r="I101" s="192"/>
      <c r="L101" s="38"/>
      <c r="M101" s="193"/>
      <c r="N101" s="39"/>
      <c r="O101" s="39"/>
      <c r="P101" s="39"/>
      <c r="Q101" s="39"/>
      <c r="R101" s="39"/>
      <c r="S101" s="39"/>
      <c r="T101" s="67"/>
      <c r="AT101" s="21" t="s">
        <v>169</v>
      </c>
      <c r="AU101" s="21" t="s">
        <v>76</v>
      </c>
    </row>
    <row r="102" spans="2:65" s="1" customFormat="1" ht="51" customHeight="1">
      <c r="B102" s="177"/>
      <c r="C102" s="178" t="s">
        <v>182</v>
      </c>
      <c r="D102" s="178" t="s">
        <v>131</v>
      </c>
      <c r="E102" s="179" t="s">
        <v>183</v>
      </c>
      <c r="F102" s="180" t="s">
        <v>184</v>
      </c>
      <c r="G102" s="181" t="s">
        <v>144</v>
      </c>
      <c r="H102" s="182">
        <v>10</v>
      </c>
      <c r="I102" s="183"/>
      <c r="J102" s="184">
        <f>ROUND(I102*H102,2)</f>
        <v>0</v>
      </c>
      <c r="K102" s="180" t="s">
        <v>135</v>
      </c>
      <c r="L102" s="38"/>
      <c r="M102" s="185" t="s">
        <v>5</v>
      </c>
      <c r="N102" s="186" t="s">
        <v>38</v>
      </c>
      <c r="O102" s="39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AR102" s="21" t="s">
        <v>136</v>
      </c>
      <c r="AT102" s="21" t="s">
        <v>131</v>
      </c>
      <c r="AU102" s="21" t="s">
        <v>76</v>
      </c>
      <c r="AY102" s="21" t="s">
        <v>128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21" t="s">
        <v>74</v>
      </c>
      <c r="BK102" s="189">
        <f>ROUND(I102*H102,2)</f>
        <v>0</v>
      </c>
      <c r="BL102" s="21" t="s">
        <v>136</v>
      </c>
      <c r="BM102" s="21" t="s">
        <v>185</v>
      </c>
    </row>
    <row r="103" spans="2:65" s="1" customFormat="1" ht="51" customHeight="1">
      <c r="B103" s="177"/>
      <c r="C103" s="178" t="s">
        <v>186</v>
      </c>
      <c r="D103" s="178" t="s">
        <v>131</v>
      </c>
      <c r="E103" s="179" t="s">
        <v>187</v>
      </c>
      <c r="F103" s="180" t="s">
        <v>188</v>
      </c>
      <c r="G103" s="181" t="s">
        <v>144</v>
      </c>
      <c r="H103" s="182">
        <v>10</v>
      </c>
      <c r="I103" s="183"/>
      <c r="J103" s="184">
        <f>ROUND(I103*H103,2)</f>
        <v>0</v>
      </c>
      <c r="K103" s="180" t="s">
        <v>135</v>
      </c>
      <c r="L103" s="38"/>
      <c r="M103" s="185" t="s">
        <v>5</v>
      </c>
      <c r="N103" s="186" t="s">
        <v>38</v>
      </c>
      <c r="O103" s="39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AR103" s="21" t="s">
        <v>136</v>
      </c>
      <c r="AT103" s="21" t="s">
        <v>131</v>
      </c>
      <c r="AU103" s="21" t="s">
        <v>76</v>
      </c>
      <c r="AY103" s="21" t="s">
        <v>128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21" t="s">
        <v>74</v>
      </c>
      <c r="BK103" s="189">
        <f>ROUND(I103*H103,2)</f>
        <v>0</v>
      </c>
      <c r="BL103" s="21" t="s">
        <v>136</v>
      </c>
      <c r="BM103" s="21" t="s">
        <v>189</v>
      </c>
    </row>
    <row r="104" spans="2:65" s="1" customFormat="1" ht="51" customHeight="1">
      <c r="B104" s="177"/>
      <c r="C104" s="178" t="s">
        <v>190</v>
      </c>
      <c r="D104" s="178" t="s">
        <v>131</v>
      </c>
      <c r="E104" s="179" t="s">
        <v>191</v>
      </c>
      <c r="F104" s="180" t="s">
        <v>192</v>
      </c>
      <c r="G104" s="181" t="s">
        <v>144</v>
      </c>
      <c r="H104" s="182">
        <v>50</v>
      </c>
      <c r="I104" s="183"/>
      <c r="J104" s="184">
        <f>ROUND(I104*H104,2)</f>
        <v>0</v>
      </c>
      <c r="K104" s="180" t="s">
        <v>135</v>
      </c>
      <c r="L104" s="38"/>
      <c r="M104" s="185" t="s">
        <v>5</v>
      </c>
      <c r="N104" s="186" t="s">
        <v>38</v>
      </c>
      <c r="O104" s="39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AR104" s="21" t="s">
        <v>136</v>
      </c>
      <c r="AT104" s="21" t="s">
        <v>131</v>
      </c>
      <c r="AU104" s="21" t="s">
        <v>76</v>
      </c>
      <c r="AY104" s="21" t="s">
        <v>128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21" t="s">
        <v>74</v>
      </c>
      <c r="BK104" s="189">
        <f>ROUND(I104*H104,2)</f>
        <v>0</v>
      </c>
      <c r="BL104" s="21" t="s">
        <v>136</v>
      </c>
      <c r="BM104" s="21" t="s">
        <v>193</v>
      </c>
    </row>
    <row r="105" spans="2:65" s="1" customFormat="1" ht="51" customHeight="1">
      <c r="B105" s="177"/>
      <c r="C105" s="178" t="s">
        <v>11</v>
      </c>
      <c r="D105" s="178" t="s">
        <v>131</v>
      </c>
      <c r="E105" s="179" t="s">
        <v>194</v>
      </c>
      <c r="F105" s="180" t="s">
        <v>195</v>
      </c>
      <c r="G105" s="181" t="s">
        <v>144</v>
      </c>
      <c r="H105" s="182">
        <v>50</v>
      </c>
      <c r="I105" s="183"/>
      <c r="J105" s="184">
        <f>ROUND(I105*H105,2)</f>
        <v>0</v>
      </c>
      <c r="K105" s="180" t="s">
        <v>135</v>
      </c>
      <c r="L105" s="38"/>
      <c r="M105" s="185" t="s">
        <v>5</v>
      </c>
      <c r="N105" s="186" t="s">
        <v>38</v>
      </c>
      <c r="O105" s="39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AR105" s="21" t="s">
        <v>136</v>
      </c>
      <c r="AT105" s="21" t="s">
        <v>131</v>
      </c>
      <c r="AU105" s="21" t="s">
        <v>76</v>
      </c>
      <c r="AY105" s="21" t="s">
        <v>128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21" t="s">
        <v>74</v>
      </c>
      <c r="BK105" s="189">
        <f>ROUND(I105*H105,2)</f>
        <v>0</v>
      </c>
      <c r="BL105" s="21" t="s">
        <v>136</v>
      </c>
      <c r="BM105" s="21" t="s">
        <v>196</v>
      </c>
    </row>
    <row r="106" spans="2:65" s="1" customFormat="1" ht="114.75" customHeight="1">
      <c r="B106" s="177"/>
      <c r="C106" s="178" t="s">
        <v>197</v>
      </c>
      <c r="D106" s="178" t="s">
        <v>131</v>
      </c>
      <c r="E106" s="179" t="s">
        <v>198</v>
      </c>
      <c r="F106" s="180" t="s">
        <v>199</v>
      </c>
      <c r="G106" s="181" t="s">
        <v>200</v>
      </c>
      <c r="H106" s="182">
        <v>1000</v>
      </c>
      <c r="I106" s="183"/>
      <c r="J106" s="184">
        <f>ROUND(I106*H106,2)</f>
        <v>0</v>
      </c>
      <c r="K106" s="180" t="s">
        <v>135</v>
      </c>
      <c r="L106" s="38"/>
      <c r="M106" s="185" t="s">
        <v>5</v>
      </c>
      <c r="N106" s="186" t="s">
        <v>38</v>
      </c>
      <c r="O106" s="39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AR106" s="21" t="s">
        <v>136</v>
      </c>
      <c r="AT106" s="21" t="s">
        <v>131</v>
      </c>
      <c r="AU106" s="21" t="s">
        <v>76</v>
      </c>
      <c r="AY106" s="21" t="s">
        <v>128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21" t="s">
        <v>74</v>
      </c>
      <c r="BK106" s="189">
        <f>ROUND(I106*H106,2)</f>
        <v>0</v>
      </c>
      <c r="BL106" s="21" t="s">
        <v>136</v>
      </c>
      <c r="BM106" s="21" t="s">
        <v>201</v>
      </c>
    </row>
    <row r="107" spans="2:65" s="1" customFormat="1" ht="27">
      <c r="B107" s="38"/>
      <c r="D107" s="190" t="s">
        <v>169</v>
      </c>
      <c r="F107" s="191" t="s">
        <v>202</v>
      </c>
      <c r="I107" s="192"/>
      <c r="L107" s="38"/>
      <c r="M107" s="193"/>
      <c r="N107" s="39"/>
      <c r="O107" s="39"/>
      <c r="P107" s="39"/>
      <c r="Q107" s="39"/>
      <c r="R107" s="39"/>
      <c r="S107" s="39"/>
      <c r="T107" s="67"/>
      <c r="AT107" s="21" t="s">
        <v>169</v>
      </c>
      <c r="AU107" s="21" t="s">
        <v>76</v>
      </c>
    </row>
    <row r="108" spans="2:65" s="1" customFormat="1" ht="114.75" customHeight="1">
      <c r="B108" s="177"/>
      <c r="C108" s="178" t="s">
        <v>203</v>
      </c>
      <c r="D108" s="178" t="s">
        <v>131</v>
      </c>
      <c r="E108" s="179" t="s">
        <v>204</v>
      </c>
      <c r="F108" s="180" t="s">
        <v>205</v>
      </c>
      <c r="G108" s="181" t="s">
        <v>200</v>
      </c>
      <c r="H108" s="182">
        <v>1000</v>
      </c>
      <c r="I108" s="183"/>
      <c r="J108" s="184">
        <f>ROUND(I108*H108,2)</f>
        <v>0</v>
      </c>
      <c r="K108" s="180" t="s">
        <v>135</v>
      </c>
      <c r="L108" s="38"/>
      <c r="M108" s="185" t="s">
        <v>5</v>
      </c>
      <c r="N108" s="186" t="s">
        <v>38</v>
      </c>
      <c r="O108" s="39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AR108" s="21" t="s">
        <v>136</v>
      </c>
      <c r="AT108" s="21" t="s">
        <v>131</v>
      </c>
      <c r="AU108" s="21" t="s">
        <v>76</v>
      </c>
      <c r="AY108" s="21" t="s">
        <v>128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21" t="s">
        <v>74</v>
      </c>
      <c r="BK108" s="189">
        <f>ROUND(I108*H108,2)</f>
        <v>0</v>
      </c>
      <c r="BL108" s="21" t="s">
        <v>136</v>
      </c>
      <c r="BM108" s="21" t="s">
        <v>206</v>
      </c>
    </row>
    <row r="109" spans="2:65" s="1" customFormat="1" ht="27">
      <c r="B109" s="38"/>
      <c r="D109" s="190" t="s">
        <v>169</v>
      </c>
      <c r="F109" s="191" t="s">
        <v>202</v>
      </c>
      <c r="I109" s="192"/>
      <c r="L109" s="38"/>
      <c r="M109" s="193"/>
      <c r="N109" s="39"/>
      <c r="O109" s="39"/>
      <c r="P109" s="39"/>
      <c r="Q109" s="39"/>
      <c r="R109" s="39"/>
      <c r="S109" s="39"/>
      <c r="T109" s="67"/>
      <c r="AT109" s="21" t="s">
        <v>169</v>
      </c>
      <c r="AU109" s="21" t="s">
        <v>76</v>
      </c>
    </row>
    <row r="110" spans="2:65" s="1" customFormat="1" ht="114.75" customHeight="1">
      <c r="B110" s="177"/>
      <c r="C110" s="178" t="s">
        <v>207</v>
      </c>
      <c r="D110" s="178" t="s">
        <v>131</v>
      </c>
      <c r="E110" s="179" t="s">
        <v>208</v>
      </c>
      <c r="F110" s="180" t="s">
        <v>209</v>
      </c>
      <c r="G110" s="181" t="s">
        <v>200</v>
      </c>
      <c r="H110" s="182">
        <v>50</v>
      </c>
      <c r="I110" s="183"/>
      <c r="J110" s="184">
        <f>ROUND(I110*H110,2)</f>
        <v>0</v>
      </c>
      <c r="K110" s="180" t="s">
        <v>135</v>
      </c>
      <c r="L110" s="38"/>
      <c r="M110" s="185" t="s">
        <v>5</v>
      </c>
      <c r="N110" s="186" t="s">
        <v>38</v>
      </c>
      <c r="O110" s="39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AR110" s="21" t="s">
        <v>136</v>
      </c>
      <c r="AT110" s="21" t="s">
        <v>131</v>
      </c>
      <c r="AU110" s="21" t="s">
        <v>76</v>
      </c>
      <c r="AY110" s="21" t="s">
        <v>128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21" t="s">
        <v>74</v>
      </c>
      <c r="BK110" s="189">
        <f>ROUND(I110*H110,2)</f>
        <v>0</v>
      </c>
      <c r="BL110" s="21" t="s">
        <v>136</v>
      </c>
      <c r="BM110" s="21" t="s">
        <v>210</v>
      </c>
    </row>
    <row r="111" spans="2:65" s="1" customFormat="1" ht="27">
      <c r="B111" s="38"/>
      <c r="D111" s="190" t="s">
        <v>169</v>
      </c>
      <c r="F111" s="191" t="s">
        <v>202</v>
      </c>
      <c r="I111" s="192"/>
      <c r="L111" s="38"/>
      <c r="M111" s="193"/>
      <c r="N111" s="39"/>
      <c r="O111" s="39"/>
      <c r="P111" s="39"/>
      <c r="Q111" s="39"/>
      <c r="R111" s="39"/>
      <c r="S111" s="39"/>
      <c r="T111" s="67"/>
      <c r="AT111" s="21" t="s">
        <v>169</v>
      </c>
      <c r="AU111" s="21" t="s">
        <v>76</v>
      </c>
    </row>
    <row r="112" spans="2:65" s="1" customFormat="1" ht="114.75" customHeight="1">
      <c r="B112" s="177"/>
      <c r="C112" s="178" t="s">
        <v>211</v>
      </c>
      <c r="D112" s="178" t="s">
        <v>131</v>
      </c>
      <c r="E112" s="179" t="s">
        <v>212</v>
      </c>
      <c r="F112" s="180" t="s">
        <v>213</v>
      </c>
      <c r="G112" s="181" t="s">
        <v>200</v>
      </c>
      <c r="H112" s="182">
        <v>500</v>
      </c>
      <c r="I112" s="183"/>
      <c r="J112" s="184">
        <f>ROUND(I112*H112,2)</f>
        <v>0</v>
      </c>
      <c r="K112" s="180" t="s">
        <v>135</v>
      </c>
      <c r="L112" s="38"/>
      <c r="M112" s="185" t="s">
        <v>5</v>
      </c>
      <c r="N112" s="186" t="s">
        <v>38</v>
      </c>
      <c r="O112" s="39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AR112" s="21" t="s">
        <v>136</v>
      </c>
      <c r="AT112" s="21" t="s">
        <v>131</v>
      </c>
      <c r="AU112" s="21" t="s">
        <v>76</v>
      </c>
      <c r="AY112" s="21" t="s">
        <v>128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21" t="s">
        <v>74</v>
      </c>
      <c r="BK112" s="189">
        <f>ROUND(I112*H112,2)</f>
        <v>0</v>
      </c>
      <c r="BL112" s="21" t="s">
        <v>136</v>
      </c>
      <c r="BM112" s="21" t="s">
        <v>214</v>
      </c>
    </row>
    <row r="113" spans="2:65" s="1" customFormat="1" ht="27">
      <c r="B113" s="38"/>
      <c r="D113" s="190" t="s">
        <v>169</v>
      </c>
      <c r="F113" s="191" t="s">
        <v>202</v>
      </c>
      <c r="I113" s="192"/>
      <c r="L113" s="38"/>
      <c r="M113" s="193"/>
      <c r="N113" s="39"/>
      <c r="O113" s="39"/>
      <c r="P113" s="39"/>
      <c r="Q113" s="39"/>
      <c r="R113" s="39"/>
      <c r="S113" s="39"/>
      <c r="T113" s="67"/>
      <c r="AT113" s="21" t="s">
        <v>169</v>
      </c>
      <c r="AU113" s="21" t="s">
        <v>76</v>
      </c>
    </row>
    <row r="114" spans="2:65" s="1" customFormat="1" ht="114.75" customHeight="1">
      <c r="B114" s="177"/>
      <c r="C114" s="178" t="s">
        <v>215</v>
      </c>
      <c r="D114" s="178" t="s">
        <v>131</v>
      </c>
      <c r="E114" s="179" t="s">
        <v>216</v>
      </c>
      <c r="F114" s="180" t="s">
        <v>217</v>
      </c>
      <c r="G114" s="181" t="s">
        <v>200</v>
      </c>
      <c r="H114" s="182">
        <v>500</v>
      </c>
      <c r="I114" s="183"/>
      <c r="J114" s="184">
        <f>ROUND(I114*H114,2)</f>
        <v>0</v>
      </c>
      <c r="K114" s="180" t="s">
        <v>135</v>
      </c>
      <c r="L114" s="38"/>
      <c r="M114" s="185" t="s">
        <v>5</v>
      </c>
      <c r="N114" s="186" t="s">
        <v>38</v>
      </c>
      <c r="O114" s="39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AR114" s="21" t="s">
        <v>136</v>
      </c>
      <c r="AT114" s="21" t="s">
        <v>131</v>
      </c>
      <c r="AU114" s="21" t="s">
        <v>76</v>
      </c>
      <c r="AY114" s="21" t="s">
        <v>128</v>
      </c>
      <c r="BE114" s="189">
        <f>IF(N114="základní",J114,0)</f>
        <v>0</v>
      </c>
      <c r="BF114" s="189">
        <f>IF(N114="snížená",J114,0)</f>
        <v>0</v>
      </c>
      <c r="BG114" s="189">
        <f>IF(N114="zákl. přenesená",J114,0)</f>
        <v>0</v>
      </c>
      <c r="BH114" s="189">
        <f>IF(N114="sníž. přenesená",J114,0)</f>
        <v>0</v>
      </c>
      <c r="BI114" s="189">
        <f>IF(N114="nulová",J114,0)</f>
        <v>0</v>
      </c>
      <c r="BJ114" s="21" t="s">
        <v>74</v>
      </c>
      <c r="BK114" s="189">
        <f>ROUND(I114*H114,2)</f>
        <v>0</v>
      </c>
      <c r="BL114" s="21" t="s">
        <v>136</v>
      </c>
      <c r="BM114" s="21" t="s">
        <v>218</v>
      </c>
    </row>
    <row r="115" spans="2:65" s="1" customFormat="1" ht="27">
      <c r="B115" s="38"/>
      <c r="D115" s="190" t="s">
        <v>169</v>
      </c>
      <c r="F115" s="191" t="s">
        <v>202</v>
      </c>
      <c r="I115" s="192"/>
      <c r="L115" s="38"/>
      <c r="M115" s="193"/>
      <c r="N115" s="39"/>
      <c r="O115" s="39"/>
      <c r="P115" s="39"/>
      <c r="Q115" s="39"/>
      <c r="R115" s="39"/>
      <c r="S115" s="39"/>
      <c r="T115" s="67"/>
      <c r="AT115" s="21" t="s">
        <v>169</v>
      </c>
      <c r="AU115" s="21" t="s">
        <v>76</v>
      </c>
    </row>
    <row r="116" spans="2:65" s="1" customFormat="1" ht="114.75" customHeight="1">
      <c r="B116" s="177"/>
      <c r="C116" s="178" t="s">
        <v>10</v>
      </c>
      <c r="D116" s="178" t="s">
        <v>131</v>
      </c>
      <c r="E116" s="179" t="s">
        <v>219</v>
      </c>
      <c r="F116" s="180" t="s">
        <v>220</v>
      </c>
      <c r="G116" s="181" t="s">
        <v>200</v>
      </c>
      <c r="H116" s="182">
        <v>200</v>
      </c>
      <c r="I116" s="183"/>
      <c r="J116" s="184">
        <f>ROUND(I116*H116,2)</f>
        <v>0</v>
      </c>
      <c r="K116" s="180" t="s">
        <v>135</v>
      </c>
      <c r="L116" s="38"/>
      <c r="M116" s="185" t="s">
        <v>5</v>
      </c>
      <c r="N116" s="186" t="s">
        <v>38</v>
      </c>
      <c r="O116" s="39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AR116" s="21" t="s">
        <v>136</v>
      </c>
      <c r="AT116" s="21" t="s">
        <v>131</v>
      </c>
      <c r="AU116" s="21" t="s">
        <v>76</v>
      </c>
      <c r="AY116" s="21" t="s">
        <v>128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21" t="s">
        <v>74</v>
      </c>
      <c r="BK116" s="189">
        <f>ROUND(I116*H116,2)</f>
        <v>0</v>
      </c>
      <c r="BL116" s="21" t="s">
        <v>136</v>
      </c>
      <c r="BM116" s="21" t="s">
        <v>221</v>
      </c>
    </row>
    <row r="117" spans="2:65" s="1" customFormat="1" ht="27">
      <c r="B117" s="38"/>
      <c r="D117" s="190" t="s">
        <v>169</v>
      </c>
      <c r="F117" s="191" t="s">
        <v>202</v>
      </c>
      <c r="I117" s="192"/>
      <c r="L117" s="38"/>
      <c r="M117" s="193"/>
      <c r="N117" s="39"/>
      <c r="O117" s="39"/>
      <c r="P117" s="39"/>
      <c r="Q117" s="39"/>
      <c r="R117" s="39"/>
      <c r="S117" s="39"/>
      <c r="T117" s="67"/>
      <c r="AT117" s="21" t="s">
        <v>169</v>
      </c>
      <c r="AU117" s="21" t="s">
        <v>76</v>
      </c>
    </row>
    <row r="118" spans="2:65" s="1" customFormat="1" ht="114.75" customHeight="1">
      <c r="B118" s="177"/>
      <c r="C118" s="178" t="s">
        <v>222</v>
      </c>
      <c r="D118" s="178" t="s">
        <v>131</v>
      </c>
      <c r="E118" s="179" t="s">
        <v>223</v>
      </c>
      <c r="F118" s="180" t="s">
        <v>224</v>
      </c>
      <c r="G118" s="181" t="s">
        <v>200</v>
      </c>
      <c r="H118" s="182">
        <v>20</v>
      </c>
      <c r="I118" s="183"/>
      <c r="J118" s="184">
        <f>ROUND(I118*H118,2)</f>
        <v>0</v>
      </c>
      <c r="K118" s="180" t="s">
        <v>135</v>
      </c>
      <c r="L118" s="38"/>
      <c r="M118" s="185" t="s">
        <v>5</v>
      </c>
      <c r="N118" s="186" t="s">
        <v>38</v>
      </c>
      <c r="O118" s="39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AR118" s="21" t="s">
        <v>136</v>
      </c>
      <c r="AT118" s="21" t="s">
        <v>131</v>
      </c>
      <c r="AU118" s="21" t="s">
        <v>76</v>
      </c>
      <c r="AY118" s="21" t="s">
        <v>128</v>
      </c>
      <c r="BE118" s="189">
        <f>IF(N118="základní",J118,0)</f>
        <v>0</v>
      </c>
      <c r="BF118" s="189">
        <f>IF(N118="snížená",J118,0)</f>
        <v>0</v>
      </c>
      <c r="BG118" s="189">
        <f>IF(N118="zákl. přenesená",J118,0)</f>
        <v>0</v>
      </c>
      <c r="BH118" s="189">
        <f>IF(N118="sníž. přenesená",J118,0)</f>
        <v>0</v>
      </c>
      <c r="BI118" s="189">
        <f>IF(N118="nulová",J118,0)</f>
        <v>0</v>
      </c>
      <c r="BJ118" s="21" t="s">
        <v>74</v>
      </c>
      <c r="BK118" s="189">
        <f>ROUND(I118*H118,2)</f>
        <v>0</v>
      </c>
      <c r="BL118" s="21" t="s">
        <v>136</v>
      </c>
      <c r="BM118" s="21" t="s">
        <v>225</v>
      </c>
    </row>
    <row r="119" spans="2:65" s="1" customFormat="1" ht="27">
      <c r="B119" s="38"/>
      <c r="D119" s="190" t="s">
        <v>169</v>
      </c>
      <c r="F119" s="191" t="s">
        <v>202</v>
      </c>
      <c r="I119" s="192"/>
      <c r="L119" s="38"/>
      <c r="M119" s="193"/>
      <c r="N119" s="39"/>
      <c r="O119" s="39"/>
      <c r="P119" s="39"/>
      <c r="Q119" s="39"/>
      <c r="R119" s="39"/>
      <c r="S119" s="39"/>
      <c r="T119" s="67"/>
      <c r="AT119" s="21" t="s">
        <v>169</v>
      </c>
      <c r="AU119" s="21" t="s">
        <v>76</v>
      </c>
    </row>
    <row r="120" spans="2:65" s="1" customFormat="1" ht="114.75" customHeight="1">
      <c r="B120" s="177"/>
      <c r="C120" s="178" t="s">
        <v>226</v>
      </c>
      <c r="D120" s="178" t="s">
        <v>131</v>
      </c>
      <c r="E120" s="179" t="s">
        <v>227</v>
      </c>
      <c r="F120" s="180" t="s">
        <v>228</v>
      </c>
      <c r="G120" s="181" t="s">
        <v>200</v>
      </c>
      <c r="H120" s="182">
        <v>150</v>
      </c>
      <c r="I120" s="183"/>
      <c r="J120" s="184">
        <f>ROUND(I120*H120,2)</f>
        <v>0</v>
      </c>
      <c r="K120" s="180" t="s">
        <v>135</v>
      </c>
      <c r="L120" s="38"/>
      <c r="M120" s="185" t="s">
        <v>5</v>
      </c>
      <c r="N120" s="186" t="s">
        <v>38</v>
      </c>
      <c r="O120" s="39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AR120" s="21" t="s">
        <v>136</v>
      </c>
      <c r="AT120" s="21" t="s">
        <v>131</v>
      </c>
      <c r="AU120" s="21" t="s">
        <v>76</v>
      </c>
      <c r="AY120" s="21" t="s">
        <v>128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21" t="s">
        <v>74</v>
      </c>
      <c r="BK120" s="189">
        <f>ROUND(I120*H120,2)</f>
        <v>0</v>
      </c>
      <c r="BL120" s="21" t="s">
        <v>136</v>
      </c>
      <c r="BM120" s="21" t="s">
        <v>229</v>
      </c>
    </row>
    <row r="121" spans="2:65" s="1" customFormat="1" ht="27">
      <c r="B121" s="38"/>
      <c r="D121" s="190" t="s">
        <v>169</v>
      </c>
      <c r="F121" s="191" t="s">
        <v>202</v>
      </c>
      <c r="I121" s="192"/>
      <c r="L121" s="38"/>
      <c r="M121" s="193"/>
      <c r="N121" s="39"/>
      <c r="O121" s="39"/>
      <c r="P121" s="39"/>
      <c r="Q121" s="39"/>
      <c r="R121" s="39"/>
      <c r="S121" s="39"/>
      <c r="T121" s="67"/>
      <c r="AT121" s="21" t="s">
        <v>169</v>
      </c>
      <c r="AU121" s="21" t="s">
        <v>76</v>
      </c>
    </row>
    <row r="122" spans="2:65" s="1" customFormat="1" ht="114.75" customHeight="1">
      <c r="B122" s="177"/>
      <c r="C122" s="178" t="s">
        <v>230</v>
      </c>
      <c r="D122" s="178" t="s">
        <v>131</v>
      </c>
      <c r="E122" s="179" t="s">
        <v>231</v>
      </c>
      <c r="F122" s="180" t="s">
        <v>232</v>
      </c>
      <c r="G122" s="181" t="s">
        <v>200</v>
      </c>
      <c r="H122" s="182">
        <v>2000</v>
      </c>
      <c r="I122" s="183"/>
      <c r="J122" s="184">
        <f>ROUND(I122*H122,2)</f>
        <v>0</v>
      </c>
      <c r="K122" s="180" t="s">
        <v>135</v>
      </c>
      <c r="L122" s="38"/>
      <c r="M122" s="185" t="s">
        <v>5</v>
      </c>
      <c r="N122" s="186" t="s">
        <v>38</v>
      </c>
      <c r="O122" s="39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AR122" s="21" t="s">
        <v>136</v>
      </c>
      <c r="AT122" s="21" t="s">
        <v>131</v>
      </c>
      <c r="AU122" s="21" t="s">
        <v>76</v>
      </c>
      <c r="AY122" s="21" t="s">
        <v>128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21" t="s">
        <v>74</v>
      </c>
      <c r="BK122" s="189">
        <f>ROUND(I122*H122,2)</f>
        <v>0</v>
      </c>
      <c r="BL122" s="21" t="s">
        <v>136</v>
      </c>
      <c r="BM122" s="21" t="s">
        <v>233</v>
      </c>
    </row>
    <row r="123" spans="2:65" s="1" customFormat="1" ht="27">
      <c r="B123" s="38"/>
      <c r="D123" s="190" t="s">
        <v>169</v>
      </c>
      <c r="F123" s="191" t="s">
        <v>202</v>
      </c>
      <c r="I123" s="192"/>
      <c r="L123" s="38"/>
      <c r="M123" s="193"/>
      <c r="N123" s="39"/>
      <c r="O123" s="39"/>
      <c r="P123" s="39"/>
      <c r="Q123" s="39"/>
      <c r="R123" s="39"/>
      <c r="S123" s="39"/>
      <c r="T123" s="67"/>
      <c r="AT123" s="21" t="s">
        <v>169</v>
      </c>
      <c r="AU123" s="21" t="s">
        <v>76</v>
      </c>
    </row>
    <row r="124" spans="2:65" s="1" customFormat="1" ht="114.75" customHeight="1">
      <c r="B124" s="177"/>
      <c r="C124" s="178" t="s">
        <v>234</v>
      </c>
      <c r="D124" s="178" t="s">
        <v>131</v>
      </c>
      <c r="E124" s="179" t="s">
        <v>235</v>
      </c>
      <c r="F124" s="180" t="s">
        <v>236</v>
      </c>
      <c r="G124" s="181" t="s">
        <v>200</v>
      </c>
      <c r="H124" s="182">
        <v>2500</v>
      </c>
      <c r="I124" s="183"/>
      <c r="J124" s="184">
        <f>ROUND(I124*H124,2)</f>
        <v>0</v>
      </c>
      <c r="K124" s="180" t="s">
        <v>135</v>
      </c>
      <c r="L124" s="38"/>
      <c r="M124" s="185" t="s">
        <v>5</v>
      </c>
      <c r="N124" s="186" t="s">
        <v>38</v>
      </c>
      <c r="O124" s="39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AR124" s="21" t="s">
        <v>136</v>
      </c>
      <c r="AT124" s="21" t="s">
        <v>131</v>
      </c>
      <c r="AU124" s="21" t="s">
        <v>76</v>
      </c>
      <c r="AY124" s="21" t="s">
        <v>128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21" t="s">
        <v>74</v>
      </c>
      <c r="BK124" s="189">
        <f>ROUND(I124*H124,2)</f>
        <v>0</v>
      </c>
      <c r="BL124" s="21" t="s">
        <v>136</v>
      </c>
      <c r="BM124" s="21" t="s">
        <v>237</v>
      </c>
    </row>
    <row r="125" spans="2:65" s="1" customFormat="1" ht="27">
      <c r="B125" s="38"/>
      <c r="D125" s="190" t="s">
        <v>169</v>
      </c>
      <c r="F125" s="191" t="s">
        <v>202</v>
      </c>
      <c r="I125" s="192"/>
      <c r="L125" s="38"/>
      <c r="M125" s="193"/>
      <c r="N125" s="39"/>
      <c r="O125" s="39"/>
      <c r="P125" s="39"/>
      <c r="Q125" s="39"/>
      <c r="R125" s="39"/>
      <c r="S125" s="39"/>
      <c r="T125" s="67"/>
      <c r="AT125" s="21" t="s">
        <v>169</v>
      </c>
      <c r="AU125" s="21" t="s">
        <v>76</v>
      </c>
    </row>
    <row r="126" spans="2:65" s="1" customFormat="1" ht="114.75" customHeight="1">
      <c r="B126" s="177"/>
      <c r="C126" s="178" t="s">
        <v>238</v>
      </c>
      <c r="D126" s="178" t="s">
        <v>131</v>
      </c>
      <c r="E126" s="179" t="s">
        <v>239</v>
      </c>
      <c r="F126" s="180" t="s">
        <v>240</v>
      </c>
      <c r="G126" s="181" t="s">
        <v>200</v>
      </c>
      <c r="H126" s="182">
        <v>1000</v>
      </c>
      <c r="I126" s="183"/>
      <c r="J126" s="184">
        <f>ROUND(I126*H126,2)</f>
        <v>0</v>
      </c>
      <c r="K126" s="180" t="s">
        <v>135</v>
      </c>
      <c r="L126" s="38"/>
      <c r="M126" s="185" t="s">
        <v>5</v>
      </c>
      <c r="N126" s="186" t="s">
        <v>38</v>
      </c>
      <c r="O126" s="39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21" t="s">
        <v>136</v>
      </c>
      <c r="AT126" s="21" t="s">
        <v>131</v>
      </c>
      <c r="AU126" s="21" t="s">
        <v>76</v>
      </c>
      <c r="AY126" s="21" t="s">
        <v>128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21" t="s">
        <v>74</v>
      </c>
      <c r="BK126" s="189">
        <f>ROUND(I126*H126,2)</f>
        <v>0</v>
      </c>
      <c r="BL126" s="21" t="s">
        <v>136</v>
      </c>
      <c r="BM126" s="21" t="s">
        <v>241</v>
      </c>
    </row>
    <row r="127" spans="2:65" s="1" customFormat="1" ht="27">
      <c r="B127" s="38"/>
      <c r="D127" s="190" t="s">
        <v>169</v>
      </c>
      <c r="F127" s="191" t="s">
        <v>202</v>
      </c>
      <c r="I127" s="192"/>
      <c r="L127" s="38"/>
      <c r="M127" s="193"/>
      <c r="N127" s="39"/>
      <c r="O127" s="39"/>
      <c r="P127" s="39"/>
      <c r="Q127" s="39"/>
      <c r="R127" s="39"/>
      <c r="S127" s="39"/>
      <c r="T127" s="67"/>
      <c r="AT127" s="21" t="s">
        <v>169</v>
      </c>
      <c r="AU127" s="21" t="s">
        <v>76</v>
      </c>
    </row>
    <row r="128" spans="2:65" s="1" customFormat="1" ht="76.5" customHeight="1">
      <c r="B128" s="177"/>
      <c r="C128" s="178" t="s">
        <v>242</v>
      </c>
      <c r="D128" s="178" t="s">
        <v>131</v>
      </c>
      <c r="E128" s="179" t="s">
        <v>243</v>
      </c>
      <c r="F128" s="180" t="s">
        <v>244</v>
      </c>
      <c r="G128" s="181" t="s">
        <v>200</v>
      </c>
      <c r="H128" s="182">
        <v>1500</v>
      </c>
      <c r="I128" s="183"/>
      <c r="J128" s="184">
        <f>ROUND(I128*H128,2)</f>
        <v>0</v>
      </c>
      <c r="K128" s="180" t="s">
        <v>135</v>
      </c>
      <c r="L128" s="38"/>
      <c r="M128" s="185" t="s">
        <v>5</v>
      </c>
      <c r="N128" s="186" t="s">
        <v>38</v>
      </c>
      <c r="O128" s="39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AR128" s="21" t="s">
        <v>136</v>
      </c>
      <c r="AT128" s="21" t="s">
        <v>131</v>
      </c>
      <c r="AU128" s="21" t="s">
        <v>76</v>
      </c>
      <c r="AY128" s="21" t="s">
        <v>128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21" t="s">
        <v>74</v>
      </c>
      <c r="BK128" s="189">
        <f>ROUND(I128*H128,2)</f>
        <v>0</v>
      </c>
      <c r="BL128" s="21" t="s">
        <v>136</v>
      </c>
      <c r="BM128" s="21" t="s">
        <v>245</v>
      </c>
    </row>
    <row r="129" spans="2:65" s="1" customFormat="1" ht="27">
      <c r="B129" s="38"/>
      <c r="D129" s="190" t="s">
        <v>169</v>
      </c>
      <c r="F129" s="191" t="s">
        <v>202</v>
      </c>
      <c r="I129" s="192"/>
      <c r="L129" s="38"/>
      <c r="M129" s="193"/>
      <c r="N129" s="39"/>
      <c r="O129" s="39"/>
      <c r="P129" s="39"/>
      <c r="Q129" s="39"/>
      <c r="R129" s="39"/>
      <c r="S129" s="39"/>
      <c r="T129" s="67"/>
      <c r="AT129" s="21" t="s">
        <v>169</v>
      </c>
      <c r="AU129" s="21" t="s">
        <v>76</v>
      </c>
    </row>
    <row r="130" spans="2:65" s="1" customFormat="1" ht="114.75" customHeight="1">
      <c r="B130" s="177"/>
      <c r="C130" s="178" t="s">
        <v>246</v>
      </c>
      <c r="D130" s="178" t="s">
        <v>131</v>
      </c>
      <c r="E130" s="179" t="s">
        <v>247</v>
      </c>
      <c r="F130" s="180" t="s">
        <v>248</v>
      </c>
      <c r="G130" s="181" t="s">
        <v>200</v>
      </c>
      <c r="H130" s="182">
        <v>1000</v>
      </c>
      <c r="I130" s="183"/>
      <c r="J130" s="184">
        <f>ROUND(I130*H130,2)</f>
        <v>0</v>
      </c>
      <c r="K130" s="180" t="s">
        <v>135</v>
      </c>
      <c r="L130" s="38"/>
      <c r="M130" s="185" t="s">
        <v>5</v>
      </c>
      <c r="N130" s="186" t="s">
        <v>38</v>
      </c>
      <c r="O130" s="39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AR130" s="21" t="s">
        <v>136</v>
      </c>
      <c r="AT130" s="21" t="s">
        <v>131</v>
      </c>
      <c r="AU130" s="21" t="s">
        <v>76</v>
      </c>
      <c r="AY130" s="21" t="s">
        <v>128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21" t="s">
        <v>74</v>
      </c>
      <c r="BK130" s="189">
        <f>ROUND(I130*H130,2)</f>
        <v>0</v>
      </c>
      <c r="BL130" s="21" t="s">
        <v>136</v>
      </c>
      <c r="BM130" s="21" t="s">
        <v>249</v>
      </c>
    </row>
    <row r="131" spans="2:65" s="1" customFormat="1" ht="27">
      <c r="B131" s="38"/>
      <c r="D131" s="190" t="s">
        <v>169</v>
      </c>
      <c r="F131" s="191" t="s">
        <v>202</v>
      </c>
      <c r="I131" s="192"/>
      <c r="L131" s="38"/>
      <c r="M131" s="193"/>
      <c r="N131" s="39"/>
      <c r="O131" s="39"/>
      <c r="P131" s="39"/>
      <c r="Q131" s="39"/>
      <c r="R131" s="39"/>
      <c r="S131" s="39"/>
      <c r="T131" s="67"/>
      <c r="AT131" s="21" t="s">
        <v>169</v>
      </c>
      <c r="AU131" s="21" t="s">
        <v>76</v>
      </c>
    </row>
    <row r="132" spans="2:65" s="1" customFormat="1" ht="102" customHeight="1">
      <c r="B132" s="177"/>
      <c r="C132" s="178" t="s">
        <v>250</v>
      </c>
      <c r="D132" s="178" t="s">
        <v>131</v>
      </c>
      <c r="E132" s="179" t="s">
        <v>251</v>
      </c>
      <c r="F132" s="180" t="s">
        <v>252</v>
      </c>
      <c r="G132" s="181" t="s">
        <v>200</v>
      </c>
      <c r="H132" s="182">
        <v>500</v>
      </c>
      <c r="I132" s="183"/>
      <c r="J132" s="184">
        <f>ROUND(I132*H132,2)</f>
        <v>0</v>
      </c>
      <c r="K132" s="180" t="s">
        <v>135</v>
      </c>
      <c r="L132" s="38"/>
      <c r="M132" s="185" t="s">
        <v>5</v>
      </c>
      <c r="N132" s="186" t="s">
        <v>38</v>
      </c>
      <c r="O132" s="39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21" t="s">
        <v>136</v>
      </c>
      <c r="AT132" s="21" t="s">
        <v>131</v>
      </c>
      <c r="AU132" s="21" t="s">
        <v>76</v>
      </c>
      <c r="AY132" s="21" t="s">
        <v>128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21" t="s">
        <v>74</v>
      </c>
      <c r="BK132" s="189">
        <f>ROUND(I132*H132,2)</f>
        <v>0</v>
      </c>
      <c r="BL132" s="21" t="s">
        <v>136</v>
      </c>
      <c r="BM132" s="21" t="s">
        <v>253</v>
      </c>
    </row>
    <row r="133" spans="2:65" s="1" customFormat="1" ht="27">
      <c r="B133" s="38"/>
      <c r="D133" s="190" t="s">
        <v>169</v>
      </c>
      <c r="F133" s="191" t="s">
        <v>202</v>
      </c>
      <c r="I133" s="192"/>
      <c r="L133" s="38"/>
      <c r="M133" s="193"/>
      <c r="N133" s="39"/>
      <c r="O133" s="39"/>
      <c r="P133" s="39"/>
      <c r="Q133" s="39"/>
      <c r="R133" s="39"/>
      <c r="S133" s="39"/>
      <c r="T133" s="67"/>
      <c r="AT133" s="21" t="s">
        <v>169</v>
      </c>
      <c r="AU133" s="21" t="s">
        <v>76</v>
      </c>
    </row>
    <row r="134" spans="2:65" s="1" customFormat="1" ht="51" customHeight="1">
      <c r="B134" s="177"/>
      <c r="C134" s="178" t="s">
        <v>254</v>
      </c>
      <c r="D134" s="178" t="s">
        <v>131</v>
      </c>
      <c r="E134" s="179" t="s">
        <v>255</v>
      </c>
      <c r="F134" s="180" t="s">
        <v>256</v>
      </c>
      <c r="G134" s="181" t="s">
        <v>257</v>
      </c>
      <c r="H134" s="182">
        <v>600</v>
      </c>
      <c r="I134" s="183"/>
      <c r="J134" s="184">
        <f>ROUND(I134*H134,2)</f>
        <v>0</v>
      </c>
      <c r="K134" s="180" t="s">
        <v>135</v>
      </c>
      <c r="L134" s="38"/>
      <c r="M134" s="185" t="s">
        <v>5</v>
      </c>
      <c r="N134" s="186" t="s">
        <v>38</v>
      </c>
      <c r="O134" s="39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AR134" s="21" t="s">
        <v>136</v>
      </c>
      <c r="AT134" s="21" t="s">
        <v>131</v>
      </c>
      <c r="AU134" s="21" t="s">
        <v>76</v>
      </c>
      <c r="AY134" s="21" t="s">
        <v>128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21" t="s">
        <v>74</v>
      </c>
      <c r="BK134" s="189">
        <f>ROUND(I134*H134,2)</f>
        <v>0</v>
      </c>
      <c r="BL134" s="21" t="s">
        <v>136</v>
      </c>
      <c r="BM134" s="21" t="s">
        <v>258</v>
      </c>
    </row>
    <row r="135" spans="2:65" s="1" customFormat="1" ht="51" customHeight="1">
      <c r="B135" s="177"/>
      <c r="C135" s="178" t="s">
        <v>259</v>
      </c>
      <c r="D135" s="178" t="s">
        <v>131</v>
      </c>
      <c r="E135" s="179" t="s">
        <v>260</v>
      </c>
      <c r="F135" s="180" t="s">
        <v>261</v>
      </c>
      <c r="G135" s="181" t="s">
        <v>257</v>
      </c>
      <c r="H135" s="182">
        <v>300</v>
      </c>
      <c r="I135" s="183"/>
      <c r="J135" s="184">
        <f>ROUND(I135*H135,2)</f>
        <v>0</v>
      </c>
      <c r="K135" s="180" t="s">
        <v>135</v>
      </c>
      <c r="L135" s="38"/>
      <c r="M135" s="185" t="s">
        <v>5</v>
      </c>
      <c r="N135" s="186" t="s">
        <v>38</v>
      </c>
      <c r="O135" s="39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AR135" s="21" t="s">
        <v>136</v>
      </c>
      <c r="AT135" s="21" t="s">
        <v>131</v>
      </c>
      <c r="AU135" s="21" t="s">
        <v>76</v>
      </c>
      <c r="AY135" s="21" t="s">
        <v>128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21" t="s">
        <v>74</v>
      </c>
      <c r="BK135" s="189">
        <f>ROUND(I135*H135,2)</f>
        <v>0</v>
      </c>
      <c r="BL135" s="21" t="s">
        <v>136</v>
      </c>
      <c r="BM135" s="21" t="s">
        <v>262</v>
      </c>
    </row>
    <row r="136" spans="2:65" s="1" customFormat="1" ht="114.75" customHeight="1">
      <c r="B136" s="177"/>
      <c r="C136" s="178" t="s">
        <v>263</v>
      </c>
      <c r="D136" s="178" t="s">
        <v>131</v>
      </c>
      <c r="E136" s="179" t="s">
        <v>264</v>
      </c>
      <c r="F136" s="180" t="s">
        <v>265</v>
      </c>
      <c r="G136" s="181" t="s">
        <v>200</v>
      </c>
      <c r="H136" s="182">
        <v>500</v>
      </c>
      <c r="I136" s="183"/>
      <c r="J136" s="184">
        <f>ROUND(I136*H136,2)</f>
        <v>0</v>
      </c>
      <c r="K136" s="180" t="s">
        <v>135</v>
      </c>
      <c r="L136" s="38"/>
      <c r="M136" s="185" t="s">
        <v>5</v>
      </c>
      <c r="N136" s="186" t="s">
        <v>38</v>
      </c>
      <c r="O136" s="39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21" t="s">
        <v>136</v>
      </c>
      <c r="AT136" s="21" t="s">
        <v>131</v>
      </c>
      <c r="AU136" s="21" t="s">
        <v>76</v>
      </c>
      <c r="AY136" s="21" t="s">
        <v>128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21" t="s">
        <v>74</v>
      </c>
      <c r="BK136" s="189">
        <f>ROUND(I136*H136,2)</f>
        <v>0</v>
      </c>
      <c r="BL136" s="21" t="s">
        <v>136</v>
      </c>
      <c r="BM136" s="21" t="s">
        <v>266</v>
      </c>
    </row>
    <row r="137" spans="2:65" s="1" customFormat="1" ht="27">
      <c r="B137" s="38"/>
      <c r="D137" s="190" t="s">
        <v>169</v>
      </c>
      <c r="F137" s="191" t="s">
        <v>202</v>
      </c>
      <c r="I137" s="192"/>
      <c r="L137" s="38"/>
      <c r="M137" s="193"/>
      <c r="N137" s="39"/>
      <c r="O137" s="39"/>
      <c r="P137" s="39"/>
      <c r="Q137" s="39"/>
      <c r="R137" s="39"/>
      <c r="S137" s="39"/>
      <c r="T137" s="67"/>
      <c r="AT137" s="21" t="s">
        <v>169</v>
      </c>
      <c r="AU137" s="21" t="s">
        <v>76</v>
      </c>
    </row>
    <row r="138" spans="2:65" s="1" customFormat="1" ht="114.75" customHeight="1">
      <c r="B138" s="177"/>
      <c r="C138" s="178" t="s">
        <v>267</v>
      </c>
      <c r="D138" s="178" t="s">
        <v>131</v>
      </c>
      <c r="E138" s="179" t="s">
        <v>268</v>
      </c>
      <c r="F138" s="180" t="s">
        <v>269</v>
      </c>
      <c r="G138" s="181" t="s">
        <v>200</v>
      </c>
      <c r="H138" s="182">
        <v>2500</v>
      </c>
      <c r="I138" s="183"/>
      <c r="J138" s="184">
        <f>ROUND(I138*H138,2)</f>
        <v>0</v>
      </c>
      <c r="K138" s="180" t="s">
        <v>135</v>
      </c>
      <c r="L138" s="38"/>
      <c r="M138" s="185" t="s">
        <v>5</v>
      </c>
      <c r="N138" s="186" t="s">
        <v>38</v>
      </c>
      <c r="O138" s="39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AR138" s="21" t="s">
        <v>136</v>
      </c>
      <c r="AT138" s="21" t="s">
        <v>131</v>
      </c>
      <c r="AU138" s="21" t="s">
        <v>76</v>
      </c>
      <c r="AY138" s="21" t="s">
        <v>128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21" t="s">
        <v>74</v>
      </c>
      <c r="BK138" s="189">
        <f>ROUND(I138*H138,2)</f>
        <v>0</v>
      </c>
      <c r="BL138" s="21" t="s">
        <v>136</v>
      </c>
      <c r="BM138" s="21" t="s">
        <v>270</v>
      </c>
    </row>
    <row r="139" spans="2:65" s="1" customFormat="1" ht="27">
      <c r="B139" s="38"/>
      <c r="D139" s="190" t="s">
        <v>169</v>
      </c>
      <c r="F139" s="191" t="s">
        <v>202</v>
      </c>
      <c r="I139" s="192"/>
      <c r="L139" s="38"/>
      <c r="M139" s="193"/>
      <c r="N139" s="39"/>
      <c r="O139" s="39"/>
      <c r="P139" s="39"/>
      <c r="Q139" s="39"/>
      <c r="R139" s="39"/>
      <c r="S139" s="39"/>
      <c r="T139" s="67"/>
      <c r="AT139" s="21" t="s">
        <v>169</v>
      </c>
      <c r="AU139" s="21" t="s">
        <v>76</v>
      </c>
    </row>
    <row r="140" spans="2:65" s="1" customFormat="1" ht="127.5" customHeight="1">
      <c r="B140" s="177"/>
      <c r="C140" s="178" t="s">
        <v>271</v>
      </c>
      <c r="D140" s="178" t="s">
        <v>131</v>
      </c>
      <c r="E140" s="179" t="s">
        <v>272</v>
      </c>
      <c r="F140" s="180" t="s">
        <v>273</v>
      </c>
      <c r="G140" s="181" t="s">
        <v>200</v>
      </c>
      <c r="H140" s="182">
        <v>300</v>
      </c>
      <c r="I140" s="183"/>
      <c r="J140" s="184">
        <f>ROUND(I140*H140,2)</f>
        <v>0</v>
      </c>
      <c r="K140" s="180" t="s">
        <v>135</v>
      </c>
      <c r="L140" s="38"/>
      <c r="M140" s="185" t="s">
        <v>5</v>
      </c>
      <c r="N140" s="186" t="s">
        <v>38</v>
      </c>
      <c r="O140" s="39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AR140" s="21" t="s">
        <v>136</v>
      </c>
      <c r="AT140" s="21" t="s">
        <v>131</v>
      </c>
      <c r="AU140" s="21" t="s">
        <v>76</v>
      </c>
      <c r="AY140" s="21" t="s">
        <v>128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21" t="s">
        <v>74</v>
      </c>
      <c r="BK140" s="189">
        <f>ROUND(I140*H140,2)</f>
        <v>0</v>
      </c>
      <c r="BL140" s="21" t="s">
        <v>136</v>
      </c>
      <c r="BM140" s="21" t="s">
        <v>274</v>
      </c>
    </row>
    <row r="141" spans="2:65" s="1" customFormat="1" ht="27">
      <c r="B141" s="38"/>
      <c r="D141" s="190" t="s">
        <v>169</v>
      </c>
      <c r="F141" s="191" t="s">
        <v>202</v>
      </c>
      <c r="I141" s="192"/>
      <c r="L141" s="38"/>
      <c r="M141" s="193"/>
      <c r="N141" s="39"/>
      <c r="O141" s="39"/>
      <c r="P141" s="39"/>
      <c r="Q141" s="39"/>
      <c r="R141" s="39"/>
      <c r="S141" s="39"/>
      <c r="T141" s="67"/>
      <c r="AT141" s="21" t="s">
        <v>169</v>
      </c>
      <c r="AU141" s="21" t="s">
        <v>76</v>
      </c>
    </row>
    <row r="142" spans="2:65" s="1" customFormat="1" ht="114.75" customHeight="1">
      <c r="B142" s="177"/>
      <c r="C142" s="178" t="s">
        <v>275</v>
      </c>
      <c r="D142" s="178" t="s">
        <v>131</v>
      </c>
      <c r="E142" s="179" t="s">
        <v>276</v>
      </c>
      <c r="F142" s="180" t="s">
        <v>277</v>
      </c>
      <c r="G142" s="181" t="s">
        <v>200</v>
      </c>
      <c r="H142" s="182">
        <v>500</v>
      </c>
      <c r="I142" s="183"/>
      <c r="J142" s="184">
        <f>ROUND(I142*H142,2)</f>
        <v>0</v>
      </c>
      <c r="K142" s="180" t="s">
        <v>135</v>
      </c>
      <c r="L142" s="38"/>
      <c r="M142" s="185" t="s">
        <v>5</v>
      </c>
      <c r="N142" s="186" t="s">
        <v>38</v>
      </c>
      <c r="O142" s="39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AR142" s="21" t="s">
        <v>136</v>
      </c>
      <c r="AT142" s="21" t="s">
        <v>131</v>
      </c>
      <c r="AU142" s="21" t="s">
        <v>76</v>
      </c>
      <c r="AY142" s="21" t="s">
        <v>128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21" t="s">
        <v>74</v>
      </c>
      <c r="BK142" s="189">
        <f>ROUND(I142*H142,2)</f>
        <v>0</v>
      </c>
      <c r="BL142" s="21" t="s">
        <v>136</v>
      </c>
      <c r="BM142" s="21" t="s">
        <v>278</v>
      </c>
    </row>
    <row r="143" spans="2:65" s="1" customFormat="1" ht="27">
      <c r="B143" s="38"/>
      <c r="D143" s="190" t="s">
        <v>169</v>
      </c>
      <c r="F143" s="191" t="s">
        <v>202</v>
      </c>
      <c r="I143" s="192"/>
      <c r="L143" s="38"/>
      <c r="M143" s="193"/>
      <c r="N143" s="39"/>
      <c r="O143" s="39"/>
      <c r="P143" s="39"/>
      <c r="Q143" s="39"/>
      <c r="R143" s="39"/>
      <c r="S143" s="39"/>
      <c r="T143" s="67"/>
      <c r="AT143" s="21" t="s">
        <v>169</v>
      </c>
      <c r="AU143" s="21" t="s">
        <v>76</v>
      </c>
    </row>
    <row r="144" spans="2:65" s="1" customFormat="1" ht="114.75" customHeight="1">
      <c r="B144" s="177"/>
      <c r="C144" s="178" t="s">
        <v>279</v>
      </c>
      <c r="D144" s="178" t="s">
        <v>131</v>
      </c>
      <c r="E144" s="179" t="s">
        <v>280</v>
      </c>
      <c r="F144" s="180" t="s">
        <v>281</v>
      </c>
      <c r="G144" s="181" t="s">
        <v>200</v>
      </c>
      <c r="H144" s="182">
        <v>500</v>
      </c>
      <c r="I144" s="183"/>
      <c r="J144" s="184">
        <f>ROUND(I144*H144,2)</f>
        <v>0</v>
      </c>
      <c r="K144" s="180" t="s">
        <v>135</v>
      </c>
      <c r="L144" s="38"/>
      <c r="M144" s="185" t="s">
        <v>5</v>
      </c>
      <c r="N144" s="186" t="s">
        <v>38</v>
      </c>
      <c r="O144" s="39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AR144" s="21" t="s">
        <v>136</v>
      </c>
      <c r="AT144" s="21" t="s">
        <v>131</v>
      </c>
      <c r="AU144" s="21" t="s">
        <v>76</v>
      </c>
      <c r="AY144" s="21" t="s">
        <v>128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21" t="s">
        <v>74</v>
      </c>
      <c r="BK144" s="189">
        <f>ROUND(I144*H144,2)</f>
        <v>0</v>
      </c>
      <c r="BL144" s="21" t="s">
        <v>136</v>
      </c>
      <c r="BM144" s="21" t="s">
        <v>282</v>
      </c>
    </row>
    <row r="145" spans="2:65" s="1" customFormat="1" ht="27">
      <c r="B145" s="38"/>
      <c r="D145" s="190" t="s">
        <v>169</v>
      </c>
      <c r="F145" s="191" t="s">
        <v>202</v>
      </c>
      <c r="I145" s="192"/>
      <c r="L145" s="38"/>
      <c r="M145" s="193"/>
      <c r="N145" s="39"/>
      <c r="O145" s="39"/>
      <c r="P145" s="39"/>
      <c r="Q145" s="39"/>
      <c r="R145" s="39"/>
      <c r="S145" s="39"/>
      <c r="T145" s="67"/>
      <c r="AT145" s="21" t="s">
        <v>169</v>
      </c>
      <c r="AU145" s="21" t="s">
        <v>76</v>
      </c>
    </row>
    <row r="146" spans="2:65" s="1" customFormat="1" ht="38.25" customHeight="1">
      <c r="B146" s="177"/>
      <c r="C146" s="178" t="s">
        <v>283</v>
      </c>
      <c r="D146" s="178" t="s">
        <v>131</v>
      </c>
      <c r="E146" s="179" t="s">
        <v>284</v>
      </c>
      <c r="F146" s="180" t="s">
        <v>285</v>
      </c>
      <c r="G146" s="181" t="s">
        <v>167</v>
      </c>
      <c r="H146" s="182">
        <v>20</v>
      </c>
      <c r="I146" s="183"/>
      <c r="J146" s="184">
        <f>ROUND(I146*H146,2)</f>
        <v>0</v>
      </c>
      <c r="K146" s="180" t="s">
        <v>135</v>
      </c>
      <c r="L146" s="38"/>
      <c r="M146" s="185" t="s">
        <v>5</v>
      </c>
      <c r="N146" s="186" t="s">
        <v>38</v>
      </c>
      <c r="O146" s="39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21" t="s">
        <v>136</v>
      </c>
      <c r="AT146" s="21" t="s">
        <v>131</v>
      </c>
      <c r="AU146" s="21" t="s">
        <v>76</v>
      </c>
      <c r="AY146" s="21" t="s">
        <v>128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21" t="s">
        <v>74</v>
      </c>
      <c r="BK146" s="189">
        <f>ROUND(I146*H146,2)</f>
        <v>0</v>
      </c>
      <c r="BL146" s="21" t="s">
        <v>136</v>
      </c>
      <c r="BM146" s="21" t="s">
        <v>286</v>
      </c>
    </row>
    <row r="147" spans="2:65" s="1" customFormat="1" ht="51" customHeight="1">
      <c r="B147" s="177"/>
      <c r="C147" s="178" t="s">
        <v>287</v>
      </c>
      <c r="D147" s="178" t="s">
        <v>131</v>
      </c>
      <c r="E147" s="179" t="s">
        <v>288</v>
      </c>
      <c r="F147" s="180" t="s">
        <v>289</v>
      </c>
      <c r="G147" s="181" t="s">
        <v>167</v>
      </c>
      <c r="H147" s="182">
        <v>500</v>
      </c>
      <c r="I147" s="183"/>
      <c r="J147" s="184">
        <f>ROUND(I147*H147,2)</f>
        <v>0</v>
      </c>
      <c r="K147" s="180" t="s">
        <v>135</v>
      </c>
      <c r="L147" s="38"/>
      <c r="M147" s="185" t="s">
        <v>5</v>
      </c>
      <c r="N147" s="186" t="s">
        <v>38</v>
      </c>
      <c r="O147" s="39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AR147" s="21" t="s">
        <v>136</v>
      </c>
      <c r="AT147" s="21" t="s">
        <v>131</v>
      </c>
      <c r="AU147" s="21" t="s">
        <v>76</v>
      </c>
      <c r="AY147" s="21" t="s">
        <v>128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21" t="s">
        <v>74</v>
      </c>
      <c r="BK147" s="189">
        <f>ROUND(I147*H147,2)</f>
        <v>0</v>
      </c>
      <c r="BL147" s="21" t="s">
        <v>136</v>
      </c>
      <c r="BM147" s="21" t="s">
        <v>290</v>
      </c>
    </row>
    <row r="148" spans="2:65" s="1" customFormat="1" ht="51" customHeight="1">
      <c r="B148" s="177"/>
      <c r="C148" s="178" t="s">
        <v>291</v>
      </c>
      <c r="D148" s="178" t="s">
        <v>131</v>
      </c>
      <c r="E148" s="179" t="s">
        <v>292</v>
      </c>
      <c r="F148" s="180" t="s">
        <v>293</v>
      </c>
      <c r="G148" s="181" t="s">
        <v>167</v>
      </c>
      <c r="H148" s="182">
        <v>500</v>
      </c>
      <c r="I148" s="183"/>
      <c r="J148" s="184">
        <f>ROUND(I148*H148,2)</f>
        <v>0</v>
      </c>
      <c r="K148" s="180" t="s">
        <v>135</v>
      </c>
      <c r="L148" s="38"/>
      <c r="M148" s="185" t="s">
        <v>5</v>
      </c>
      <c r="N148" s="186" t="s">
        <v>38</v>
      </c>
      <c r="O148" s="39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AR148" s="21" t="s">
        <v>136</v>
      </c>
      <c r="AT148" s="21" t="s">
        <v>131</v>
      </c>
      <c r="AU148" s="21" t="s">
        <v>76</v>
      </c>
      <c r="AY148" s="21" t="s">
        <v>128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21" t="s">
        <v>74</v>
      </c>
      <c r="BK148" s="189">
        <f>ROUND(I148*H148,2)</f>
        <v>0</v>
      </c>
      <c r="BL148" s="21" t="s">
        <v>136</v>
      </c>
      <c r="BM148" s="21" t="s">
        <v>294</v>
      </c>
    </row>
    <row r="149" spans="2:65" s="1" customFormat="1" ht="76.5" customHeight="1">
      <c r="B149" s="177"/>
      <c r="C149" s="178" t="s">
        <v>295</v>
      </c>
      <c r="D149" s="178" t="s">
        <v>131</v>
      </c>
      <c r="E149" s="179" t="s">
        <v>296</v>
      </c>
      <c r="F149" s="180" t="s">
        <v>297</v>
      </c>
      <c r="G149" s="181" t="s">
        <v>200</v>
      </c>
      <c r="H149" s="182">
        <v>1000</v>
      </c>
      <c r="I149" s="183"/>
      <c r="J149" s="184">
        <f>ROUND(I149*H149,2)</f>
        <v>0</v>
      </c>
      <c r="K149" s="180" t="s">
        <v>135</v>
      </c>
      <c r="L149" s="38"/>
      <c r="M149" s="185" t="s">
        <v>5</v>
      </c>
      <c r="N149" s="186" t="s">
        <v>38</v>
      </c>
      <c r="O149" s="39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21" t="s">
        <v>136</v>
      </c>
      <c r="AT149" s="21" t="s">
        <v>131</v>
      </c>
      <c r="AU149" s="21" t="s">
        <v>76</v>
      </c>
      <c r="AY149" s="21" t="s">
        <v>128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21" t="s">
        <v>74</v>
      </c>
      <c r="BK149" s="189">
        <f>ROUND(I149*H149,2)</f>
        <v>0</v>
      </c>
      <c r="BL149" s="21" t="s">
        <v>136</v>
      </c>
      <c r="BM149" s="21" t="s">
        <v>298</v>
      </c>
    </row>
    <row r="150" spans="2:65" s="1" customFormat="1" ht="27">
      <c r="B150" s="38"/>
      <c r="D150" s="190" t="s">
        <v>169</v>
      </c>
      <c r="F150" s="191" t="s">
        <v>202</v>
      </c>
      <c r="I150" s="192"/>
      <c r="L150" s="38"/>
      <c r="M150" s="193"/>
      <c r="N150" s="39"/>
      <c r="O150" s="39"/>
      <c r="P150" s="39"/>
      <c r="Q150" s="39"/>
      <c r="R150" s="39"/>
      <c r="S150" s="39"/>
      <c r="T150" s="67"/>
      <c r="AT150" s="21" t="s">
        <v>169</v>
      </c>
      <c r="AU150" s="21" t="s">
        <v>76</v>
      </c>
    </row>
    <row r="151" spans="2:65" s="1" customFormat="1" ht="89.25" customHeight="1">
      <c r="B151" s="177"/>
      <c r="C151" s="178" t="s">
        <v>299</v>
      </c>
      <c r="D151" s="178" t="s">
        <v>131</v>
      </c>
      <c r="E151" s="179" t="s">
        <v>300</v>
      </c>
      <c r="F151" s="180" t="s">
        <v>301</v>
      </c>
      <c r="G151" s="181" t="s">
        <v>200</v>
      </c>
      <c r="H151" s="182">
        <v>1000</v>
      </c>
      <c r="I151" s="183"/>
      <c r="J151" s="184">
        <f>ROUND(I151*H151,2)</f>
        <v>0</v>
      </c>
      <c r="K151" s="180" t="s">
        <v>135</v>
      </c>
      <c r="L151" s="38"/>
      <c r="M151" s="185" t="s">
        <v>5</v>
      </c>
      <c r="N151" s="186" t="s">
        <v>38</v>
      </c>
      <c r="O151" s="39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21" t="s">
        <v>136</v>
      </c>
      <c r="AT151" s="21" t="s">
        <v>131</v>
      </c>
      <c r="AU151" s="21" t="s">
        <v>76</v>
      </c>
      <c r="AY151" s="21" t="s">
        <v>128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21" t="s">
        <v>74</v>
      </c>
      <c r="BK151" s="189">
        <f>ROUND(I151*H151,2)</f>
        <v>0</v>
      </c>
      <c r="BL151" s="21" t="s">
        <v>136</v>
      </c>
      <c r="BM151" s="21" t="s">
        <v>302</v>
      </c>
    </row>
    <row r="152" spans="2:65" s="1" customFormat="1" ht="27">
      <c r="B152" s="38"/>
      <c r="D152" s="190" t="s">
        <v>169</v>
      </c>
      <c r="F152" s="191" t="s">
        <v>202</v>
      </c>
      <c r="I152" s="192"/>
      <c r="L152" s="38"/>
      <c r="M152" s="193"/>
      <c r="N152" s="39"/>
      <c r="O152" s="39"/>
      <c r="P152" s="39"/>
      <c r="Q152" s="39"/>
      <c r="R152" s="39"/>
      <c r="S152" s="39"/>
      <c r="T152" s="67"/>
      <c r="AT152" s="21" t="s">
        <v>169</v>
      </c>
      <c r="AU152" s="21" t="s">
        <v>76</v>
      </c>
    </row>
    <row r="153" spans="2:65" s="1" customFormat="1" ht="51" customHeight="1">
      <c r="B153" s="177"/>
      <c r="C153" s="178" t="s">
        <v>303</v>
      </c>
      <c r="D153" s="178" t="s">
        <v>131</v>
      </c>
      <c r="E153" s="179" t="s">
        <v>304</v>
      </c>
      <c r="F153" s="180" t="s">
        <v>305</v>
      </c>
      <c r="G153" s="181" t="s">
        <v>200</v>
      </c>
      <c r="H153" s="182">
        <v>500</v>
      </c>
      <c r="I153" s="183"/>
      <c r="J153" s="184">
        <f>ROUND(I153*H153,2)</f>
        <v>0</v>
      </c>
      <c r="K153" s="180" t="s">
        <v>135</v>
      </c>
      <c r="L153" s="38"/>
      <c r="M153" s="185" t="s">
        <v>5</v>
      </c>
      <c r="N153" s="186" t="s">
        <v>38</v>
      </c>
      <c r="O153" s="39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AR153" s="21" t="s">
        <v>136</v>
      </c>
      <c r="AT153" s="21" t="s">
        <v>131</v>
      </c>
      <c r="AU153" s="21" t="s">
        <v>76</v>
      </c>
      <c r="AY153" s="21" t="s">
        <v>128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21" t="s">
        <v>74</v>
      </c>
      <c r="BK153" s="189">
        <f>ROUND(I153*H153,2)</f>
        <v>0</v>
      </c>
      <c r="BL153" s="21" t="s">
        <v>136</v>
      </c>
      <c r="BM153" s="21" t="s">
        <v>306</v>
      </c>
    </row>
    <row r="154" spans="2:65" s="1" customFormat="1" ht="27">
      <c r="B154" s="38"/>
      <c r="D154" s="190" t="s">
        <v>169</v>
      </c>
      <c r="F154" s="191" t="s">
        <v>307</v>
      </c>
      <c r="I154" s="192"/>
      <c r="L154" s="38"/>
      <c r="M154" s="193"/>
      <c r="N154" s="39"/>
      <c r="O154" s="39"/>
      <c r="P154" s="39"/>
      <c r="Q154" s="39"/>
      <c r="R154" s="39"/>
      <c r="S154" s="39"/>
      <c r="T154" s="67"/>
      <c r="AT154" s="21" t="s">
        <v>169</v>
      </c>
      <c r="AU154" s="21" t="s">
        <v>76</v>
      </c>
    </row>
    <row r="155" spans="2:65" s="1" customFormat="1" ht="51" customHeight="1">
      <c r="B155" s="177"/>
      <c r="C155" s="178" t="s">
        <v>308</v>
      </c>
      <c r="D155" s="178" t="s">
        <v>131</v>
      </c>
      <c r="E155" s="179" t="s">
        <v>309</v>
      </c>
      <c r="F155" s="180" t="s">
        <v>310</v>
      </c>
      <c r="G155" s="181" t="s">
        <v>257</v>
      </c>
      <c r="H155" s="182">
        <v>200</v>
      </c>
      <c r="I155" s="183"/>
      <c r="J155" s="184">
        <f t="shared" ref="J155:J180" si="10">ROUND(I155*H155,2)</f>
        <v>0</v>
      </c>
      <c r="K155" s="180" t="s">
        <v>135</v>
      </c>
      <c r="L155" s="38"/>
      <c r="M155" s="185" t="s">
        <v>5</v>
      </c>
      <c r="N155" s="186" t="s">
        <v>38</v>
      </c>
      <c r="O155" s="39"/>
      <c r="P155" s="187">
        <f t="shared" ref="P155:P180" si="11">O155*H155</f>
        <v>0</v>
      </c>
      <c r="Q155" s="187">
        <v>0</v>
      </c>
      <c r="R155" s="187">
        <f t="shared" ref="R155:R180" si="12">Q155*H155</f>
        <v>0</v>
      </c>
      <c r="S155" s="187">
        <v>0</v>
      </c>
      <c r="T155" s="188">
        <f t="shared" ref="T155:T180" si="13">S155*H155</f>
        <v>0</v>
      </c>
      <c r="AR155" s="21" t="s">
        <v>136</v>
      </c>
      <c r="AT155" s="21" t="s">
        <v>131</v>
      </c>
      <c r="AU155" s="21" t="s">
        <v>76</v>
      </c>
      <c r="AY155" s="21" t="s">
        <v>128</v>
      </c>
      <c r="BE155" s="189">
        <f t="shared" ref="BE155:BE180" si="14">IF(N155="základní",J155,0)</f>
        <v>0</v>
      </c>
      <c r="BF155" s="189">
        <f t="shared" ref="BF155:BF180" si="15">IF(N155="snížená",J155,0)</f>
        <v>0</v>
      </c>
      <c r="BG155" s="189">
        <f t="shared" ref="BG155:BG180" si="16">IF(N155="zákl. přenesená",J155,0)</f>
        <v>0</v>
      </c>
      <c r="BH155" s="189">
        <f t="shared" ref="BH155:BH180" si="17">IF(N155="sníž. přenesená",J155,0)</f>
        <v>0</v>
      </c>
      <c r="BI155" s="189">
        <f t="shared" ref="BI155:BI180" si="18">IF(N155="nulová",J155,0)</f>
        <v>0</v>
      </c>
      <c r="BJ155" s="21" t="s">
        <v>74</v>
      </c>
      <c r="BK155" s="189">
        <f t="shared" ref="BK155:BK180" si="19">ROUND(I155*H155,2)</f>
        <v>0</v>
      </c>
      <c r="BL155" s="21" t="s">
        <v>136</v>
      </c>
      <c r="BM155" s="21" t="s">
        <v>311</v>
      </c>
    </row>
    <row r="156" spans="2:65" s="1" customFormat="1" ht="25.5" customHeight="1">
      <c r="B156" s="177"/>
      <c r="C156" s="178" t="s">
        <v>312</v>
      </c>
      <c r="D156" s="178" t="s">
        <v>131</v>
      </c>
      <c r="E156" s="179" t="s">
        <v>313</v>
      </c>
      <c r="F156" s="180" t="s">
        <v>314</v>
      </c>
      <c r="G156" s="181" t="s">
        <v>200</v>
      </c>
      <c r="H156" s="182">
        <v>100</v>
      </c>
      <c r="I156" s="183"/>
      <c r="J156" s="184">
        <f t="shared" si="10"/>
        <v>0</v>
      </c>
      <c r="K156" s="180" t="s">
        <v>135</v>
      </c>
      <c r="L156" s="38"/>
      <c r="M156" s="185" t="s">
        <v>5</v>
      </c>
      <c r="N156" s="186" t="s">
        <v>38</v>
      </c>
      <c r="O156" s="39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AR156" s="21" t="s">
        <v>136</v>
      </c>
      <c r="AT156" s="21" t="s">
        <v>131</v>
      </c>
      <c r="AU156" s="21" t="s">
        <v>76</v>
      </c>
      <c r="AY156" s="21" t="s">
        <v>128</v>
      </c>
      <c r="BE156" s="189">
        <f t="shared" si="14"/>
        <v>0</v>
      </c>
      <c r="BF156" s="189">
        <f t="shared" si="15"/>
        <v>0</v>
      </c>
      <c r="BG156" s="189">
        <f t="shared" si="16"/>
        <v>0</v>
      </c>
      <c r="BH156" s="189">
        <f t="shared" si="17"/>
        <v>0</v>
      </c>
      <c r="BI156" s="189">
        <f t="shared" si="18"/>
        <v>0</v>
      </c>
      <c r="BJ156" s="21" t="s">
        <v>74</v>
      </c>
      <c r="BK156" s="189">
        <f t="shared" si="19"/>
        <v>0</v>
      </c>
      <c r="BL156" s="21" t="s">
        <v>136</v>
      </c>
      <c r="BM156" s="21" t="s">
        <v>315</v>
      </c>
    </row>
    <row r="157" spans="2:65" s="1" customFormat="1" ht="51" customHeight="1">
      <c r="B157" s="177"/>
      <c r="C157" s="178" t="s">
        <v>316</v>
      </c>
      <c r="D157" s="178" t="s">
        <v>131</v>
      </c>
      <c r="E157" s="179" t="s">
        <v>317</v>
      </c>
      <c r="F157" s="180" t="s">
        <v>318</v>
      </c>
      <c r="G157" s="181" t="s">
        <v>179</v>
      </c>
      <c r="H157" s="182">
        <v>0.2</v>
      </c>
      <c r="I157" s="183"/>
      <c r="J157" s="184">
        <f t="shared" si="10"/>
        <v>0</v>
      </c>
      <c r="K157" s="180" t="s">
        <v>135</v>
      </c>
      <c r="L157" s="38"/>
      <c r="M157" s="185" t="s">
        <v>5</v>
      </c>
      <c r="N157" s="186" t="s">
        <v>38</v>
      </c>
      <c r="O157" s="39"/>
      <c r="P157" s="187">
        <f t="shared" si="11"/>
        <v>0</v>
      </c>
      <c r="Q157" s="187">
        <v>0</v>
      </c>
      <c r="R157" s="187">
        <f t="shared" si="12"/>
        <v>0</v>
      </c>
      <c r="S157" s="187">
        <v>0</v>
      </c>
      <c r="T157" s="188">
        <f t="shared" si="13"/>
        <v>0</v>
      </c>
      <c r="AR157" s="21" t="s">
        <v>136</v>
      </c>
      <c r="AT157" s="21" t="s">
        <v>131</v>
      </c>
      <c r="AU157" s="21" t="s">
        <v>76</v>
      </c>
      <c r="AY157" s="21" t="s">
        <v>128</v>
      </c>
      <c r="BE157" s="189">
        <f t="shared" si="14"/>
        <v>0</v>
      </c>
      <c r="BF157" s="189">
        <f t="shared" si="15"/>
        <v>0</v>
      </c>
      <c r="BG157" s="189">
        <f t="shared" si="16"/>
        <v>0</v>
      </c>
      <c r="BH157" s="189">
        <f t="shared" si="17"/>
        <v>0</v>
      </c>
      <c r="BI157" s="189">
        <f t="shared" si="18"/>
        <v>0</v>
      </c>
      <c r="BJ157" s="21" t="s">
        <v>74</v>
      </c>
      <c r="BK157" s="189">
        <f t="shared" si="19"/>
        <v>0</v>
      </c>
      <c r="BL157" s="21" t="s">
        <v>136</v>
      </c>
      <c r="BM157" s="21" t="s">
        <v>319</v>
      </c>
    </row>
    <row r="158" spans="2:65" s="1" customFormat="1" ht="51" customHeight="1">
      <c r="B158" s="177"/>
      <c r="C158" s="178" t="s">
        <v>320</v>
      </c>
      <c r="D158" s="178" t="s">
        <v>131</v>
      </c>
      <c r="E158" s="179" t="s">
        <v>321</v>
      </c>
      <c r="F158" s="180" t="s">
        <v>322</v>
      </c>
      <c r="G158" s="181" t="s">
        <v>179</v>
      </c>
      <c r="H158" s="182">
        <v>0.2</v>
      </c>
      <c r="I158" s="183"/>
      <c r="J158" s="184">
        <f t="shared" si="10"/>
        <v>0</v>
      </c>
      <c r="K158" s="180" t="s">
        <v>135</v>
      </c>
      <c r="L158" s="38"/>
      <c r="M158" s="185" t="s">
        <v>5</v>
      </c>
      <c r="N158" s="186" t="s">
        <v>38</v>
      </c>
      <c r="O158" s="39"/>
      <c r="P158" s="187">
        <f t="shared" si="11"/>
        <v>0</v>
      </c>
      <c r="Q158" s="187">
        <v>0</v>
      </c>
      <c r="R158" s="187">
        <f t="shared" si="12"/>
        <v>0</v>
      </c>
      <c r="S158" s="187">
        <v>0</v>
      </c>
      <c r="T158" s="188">
        <f t="shared" si="13"/>
        <v>0</v>
      </c>
      <c r="AR158" s="21" t="s">
        <v>136</v>
      </c>
      <c r="AT158" s="21" t="s">
        <v>131</v>
      </c>
      <c r="AU158" s="21" t="s">
        <v>76</v>
      </c>
      <c r="AY158" s="21" t="s">
        <v>128</v>
      </c>
      <c r="BE158" s="189">
        <f t="shared" si="14"/>
        <v>0</v>
      </c>
      <c r="BF158" s="189">
        <f t="shared" si="15"/>
        <v>0</v>
      </c>
      <c r="BG158" s="189">
        <f t="shared" si="16"/>
        <v>0</v>
      </c>
      <c r="BH158" s="189">
        <f t="shared" si="17"/>
        <v>0</v>
      </c>
      <c r="BI158" s="189">
        <f t="shared" si="18"/>
        <v>0</v>
      </c>
      <c r="BJ158" s="21" t="s">
        <v>74</v>
      </c>
      <c r="BK158" s="189">
        <f t="shared" si="19"/>
        <v>0</v>
      </c>
      <c r="BL158" s="21" t="s">
        <v>136</v>
      </c>
      <c r="BM158" s="21" t="s">
        <v>323</v>
      </c>
    </row>
    <row r="159" spans="2:65" s="1" customFormat="1" ht="51" customHeight="1">
      <c r="B159" s="177"/>
      <c r="C159" s="178" t="s">
        <v>324</v>
      </c>
      <c r="D159" s="178" t="s">
        <v>131</v>
      </c>
      <c r="E159" s="179" t="s">
        <v>325</v>
      </c>
      <c r="F159" s="180" t="s">
        <v>326</v>
      </c>
      <c r="G159" s="181" t="s">
        <v>179</v>
      </c>
      <c r="H159" s="182">
        <v>0.2</v>
      </c>
      <c r="I159" s="183"/>
      <c r="J159" s="184">
        <f t="shared" si="10"/>
        <v>0</v>
      </c>
      <c r="K159" s="180" t="s">
        <v>135</v>
      </c>
      <c r="L159" s="38"/>
      <c r="M159" s="185" t="s">
        <v>5</v>
      </c>
      <c r="N159" s="186" t="s">
        <v>38</v>
      </c>
      <c r="O159" s="39"/>
      <c r="P159" s="187">
        <f t="shared" si="11"/>
        <v>0</v>
      </c>
      <c r="Q159" s="187">
        <v>0</v>
      </c>
      <c r="R159" s="187">
        <f t="shared" si="12"/>
        <v>0</v>
      </c>
      <c r="S159" s="187">
        <v>0</v>
      </c>
      <c r="T159" s="188">
        <f t="shared" si="13"/>
        <v>0</v>
      </c>
      <c r="AR159" s="21" t="s">
        <v>136</v>
      </c>
      <c r="AT159" s="21" t="s">
        <v>131</v>
      </c>
      <c r="AU159" s="21" t="s">
        <v>76</v>
      </c>
      <c r="AY159" s="21" t="s">
        <v>128</v>
      </c>
      <c r="BE159" s="189">
        <f t="shared" si="14"/>
        <v>0</v>
      </c>
      <c r="BF159" s="189">
        <f t="shared" si="15"/>
        <v>0</v>
      </c>
      <c r="BG159" s="189">
        <f t="shared" si="16"/>
        <v>0</v>
      </c>
      <c r="BH159" s="189">
        <f t="shared" si="17"/>
        <v>0</v>
      </c>
      <c r="BI159" s="189">
        <f t="shared" si="18"/>
        <v>0</v>
      </c>
      <c r="BJ159" s="21" t="s">
        <v>74</v>
      </c>
      <c r="BK159" s="189">
        <f t="shared" si="19"/>
        <v>0</v>
      </c>
      <c r="BL159" s="21" t="s">
        <v>136</v>
      </c>
      <c r="BM159" s="21" t="s">
        <v>327</v>
      </c>
    </row>
    <row r="160" spans="2:65" s="1" customFormat="1" ht="51" customHeight="1">
      <c r="B160" s="177"/>
      <c r="C160" s="178" t="s">
        <v>328</v>
      </c>
      <c r="D160" s="178" t="s">
        <v>131</v>
      </c>
      <c r="E160" s="179" t="s">
        <v>329</v>
      </c>
      <c r="F160" s="180" t="s">
        <v>330</v>
      </c>
      <c r="G160" s="181" t="s">
        <v>179</v>
      </c>
      <c r="H160" s="182">
        <v>0.2</v>
      </c>
      <c r="I160" s="183"/>
      <c r="J160" s="184">
        <f t="shared" si="10"/>
        <v>0</v>
      </c>
      <c r="K160" s="180" t="s">
        <v>135</v>
      </c>
      <c r="L160" s="38"/>
      <c r="M160" s="185" t="s">
        <v>5</v>
      </c>
      <c r="N160" s="186" t="s">
        <v>38</v>
      </c>
      <c r="O160" s="39"/>
      <c r="P160" s="187">
        <f t="shared" si="11"/>
        <v>0</v>
      </c>
      <c r="Q160" s="187">
        <v>0</v>
      </c>
      <c r="R160" s="187">
        <f t="shared" si="12"/>
        <v>0</v>
      </c>
      <c r="S160" s="187">
        <v>0</v>
      </c>
      <c r="T160" s="188">
        <f t="shared" si="13"/>
        <v>0</v>
      </c>
      <c r="AR160" s="21" t="s">
        <v>136</v>
      </c>
      <c r="AT160" s="21" t="s">
        <v>131</v>
      </c>
      <c r="AU160" s="21" t="s">
        <v>76</v>
      </c>
      <c r="AY160" s="21" t="s">
        <v>128</v>
      </c>
      <c r="BE160" s="189">
        <f t="shared" si="14"/>
        <v>0</v>
      </c>
      <c r="BF160" s="189">
        <f t="shared" si="15"/>
        <v>0</v>
      </c>
      <c r="BG160" s="189">
        <f t="shared" si="16"/>
        <v>0</v>
      </c>
      <c r="BH160" s="189">
        <f t="shared" si="17"/>
        <v>0</v>
      </c>
      <c r="BI160" s="189">
        <f t="shared" si="18"/>
        <v>0</v>
      </c>
      <c r="BJ160" s="21" t="s">
        <v>74</v>
      </c>
      <c r="BK160" s="189">
        <f t="shared" si="19"/>
        <v>0</v>
      </c>
      <c r="BL160" s="21" t="s">
        <v>136</v>
      </c>
      <c r="BM160" s="21" t="s">
        <v>331</v>
      </c>
    </row>
    <row r="161" spans="2:65" s="1" customFormat="1" ht="51" customHeight="1">
      <c r="B161" s="177"/>
      <c r="C161" s="178" t="s">
        <v>332</v>
      </c>
      <c r="D161" s="178" t="s">
        <v>131</v>
      </c>
      <c r="E161" s="179" t="s">
        <v>333</v>
      </c>
      <c r="F161" s="180" t="s">
        <v>334</v>
      </c>
      <c r="G161" s="181" t="s">
        <v>179</v>
      </c>
      <c r="H161" s="182">
        <v>0.2</v>
      </c>
      <c r="I161" s="183"/>
      <c r="J161" s="184">
        <f t="shared" si="10"/>
        <v>0</v>
      </c>
      <c r="K161" s="180" t="s">
        <v>135</v>
      </c>
      <c r="L161" s="38"/>
      <c r="M161" s="185" t="s">
        <v>5</v>
      </c>
      <c r="N161" s="186" t="s">
        <v>38</v>
      </c>
      <c r="O161" s="39"/>
      <c r="P161" s="187">
        <f t="shared" si="11"/>
        <v>0</v>
      </c>
      <c r="Q161" s="187">
        <v>0</v>
      </c>
      <c r="R161" s="187">
        <f t="shared" si="12"/>
        <v>0</v>
      </c>
      <c r="S161" s="187">
        <v>0</v>
      </c>
      <c r="T161" s="188">
        <f t="shared" si="13"/>
        <v>0</v>
      </c>
      <c r="AR161" s="21" t="s">
        <v>136</v>
      </c>
      <c r="AT161" s="21" t="s">
        <v>131</v>
      </c>
      <c r="AU161" s="21" t="s">
        <v>76</v>
      </c>
      <c r="AY161" s="21" t="s">
        <v>128</v>
      </c>
      <c r="BE161" s="189">
        <f t="shared" si="14"/>
        <v>0</v>
      </c>
      <c r="BF161" s="189">
        <f t="shared" si="15"/>
        <v>0</v>
      </c>
      <c r="BG161" s="189">
        <f t="shared" si="16"/>
        <v>0</v>
      </c>
      <c r="BH161" s="189">
        <f t="shared" si="17"/>
        <v>0</v>
      </c>
      <c r="BI161" s="189">
        <f t="shared" si="18"/>
        <v>0</v>
      </c>
      <c r="BJ161" s="21" t="s">
        <v>74</v>
      </c>
      <c r="BK161" s="189">
        <f t="shared" si="19"/>
        <v>0</v>
      </c>
      <c r="BL161" s="21" t="s">
        <v>136</v>
      </c>
      <c r="BM161" s="21" t="s">
        <v>335</v>
      </c>
    </row>
    <row r="162" spans="2:65" s="1" customFormat="1" ht="51" customHeight="1">
      <c r="B162" s="177"/>
      <c r="C162" s="178" t="s">
        <v>336</v>
      </c>
      <c r="D162" s="178" t="s">
        <v>131</v>
      </c>
      <c r="E162" s="179" t="s">
        <v>337</v>
      </c>
      <c r="F162" s="180" t="s">
        <v>338</v>
      </c>
      <c r="G162" s="181" t="s">
        <v>179</v>
      </c>
      <c r="H162" s="182">
        <v>0.2</v>
      </c>
      <c r="I162" s="183"/>
      <c r="J162" s="184">
        <f t="shared" si="10"/>
        <v>0</v>
      </c>
      <c r="K162" s="180" t="s">
        <v>135</v>
      </c>
      <c r="L162" s="38"/>
      <c r="M162" s="185" t="s">
        <v>5</v>
      </c>
      <c r="N162" s="186" t="s">
        <v>38</v>
      </c>
      <c r="O162" s="39"/>
      <c r="P162" s="187">
        <f t="shared" si="11"/>
        <v>0</v>
      </c>
      <c r="Q162" s="187">
        <v>0</v>
      </c>
      <c r="R162" s="187">
        <f t="shared" si="12"/>
        <v>0</v>
      </c>
      <c r="S162" s="187">
        <v>0</v>
      </c>
      <c r="T162" s="188">
        <f t="shared" si="13"/>
        <v>0</v>
      </c>
      <c r="AR162" s="21" t="s">
        <v>136</v>
      </c>
      <c r="AT162" s="21" t="s">
        <v>131</v>
      </c>
      <c r="AU162" s="21" t="s">
        <v>76</v>
      </c>
      <c r="AY162" s="21" t="s">
        <v>128</v>
      </c>
      <c r="BE162" s="189">
        <f t="shared" si="14"/>
        <v>0</v>
      </c>
      <c r="BF162" s="189">
        <f t="shared" si="15"/>
        <v>0</v>
      </c>
      <c r="BG162" s="189">
        <f t="shared" si="16"/>
        <v>0</v>
      </c>
      <c r="BH162" s="189">
        <f t="shared" si="17"/>
        <v>0</v>
      </c>
      <c r="BI162" s="189">
        <f t="shared" si="18"/>
        <v>0</v>
      </c>
      <c r="BJ162" s="21" t="s">
        <v>74</v>
      </c>
      <c r="BK162" s="189">
        <f t="shared" si="19"/>
        <v>0</v>
      </c>
      <c r="BL162" s="21" t="s">
        <v>136</v>
      </c>
      <c r="BM162" s="21" t="s">
        <v>339</v>
      </c>
    </row>
    <row r="163" spans="2:65" s="1" customFormat="1" ht="51" customHeight="1">
      <c r="B163" s="177"/>
      <c r="C163" s="178" t="s">
        <v>340</v>
      </c>
      <c r="D163" s="178" t="s">
        <v>131</v>
      </c>
      <c r="E163" s="179" t="s">
        <v>341</v>
      </c>
      <c r="F163" s="180" t="s">
        <v>342</v>
      </c>
      <c r="G163" s="181" t="s">
        <v>179</v>
      </c>
      <c r="H163" s="182">
        <v>0.2</v>
      </c>
      <c r="I163" s="183"/>
      <c r="J163" s="184">
        <f t="shared" si="10"/>
        <v>0</v>
      </c>
      <c r="K163" s="180" t="s">
        <v>135</v>
      </c>
      <c r="L163" s="38"/>
      <c r="M163" s="185" t="s">
        <v>5</v>
      </c>
      <c r="N163" s="186" t="s">
        <v>38</v>
      </c>
      <c r="O163" s="39"/>
      <c r="P163" s="187">
        <f t="shared" si="11"/>
        <v>0</v>
      </c>
      <c r="Q163" s="187">
        <v>0</v>
      </c>
      <c r="R163" s="187">
        <f t="shared" si="12"/>
        <v>0</v>
      </c>
      <c r="S163" s="187">
        <v>0</v>
      </c>
      <c r="T163" s="188">
        <f t="shared" si="13"/>
        <v>0</v>
      </c>
      <c r="AR163" s="21" t="s">
        <v>136</v>
      </c>
      <c r="AT163" s="21" t="s">
        <v>131</v>
      </c>
      <c r="AU163" s="21" t="s">
        <v>76</v>
      </c>
      <c r="AY163" s="21" t="s">
        <v>128</v>
      </c>
      <c r="BE163" s="189">
        <f t="shared" si="14"/>
        <v>0</v>
      </c>
      <c r="BF163" s="189">
        <f t="shared" si="15"/>
        <v>0</v>
      </c>
      <c r="BG163" s="189">
        <f t="shared" si="16"/>
        <v>0</v>
      </c>
      <c r="BH163" s="189">
        <f t="shared" si="17"/>
        <v>0</v>
      </c>
      <c r="BI163" s="189">
        <f t="shared" si="18"/>
        <v>0</v>
      </c>
      <c r="BJ163" s="21" t="s">
        <v>74</v>
      </c>
      <c r="BK163" s="189">
        <f t="shared" si="19"/>
        <v>0</v>
      </c>
      <c r="BL163" s="21" t="s">
        <v>136</v>
      </c>
      <c r="BM163" s="21" t="s">
        <v>343</v>
      </c>
    </row>
    <row r="164" spans="2:65" s="1" customFormat="1" ht="51" customHeight="1">
      <c r="B164" s="177"/>
      <c r="C164" s="178" t="s">
        <v>344</v>
      </c>
      <c r="D164" s="178" t="s">
        <v>131</v>
      </c>
      <c r="E164" s="179" t="s">
        <v>345</v>
      </c>
      <c r="F164" s="180" t="s">
        <v>346</v>
      </c>
      <c r="G164" s="181" t="s">
        <v>179</v>
      </c>
      <c r="H164" s="182">
        <v>0.2</v>
      </c>
      <c r="I164" s="183"/>
      <c r="J164" s="184">
        <f t="shared" si="10"/>
        <v>0</v>
      </c>
      <c r="K164" s="180" t="s">
        <v>135</v>
      </c>
      <c r="L164" s="38"/>
      <c r="M164" s="185" t="s">
        <v>5</v>
      </c>
      <c r="N164" s="186" t="s">
        <v>38</v>
      </c>
      <c r="O164" s="39"/>
      <c r="P164" s="187">
        <f t="shared" si="11"/>
        <v>0</v>
      </c>
      <c r="Q164" s="187">
        <v>0</v>
      </c>
      <c r="R164" s="187">
        <f t="shared" si="12"/>
        <v>0</v>
      </c>
      <c r="S164" s="187">
        <v>0</v>
      </c>
      <c r="T164" s="188">
        <f t="shared" si="13"/>
        <v>0</v>
      </c>
      <c r="AR164" s="21" t="s">
        <v>136</v>
      </c>
      <c r="AT164" s="21" t="s">
        <v>131</v>
      </c>
      <c r="AU164" s="21" t="s">
        <v>76</v>
      </c>
      <c r="AY164" s="21" t="s">
        <v>128</v>
      </c>
      <c r="BE164" s="189">
        <f t="shared" si="14"/>
        <v>0</v>
      </c>
      <c r="BF164" s="189">
        <f t="shared" si="15"/>
        <v>0</v>
      </c>
      <c r="BG164" s="189">
        <f t="shared" si="16"/>
        <v>0</v>
      </c>
      <c r="BH164" s="189">
        <f t="shared" si="17"/>
        <v>0</v>
      </c>
      <c r="BI164" s="189">
        <f t="shared" si="18"/>
        <v>0</v>
      </c>
      <c r="BJ164" s="21" t="s">
        <v>74</v>
      </c>
      <c r="BK164" s="189">
        <f t="shared" si="19"/>
        <v>0</v>
      </c>
      <c r="BL164" s="21" t="s">
        <v>136</v>
      </c>
      <c r="BM164" s="21" t="s">
        <v>347</v>
      </c>
    </row>
    <row r="165" spans="2:65" s="1" customFormat="1" ht="51" customHeight="1">
      <c r="B165" s="177"/>
      <c r="C165" s="178" t="s">
        <v>348</v>
      </c>
      <c r="D165" s="178" t="s">
        <v>131</v>
      </c>
      <c r="E165" s="179" t="s">
        <v>349</v>
      </c>
      <c r="F165" s="180" t="s">
        <v>350</v>
      </c>
      <c r="G165" s="181" t="s">
        <v>179</v>
      </c>
      <c r="H165" s="182">
        <v>0.2</v>
      </c>
      <c r="I165" s="183"/>
      <c r="J165" s="184">
        <f t="shared" si="10"/>
        <v>0</v>
      </c>
      <c r="K165" s="180" t="s">
        <v>135</v>
      </c>
      <c r="L165" s="38"/>
      <c r="M165" s="185" t="s">
        <v>5</v>
      </c>
      <c r="N165" s="186" t="s">
        <v>38</v>
      </c>
      <c r="O165" s="39"/>
      <c r="P165" s="187">
        <f t="shared" si="11"/>
        <v>0</v>
      </c>
      <c r="Q165" s="187">
        <v>0</v>
      </c>
      <c r="R165" s="187">
        <f t="shared" si="12"/>
        <v>0</v>
      </c>
      <c r="S165" s="187">
        <v>0</v>
      </c>
      <c r="T165" s="188">
        <f t="shared" si="13"/>
        <v>0</v>
      </c>
      <c r="AR165" s="21" t="s">
        <v>136</v>
      </c>
      <c r="AT165" s="21" t="s">
        <v>131</v>
      </c>
      <c r="AU165" s="21" t="s">
        <v>76</v>
      </c>
      <c r="AY165" s="21" t="s">
        <v>128</v>
      </c>
      <c r="BE165" s="189">
        <f t="shared" si="14"/>
        <v>0</v>
      </c>
      <c r="BF165" s="189">
        <f t="shared" si="15"/>
        <v>0</v>
      </c>
      <c r="BG165" s="189">
        <f t="shared" si="16"/>
        <v>0</v>
      </c>
      <c r="BH165" s="189">
        <f t="shared" si="17"/>
        <v>0</v>
      </c>
      <c r="BI165" s="189">
        <f t="shared" si="18"/>
        <v>0</v>
      </c>
      <c r="BJ165" s="21" t="s">
        <v>74</v>
      </c>
      <c r="BK165" s="189">
        <f t="shared" si="19"/>
        <v>0</v>
      </c>
      <c r="BL165" s="21" t="s">
        <v>136</v>
      </c>
      <c r="BM165" s="21" t="s">
        <v>351</v>
      </c>
    </row>
    <row r="166" spans="2:65" s="1" customFormat="1" ht="51" customHeight="1">
      <c r="B166" s="177"/>
      <c r="C166" s="178" t="s">
        <v>352</v>
      </c>
      <c r="D166" s="178" t="s">
        <v>131</v>
      </c>
      <c r="E166" s="179" t="s">
        <v>353</v>
      </c>
      <c r="F166" s="180" t="s">
        <v>354</v>
      </c>
      <c r="G166" s="181" t="s">
        <v>179</v>
      </c>
      <c r="H166" s="182">
        <v>0.2</v>
      </c>
      <c r="I166" s="183"/>
      <c r="J166" s="184">
        <f t="shared" si="10"/>
        <v>0</v>
      </c>
      <c r="K166" s="180" t="s">
        <v>135</v>
      </c>
      <c r="L166" s="38"/>
      <c r="M166" s="185" t="s">
        <v>5</v>
      </c>
      <c r="N166" s="186" t="s">
        <v>38</v>
      </c>
      <c r="O166" s="39"/>
      <c r="P166" s="187">
        <f t="shared" si="11"/>
        <v>0</v>
      </c>
      <c r="Q166" s="187">
        <v>0</v>
      </c>
      <c r="R166" s="187">
        <f t="shared" si="12"/>
        <v>0</v>
      </c>
      <c r="S166" s="187">
        <v>0</v>
      </c>
      <c r="T166" s="188">
        <f t="shared" si="13"/>
        <v>0</v>
      </c>
      <c r="AR166" s="21" t="s">
        <v>136</v>
      </c>
      <c r="AT166" s="21" t="s">
        <v>131</v>
      </c>
      <c r="AU166" s="21" t="s">
        <v>76</v>
      </c>
      <c r="AY166" s="21" t="s">
        <v>128</v>
      </c>
      <c r="BE166" s="189">
        <f t="shared" si="14"/>
        <v>0</v>
      </c>
      <c r="BF166" s="189">
        <f t="shared" si="15"/>
        <v>0</v>
      </c>
      <c r="BG166" s="189">
        <f t="shared" si="16"/>
        <v>0</v>
      </c>
      <c r="BH166" s="189">
        <f t="shared" si="17"/>
        <v>0</v>
      </c>
      <c r="BI166" s="189">
        <f t="shared" si="18"/>
        <v>0</v>
      </c>
      <c r="BJ166" s="21" t="s">
        <v>74</v>
      </c>
      <c r="BK166" s="189">
        <f t="shared" si="19"/>
        <v>0</v>
      </c>
      <c r="BL166" s="21" t="s">
        <v>136</v>
      </c>
      <c r="BM166" s="21" t="s">
        <v>355</v>
      </c>
    </row>
    <row r="167" spans="2:65" s="1" customFormat="1" ht="63.75" customHeight="1">
      <c r="B167" s="177"/>
      <c r="C167" s="178" t="s">
        <v>356</v>
      </c>
      <c r="D167" s="178" t="s">
        <v>131</v>
      </c>
      <c r="E167" s="179" t="s">
        <v>357</v>
      </c>
      <c r="F167" s="180" t="s">
        <v>358</v>
      </c>
      <c r="G167" s="181" t="s">
        <v>179</v>
      </c>
      <c r="H167" s="182">
        <v>0.2</v>
      </c>
      <c r="I167" s="183"/>
      <c r="J167" s="184">
        <f t="shared" si="10"/>
        <v>0</v>
      </c>
      <c r="K167" s="180" t="s">
        <v>135</v>
      </c>
      <c r="L167" s="38"/>
      <c r="M167" s="185" t="s">
        <v>5</v>
      </c>
      <c r="N167" s="186" t="s">
        <v>38</v>
      </c>
      <c r="O167" s="39"/>
      <c r="P167" s="187">
        <f t="shared" si="11"/>
        <v>0</v>
      </c>
      <c r="Q167" s="187">
        <v>0</v>
      </c>
      <c r="R167" s="187">
        <f t="shared" si="12"/>
        <v>0</v>
      </c>
      <c r="S167" s="187">
        <v>0</v>
      </c>
      <c r="T167" s="188">
        <f t="shared" si="13"/>
        <v>0</v>
      </c>
      <c r="AR167" s="21" t="s">
        <v>136</v>
      </c>
      <c r="AT167" s="21" t="s">
        <v>131</v>
      </c>
      <c r="AU167" s="21" t="s">
        <v>76</v>
      </c>
      <c r="AY167" s="21" t="s">
        <v>128</v>
      </c>
      <c r="BE167" s="189">
        <f t="shared" si="14"/>
        <v>0</v>
      </c>
      <c r="BF167" s="189">
        <f t="shared" si="15"/>
        <v>0</v>
      </c>
      <c r="BG167" s="189">
        <f t="shared" si="16"/>
        <v>0</v>
      </c>
      <c r="BH167" s="189">
        <f t="shared" si="17"/>
        <v>0</v>
      </c>
      <c r="BI167" s="189">
        <f t="shared" si="18"/>
        <v>0</v>
      </c>
      <c r="BJ167" s="21" t="s">
        <v>74</v>
      </c>
      <c r="BK167" s="189">
        <f t="shared" si="19"/>
        <v>0</v>
      </c>
      <c r="BL167" s="21" t="s">
        <v>136</v>
      </c>
      <c r="BM167" s="21" t="s">
        <v>359</v>
      </c>
    </row>
    <row r="168" spans="2:65" s="1" customFormat="1" ht="63.75" customHeight="1">
      <c r="B168" s="177"/>
      <c r="C168" s="178" t="s">
        <v>360</v>
      </c>
      <c r="D168" s="178" t="s">
        <v>131</v>
      </c>
      <c r="E168" s="179" t="s">
        <v>361</v>
      </c>
      <c r="F168" s="180" t="s">
        <v>362</v>
      </c>
      <c r="G168" s="181" t="s">
        <v>179</v>
      </c>
      <c r="H168" s="182">
        <v>0.2</v>
      </c>
      <c r="I168" s="183"/>
      <c r="J168" s="184">
        <f t="shared" si="10"/>
        <v>0</v>
      </c>
      <c r="K168" s="180" t="s">
        <v>135</v>
      </c>
      <c r="L168" s="38"/>
      <c r="M168" s="185" t="s">
        <v>5</v>
      </c>
      <c r="N168" s="186" t="s">
        <v>38</v>
      </c>
      <c r="O168" s="39"/>
      <c r="P168" s="187">
        <f t="shared" si="11"/>
        <v>0</v>
      </c>
      <c r="Q168" s="187">
        <v>0</v>
      </c>
      <c r="R168" s="187">
        <f t="shared" si="12"/>
        <v>0</v>
      </c>
      <c r="S168" s="187">
        <v>0</v>
      </c>
      <c r="T168" s="188">
        <f t="shared" si="13"/>
        <v>0</v>
      </c>
      <c r="AR168" s="21" t="s">
        <v>136</v>
      </c>
      <c r="AT168" s="21" t="s">
        <v>131</v>
      </c>
      <c r="AU168" s="21" t="s">
        <v>76</v>
      </c>
      <c r="AY168" s="21" t="s">
        <v>128</v>
      </c>
      <c r="BE168" s="189">
        <f t="shared" si="14"/>
        <v>0</v>
      </c>
      <c r="BF168" s="189">
        <f t="shared" si="15"/>
        <v>0</v>
      </c>
      <c r="BG168" s="189">
        <f t="shared" si="16"/>
        <v>0</v>
      </c>
      <c r="BH168" s="189">
        <f t="shared" si="17"/>
        <v>0</v>
      </c>
      <c r="BI168" s="189">
        <f t="shared" si="18"/>
        <v>0</v>
      </c>
      <c r="BJ168" s="21" t="s">
        <v>74</v>
      </c>
      <c r="BK168" s="189">
        <f t="shared" si="19"/>
        <v>0</v>
      </c>
      <c r="BL168" s="21" t="s">
        <v>136</v>
      </c>
      <c r="BM168" s="21" t="s">
        <v>363</v>
      </c>
    </row>
    <row r="169" spans="2:65" s="1" customFormat="1" ht="63.75" customHeight="1">
      <c r="B169" s="177"/>
      <c r="C169" s="178" t="s">
        <v>364</v>
      </c>
      <c r="D169" s="178" t="s">
        <v>131</v>
      </c>
      <c r="E169" s="179" t="s">
        <v>365</v>
      </c>
      <c r="F169" s="180" t="s">
        <v>366</v>
      </c>
      <c r="G169" s="181" t="s">
        <v>179</v>
      </c>
      <c r="H169" s="182">
        <v>0.2</v>
      </c>
      <c r="I169" s="183"/>
      <c r="J169" s="184">
        <f t="shared" si="10"/>
        <v>0</v>
      </c>
      <c r="K169" s="180" t="s">
        <v>135</v>
      </c>
      <c r="L169" s="38"/>
      <c r="M169" s="185" t="s">
        <v>5</v>
      </c>
      <c r="N169" s="186" t="s">
        <v>38</v>
      </c>
      <c r="O169" s="39"/>
      <c r="P169" s="187">
        <f t="shared" si="11"/>
        <v>0</v>
      </c>
      <c r="Q169" s="187">
        <v>0</v>
      </c>
      <c r="R169" s="187">
        <f t="shared" si="12"/>
        <v>0</v>
      </c>
      <c r="S169" s="187">
        <v>0</v>
      </c>
      <c r="T169" s="188">
        <f t="shared" si="13"/>
        <v>0</v>
      </c>
      <c r="AR169" s="21" t="s">
        <v>136</v>
      </c>
      <c r="AT169" s="21" t="s">
        <v>131</v>
      </c>
      <c r="AU169" s="21" t="s">
        <v>76</v>
      </c>
      <c r="AY169" s="21" t="s">
        <v>128</v>
      </c>
      <c r="BE169" s="189">
        <f t="shared" si="14"/>
        <v>0</v>
      </c>
      <c r="BF169" s="189">
        <f t="shared" si="15"/>
        <v>0</v>
      </c>
      <c r="BG169" s="189">
        <f t="shared" si="16"/>
        <v>0</v>
      </c>
      <c r="BH169" s="189">
        <f t="shared" si="17"/>
        <v>0</v>
      </c>
      <c r="BI169" s="189">
        <f t="shared" si="18"/>
        <v>0</v>
      </c>
      <c r="BJ169" s="21" t="s">
        <v>74</v>
      </c>
      <c r="BK169" s="189">
        <f t="shared" si="19"/>
        <v>0</v>
      </c>
      <c r="BL169" s="21" t="s">
        <v>136</v>
      </c>
      <c r="BM169" s="21" t="s">
        <v>367</v>
      </c>
    </row>
    <row r="170" spans="2:65" s="1" customFormat="1" ht="63.75" customHeight="1">
      <c r="B170" s="177"/>
      <c r="C170" s="178" t="s">
        <v>368</v>
      </c>
      <c r="D170" s="178" t="s">
        <v>131</v>
      </c>
      <c r="E170" s="179" t="s">
        <v>369</v>
      </c>
      <c r="F170" s="180" t="s">
        <v>370</v>
      </c>
      <c r="G170" s="181" t="s">
        <v>179</v>
      </c>
      <c r="H170" s="182">
        <v>0.2</v>
      </c>
      <c r="I170" s="183"/>
      <c r="J170" s="184">
        <f t="shared" si="10"/>
        <v>0</v>
      </c>
      <c r="K170" s="180" t="s">
        <v>135</v>
      </c>
      <c r="L170" s="38"/>
      <c r="M170" s="185" t="s">
        <v>5</v>
      </c>
      <c r="N170" s="186" t="s">
        <v>38</v>
      </c>
      <c r="O170" s="39"/>
      <c r="P170" s="187">
        <f t="shared" si="11"/>
        <v>0</v>
      </c>
      <c r="Q170" s="187">
        <v>0</v>
      </c>
      <c r="R170" s="187">
        <f t="shared" si="12"/>
        <v>0</v>
      </c>
      <c r="S170" s="187">
        <v>0</v>
      </c>
      <c r="T170" s="188">
        <f t="shared" si="13"/>
        <v>0</v>
      </c>
      <c r="AR170" s="21" t="s">
        <v>136</v>
      </c>
      <c r="AT170" s="21" t="s">
        <v>131</v>
      </c>
      <c r="AU170" s="21" t="s">
        <v>76</v>
      </c>
      <c r="AY170" s="21" t="s">
        <v>128</v>
      </c>
      <c r="BE170" s="189">
        <f t="shared" si="14"/>
        <v>0</v>
      </c>
      <c r="BF170" s="189">
        <f t="shared" si="15"/>
        <v>0</v>
      </c>
      <c r="BG170" s="189">
        <f t="shared" si="16"/>
        <v>0</v>
      </c>
      <c r="BH170" s="189">
        <f t="shared" si="17"/>
        <v>0</v>
      </c>
      <c r="BI170" s="189">
        <f t="shared" si="18"/>
        <v>0</v>
      </c>
      <c r="BJ170" s="21" t="s">
        <v>74</v>
      </c>
      <c r="BK170" s="189">
        <f t="shared" si="19"/>
        <v>0</v>
      </c>
      <c r="BL170" s="21" t="s">
        <v>136</v>
      </c>
      <c r="BM170" s="21" t="s">
        <v>371</v>
      </c>
    </row>
    <row r="171" spans="2:65" s="1" customFormat="1" ht="63.75" customHeight="1">
      <c r="B171" s="177"/>
      <c r="C171" s="178" t="s">
        <v>372</v>
      </c>
      <c r="D171" s="178" t="s">
        <v>131</v>
      </c>
      <c r="E171" s="179" t="s">
        <v>373</v>
      </c>
      <c r="F171" s="180" t="s">
        <v>374</v>
      </c>
      <c r="G171" s="181" t="s">
        <v>179</v>
      </c>
      <c r="H171" s="182">
        <v>0.2</v>
      </c>
      <c r="I171" s="183"/>
      <c r="J171" s="184">
        <f t="shared" si="10"/>
        <v>0</v>
      </c>
      <c r="K171" s="180" t="s">
        <v>135</v>
      </c>
      <c r="L171" s="38"/>
      <c r="M171" s="185" t="s">
        <v>5</v>
      </c>
      <c r="N171" s="186" t="s">
        <v>38</v>
      </c>
      <c r="O171" s="39"/>
      <c r="P171" s="187">
        <f t="shared" si="11"/>
        <v>0</v>
      </c>
      <c r="Q171" s="187">
        <v>0</v>
      </c>
      <c r="R171" s="187">
        <f t="shared" si="12"/>
        <v>0</v>
      </c>
      <c r="S171" s="187">
        <v>0</v>
      </c>
      <c r="T171" s="188">
        <f t="shared" si="13"/>
        <v>0</v>
      </c>
      <c r="AR171" s="21" t="s">
        <v>136</v>
      </c>
      <c r="AT171" s="21" t="s">
        <v>131</v>
      </c>
      <c r="AU171" s="21" t="s">
        <v>76</v>
      </c>
      <c r="AY171" s="21" t="s">
        <v>128</v>
      </c>
      <c r="BE171" s="189">
        <f t="shared" si="14"/>
        <v>0</v>
      </c>
      <c r="BF171" s="189">
        <f t="shared" si="15"/>
        <v>0</v>
      </c>
      <c r="BG171" s="189">
        <f t="shared" si="16"/>
        <v>0</v>
      </c>
      <c r="BH171" s="189">
        <f t="shared" si="17"/>
        <v>0</v>
      </c>
      <c r="BI171" s="189">
        <f t="shared" si="18"/>
        <v>0</v>
      </c>
      <c r="BJ171" s="21" t="s">
        <v>74</v>
      </c>
      <c r="BK171" s="189">
        <f t="shared" si="19"/>
        <v>0</v>
      </c>
      <c r="BL171" s="21" t="s">
        <v>136</v>
      </c>
      <c r="BM171" s="21" t="s">
        <v>375</v>
      </c>
    </row>
    <row r="172" spans="2:65" s="1" customFormat="1" ht="63.75" customHeight="1">
      <c r="B172" s="177"/>
      <c r="C172" s="178" t="s">
        <v>376</v>
      </c>
      <c r="D172" s="178" t="s">
        <v>131</v>
      </c>
      <c r="E172" s="179" t="s">
        <v>377</v>
      </c>
      <c r="F172" s="180" t="s">
        <v>378</v>
      </c>
      <c r="G172" s="181" t="s">
        <v>179</v>
      </c>
      <c r="H172" s="182">
        <v>0.2</v>
      </c>
      <c r="I172" s="183"/>
      <c r="J172" s="184">
        <f t="shared" si="10"/>
        <v>0</v>
      </c>
      <c r="K172" s="180" t="s">
        <v>135</v>
      </c>
      <c r="L172" s="38"/>
      <c r="M172" s="185" t="s">
        <v>5</v>
      </c>
      <c r="N172" s="186" t="s">
        <v>38</v>
      </c>
      <c r="O172" s="39"/>
      <c r="P172" s="187">
        <f t="shared" si="11"/>
        <v>0</v>
      </c>
      <c r="Q172" s="187">
        <v>0</v>
      </c>
      <c r="R172" s="187">
        <f t="shared" si="12"/>
        <v>0</v>
      </c>
      <c r="S172" s="187">
        <v>0</v>
      </c>
      <c r="T172" s="188">
        <f t="shared" si="13"/>
        <v>0</v>
      </c>
      <c r="AR172" s="21" t="s">
        <v>136</v>
      </c>
      <c r="AT172" s="21" t="s">
        <v>131</v>
      </c>
      <c r="AU172" s="21" t="s">
        <v>76</v>
      </c>
      <c r="AY172" s="21" t="s">
        <v>128</v>
      </c>
      <c r="BE172" s="189">
        <f t="shared" si="14"/>
        <v>0</v>
      </c>
      <c r="BF172" s="189">
        <f t="shared" si="15"/>
        <v>0</v>
      </c>
      <c r="BG172" s="189">
        <f t="shared" si="16"/>
        <v>0</v>
      </c>
      <c r="BH172" s="189">
        <f t="shared" si="17"/>
        <v>0</v>
      </c>
      <c r="BI172" s="189">
        <f t="shared" si="18"/>
        <v>0</v>
      </c>
      <c r="BJ172" s="21" t="s">
        <v>74</v>
      </c>
      <c r="BK172" s="189">
        <f t="shared" si="19"/>
        <v>0</v>
      </c>
      <c r="BL172" s="21" t="s">
        <v>136</v>
      </c>
      <c r="BM172" s="21" t="s">
        <v>379</v>
      </c>
    </row>
    <row r="173" spans="2:65" s="1" customFormat="1" ht="63.75" customHeight="1">
      <c r="B173" s="177"/>
      <c r="C173" s="178" t="s">
        <v>380</v>
      </c>
      <c r="D173" s="178" t="s">
        <v>131</v>
      </c>
      <c r="E173" s="179" t="s">
        <v>381</v>
      </c>
      <c r="F173" s="180" t="s">
        <v>382</v>
      </c>
      <c r="G173" s="181" t="s">
        <v>179</v>
      </c>
      <c r="H173" s="182">
        <v>0.2</v>
      </c>
      <c r="I173" s="183"/>
      <c r="J173" s="184">
        <f t="shared" si="10"/>
        <v>0</v>
      </c>
      <c r="K173" s="180" t="s">
        <v>135</v>
      </c>
      <c r="L173" s="38"/>
      <c r="M173" s="185" t="s">
        <v>5</v>
      </c>
      <c r="N173" s="186" t="s">
        <v>38</v>
      </c>
      <c r="O173" s="39"/>
      <c r="P173" s="187">
        <f t="shared" si="11"/>
        <v>0</v>
      </c>
      <c r="Q173" s="187">
        <v>0</v>
      </c>
      <c r="R173" s="187">
        <f t="shared" si="12"/>
        <v>0</v>
      </c>
      <c r="S173" s="187">
        <v>0</v>
      </c>
      <c r="T173" s="188">
        <f t="shared" si="13"/>
        <v>0</v>
      </c>
      <c r="AR173" s="21" t="s">
        <v>136</v>
      </c>
      <c r="AT173" s="21" t="s">
        <v>131</v>
      </c>
      <c r="AU173" s="21" t="s">
        <v>76</v>
      </c>
      <c r="AY173" s="21" t="s">
        <v>128</v>
      </c>
      <c r="BE173" s="189">
        <f t="shared" si="14"/>
        <v>0</v>
      </c>
      <c r="BF173" s="189">
        <f t="shared" si="15"/>
        <v>0</v>
      </c>
      <c r="BG173" s="189">
        <f t="shared" si="16"/>
        <v>0</v>
      </c>
      <c r="BH173" s="189">
        <f t="shared" si="17"/>
        <v>0</v>
      </c>
      <c r="BI173" s="189">
        <f t="shared" si="18"/>
        <v>0</v>
      </c>
      <c r="BJ173" s="21" t="s">
        <v>74</v>
      </c>
      <c r="BK173" s="189">
        <f t="shared" si="19"/>
        <v>0</v>
      </c>
      <c r="BL173" s="21" t="s">
        <v>136</v>
      </c>
      <c r="BM173" s="21" t="s">
        <v>383</v>
      </c>
    </row>
    <row r="174" spans="2:65" s="1" customFormat="1" ht="63.75" customHeight="1">
      <c r="B174" s="177"/>
      <c r="C174" s="178" t="s">
        <v>384</v>
      </c>
      <c r="D174" s="178" t="s">
        <v>131</v>
      </c>
      <c r="E174" s="179" t="s">
        <v>385</v>
      </c>
      <c r="F174" s="180" t="s">
        <v>386</v>
      </c>
      <c r="G174" s="181" t="s">
        <v>179</v>
      </c>
      <c r="H174" s="182">
        <v>0.2</v>
      </c>
      <c r="I174" s="183"/>
      <c r="J174" s="184">
        <f t="shared" si="10"/>
        <v>0</v>
      </c>
      <c r="K174" s="180" t="s">
        <v>135</v>
      </c>
      <c r="L174" s="38"/>
      <c r="M174" s="185" t="s">
        <v>5</v>
      </c>
      <c r="N174" s="186" t="s">
        <v>38</v>
      </c>
      <c r="O174" s="39"/>
      <c r="P174" s="187">
        <f t="shared" si="11"/>
        <v>0</v>
      </c>
      <c r="Q174" s="187">
        <v>0</v>
      </c>
      <c r="R174" s="187">
        <f t="shared" si="12"/>
        <v>0</v>
      </c>
      <c r="S174" s="187">
        <v>0</v>
      </c>
      <c r="T174" s="188">
        <f t="shared" si="13"/>
        <v>0</v>
      </c>
      <c r="AR174" s="21" t="s">
        <v>136</v>
      </c>
      <c r="AT174" s="21" t="s">
        <v>131</v>
      </c>
      <c r="AU174" s="21" t="s">
        <v>76</v>
      </c>
      <c r="AY174" s="21" t="s">
        <v>128</v>
      </c>
      <c r="BE174" s="189">
        <f t="shared" si="14"/>
        <v>0</v>
      </c>
      <c r="BF174" s="189">
        <f t="shared" si="15"/>
        <v>0</v>
      </c>
      <c r="BG174" s="189">
        <f t="shared" si="16"/>
        <v>0</v>
      </c>
      <c r="BH174" s="189">
        <f t="shared" si="17"/>
        <v>0</v>
      </c>
      <c r="BI174" s="189">
        <f t="shared" si="18"/>
        <v>0</v>
      </c>
      <c r="BJ174" s="21" t="s">
        <v>74</v>
      </c>
      <c r="BK174" s="189">
        <f t="shared" si="19"/>
        <v>0</v>
      </c>
      <c r="BL174" s="21" t="s">
        <v>136</v>
      </c>
      <c r="BM174" s="21" t="s">
        <v>387</v>
      </c>
    </row>
    <row r="175" spans="2:65" s="1" customFormat="1" ht="63.75" customHeight="1">
      <c r="B175" s="177"/>
      <c r="C175" s="178" t="s">
        <v>388</v>
      </c>
      <c r="D175" s="178" t="s">
        <v>131</v>
      </c>
      <c r="E175" s="179" t="s">
        <v>389</v>
      </c>
      <c r="F175" s="180" t="s">
        <v>390</v>
      </c>
      <c r="G175" s="181" t="s">
        <v>179</v>
      </c>
      <c r="H175" s="182">
        <v>0.2</v>
      </c>
      <c r="I175" s="183"/>
      <c r="J175" s="184">
        <f t="shared" si="10"/>
        <v>0</v>
      </c>
      <c r="K175" s="180" t="s">
        <v>135</v>
      </c>
      <c r="L175" s="38"/>
      <c r="M175" s="185" t="s">
        <v>5</v>
      </c>
      <c r="N175" s="186" t="s">
        <v>38</v>
      </c>
      <c r="O175" s="39"/>
      <c r="P175" s="187">
        <f t="shared" si="11"/>
        <v>0</v>
      </c>
      <c r="Q175" s="187">
        <v>0</v>
      </c>
      <c r="R175" s="187">
        <f t="shared" si="12"/>
        <v>0</v>
      </c>
      <c r="S175" s="187">
        <v>0</v>
      </c>
      <c r="T175" s="188">
        <f t="shared" si="13"/>
        <v>0</v>
      </c>
      <c r="AR175" s="21" t="s">
        <v>136</v>
      </c>
      <c r="AT175" s="21" t="s">
        <v>131</v>
      </c>
      <c r="AU175" s="21" t="s">
        <v>76</v>
      </c>
      <c r="AY175" s="21" t="s">
        <v>128</v>
      </c>
      <c r="BE175" s="189">
        <f t="shared" si="14"/>
        <v>0</v>
      </c>
      <c r="BF175" s="189">
        <f t="shared" si="15"/>
        <v>0</v>
      </c>
      <c r="BG175" s="189">
        <f t="shared" si="16"/>
        <v>0</v>
      </c>
      <c r="BH175" s="189">
        <f t="shared" si="17"/>
        <v>0</v>
      </c>
      <c r="BI175" s="189">
        <f t="shared" si="18"/>
        <v>0</v>
      </c>
      <c r="BJ175" s="21" t="s">
        <v>74</v>
      </c>
      <c r="BK175" s="189">
        <f t="shared" si="19"/>
        <v>0</v>
      </c>
      <c r="BL175" s="21" t="s">
        <v>136</v>
      </c>
      <c r="BM175" s="21" t="s">
        <v>391</v>
      </c>
    </row>
    <row r="176" spans="2:65" s="1" customFormat="1" ht="63.75" customHeight="1">
      <c r="B176" s="177"/>
      <c r="C176" s="178" t="s">
        <v>392</v>
      </c>
      <c r="D176" s="178" t="s">
        <v>131</v>
      </c>
      <c r="E176" s="179" t="s">
        <v>393</v>
      </c>
      <c r="F176" s="180" t="s">
        <v>394</v>
      </c>
      <c r="G176" s="181" t="s">
        <v>179</v>
      </c>
      <c r="H176" s="182">
        <v>0.2</v>
      </c>
      <c r="I176" s="183"/>
      <c r="J176" s="184">
        <f t="shared" si="10"/>
        <v>0</v>
      </c>
      <c r="K176" s="180" t="s">
        <v>135</v>
      </c>
      <c r="L176" s="38"/>
      <c r="M176" s="185" t="s">
        <v>5</v>
      </c>
      <c r="N176" s="186" t="s">
        <v>38</v>
      </c>
      <c r="O176" s="39"/>
      <c r="P176" s="187">
        <f t="shared" si="11"/>
        <v>0</v>
      </c>
      <c r="Q176" s="187">
        <v>0</v>
      </c>
      <c r="R176" s="187">
        <f t="shared" si="12"/>
        <v>0</v>
      </c>
      <c r="S176" s="187">
        <v>0</v>
      </c>
      <c r="T176" s="188">
        <f t="shared" si="13"/>
        <v>0</v>
      </c>
      <c r="AR176" s="21" t="s">
        <v>136</v>
      </c>
      <c r="AT176" s="21" t="s">
        <v>131</v>
      </c>
      <c r="AU176" s="21" t="s">
        <v>76</v>
      </c>
      <c r="AY176" s="21" t="s">
        <v>128</v>
      </c>
      <c r="BE176" s="189">
        <f t="shared" si="14"/>
        <v>0</v>
      </c>
      <c r="BF176" s="189">
        <f t="shared" si="15"/>
        <v>0</v>
      </c>
      <c r="BG176" s="189">
        <f t="shared" si="16"/>
        <v>0</v>
      </c>
      <c r="BH176" s="189">
        <f t="shared" si="17"/>
        <v>0</v>
      </c>
      <c r="BI176" s="189">
        <f t="shared" si="18"/>
        <v>0</v>
      </c>
      <c r="BJ176" s="21" t="s">
        <v>74</v>
      </c>
      <c r="BK176" s="189">
        <f t="shared" si="19"/>
        <v>0</v>
      </c>
      <c r="BL176" s="21" t="s">
        <v>136</v>
      </c>
      <c r="BM176" s="21" t="s">
        <v>395</v>
      </c>
    </row>
    <row r="177" spans="2:65" s="1" customFormat="1" ht="63.75" customHeight="1">
      <c r="B177" s="177"/>
      <c r="C177" s="178" t="s">
        <v>396</v>
      </c>
      <c r="D177" s="178" t="s">
        <v>131</v>
      </c>
      <c r="E177" s="179" t="s">
        <v>397</v>
      </c>
      <c r="F177" s="180" t="s">
        <v>398</v>
      </c>
      <c r="G177" s="181" t="s">
        <v>179</v>
      </c>
      <c r="H177" s="182">
        <v>0.2</v>
      </c>
      <c r="I177" s="183"/>
      <c r="J177" s="184">
        <f t="shared" si="10"/>
        <v>0</v>
      </c>
      <c r="K177" s="180" t="s">
        <v>135</v>
      </c>
      <c r="L177" s="38"/>
      <c r="M177" s="185" t="s">
        <v>5</v>
      </c>
      <c r="N177" s="186" t="s">
        <v>38</v>
      </c>
      <c r="O177" s="39"/>
      <c r="P177" s="187">
        <f t="shared" si="11"/>
        <v>0</v>
      </c>
      <c r="Q177" s="187">
        <v>0</v>
      </c>
      <c r="R177" s="187">
        <f t="shared" si="12"/>
        <v>0</v>
      </c>
      <c r="S177" s="187">
        <v>0</v>
      </c>
      <c r="T177" s="188">
        <f t="shared" si="13"/>
        <v>0</v>
      </c>
      <c r="AR177" s="21" t="s">
        <v>136</v>
      </c>
      <c r="AT177" s="21" t="s">
        <v>131</v>
      </c>
      <c r="AU177" s="21" t="s">
        <v>76</v>
      </c>
      <c r="AY177" s="21" t="s">
        <v>128</v>
      </c>
      <c r="BE177" s="189">
        <f t="shared" si="14"/>
        <v>0</v>
      </c>
      <c r="BF177" s="189">
        <f t="shared" si="15"/>
        <v>0</v>
      </c>
      <c r="BG177" s="189">
        <f t="shared" si="16"/>
        <v>0</v>
      </c>
      <c r="BH177" s="189">
        <f t="shared" si="17"/>
        <v>0</v>
      </c>
      <c r="BI177" s="189">
        <f t="shared" si="18"/>
        <v>0</v>
      </c>
      <c r="BJ177" s="21" t="s">
        <v>74</v>
      </c>
      <c r="BK177" s="189">
        <f t="shared" si="19"/>
        <v>0</v>
      </c>
      <c r="BL177" s="21" t="s">
        <v>136</v>
      </c>
      <c r="BM177" s="21" t="s">
        <v>399</v>
      </c>
    </row>
    <row r="178" spans="2:65" s="1" customFormat="1" ht="63.75" customHeight="1">
      <c r="B178" s="177"/>
      <c r="C178" s="178" t="s">
        <v>400</v>
      </c>
      <c r="D178" s="178" t="s">
        <v>131</v>
      </c>
      <c r="E178" s="179" t="s">
        <v>401</v>
      </c>
      <c r="F178" s="180" t="s">
        <v>402</v>
      </c>
      <c r="G178" s="181" t="s">
        <v>179</v>
      </c>
      <c r="H178" s="182">
        <v>0.2</v>
      </c>
      <c r="I178" s="183"/>
      <c r="J178" s="184">
        <f t="shared" si="10"/>
        <v>0</v>
      </c>
      <c r="K178" s="180" t="s">
        <v>135</v>
      </c>
      <c r="L178" s="38"/>
      <c r="M178" s="185" t="s">
        <v>5</v>
      </c>
      <c r="N178" s="186" t="s">
        <v>38</v>
      </c>
      <c r="O178" s="39"/>
      <c r="P178" s="187">
        <f t="shared" si="11"/>
        <v>0</v>
      </c>
      <c r="Q178" s="187">
        <v>0</v>
      </c>
      <c r="R178" s="187">
        <f t="shared" si="12"/>
        <v>0</v>
      </c>
      <c r="S178" s="187">
        <v>0</v>
      </c>
      <c r="T178" s="188">
        <f t="shared" si="13"/>
        <v>0</v>
      </c>
      <c r="AR178" s="21" t="s">
        <v>136</v>
      </c>
      <c r="AT178" s="21" t="s">
        <v>131</v>
      </c>
      <c r="AU178" s="21" t="s">
        <v>76</v>
      </c>
      <c r="AY178" s="21" t="s">
        <v>128</v>
      </c>
      <c r="BE178" s="189">
        <f t="shared" si="14"/>
        <v>0</v>
      </c>
      <c r="BF178" s="189">
        <f t="shared" si="15"/>
        <v>0</v>
      </c>
      <c r="BG178" s="189">
        <f t="shared" si="16"/>
        <v>0</v>
      </c>
      <c r="BH178" s="189">
        <f t="shared" si="17"/>
        <v>0</v>
      </c>
      <c r="BI178" s="189">
        <f t="shared" si="18"/>
        <v>0</v>
      </c>
      <c r="BJ178" s="21" t="s">
        <v>74</v>
      </c>
      <c r="BK178" s="189">
        <f t="shared" si="19"/>
        <v>0</v>
      </c>
      <c r="BL178" s="21" t="s">
        <v>136</v>
      </c>
      <c r="BM178" s="21" t="s">
        <v>403</v>
      </c>
    </row>
    <row r="179" spans="2:65" s="1" customFormat="1" ht="63.75" customHeight="1">
      <c r="B179" s="177"/>
      <c r="C179" s="178" t="s">
        <v>404</v>
      </c>
      <c r="D179" s="178" t="s">
        <v>131</v>
      </c>
      <c r="E179" s="179" t="s">
        <v>405</v>
      </c>
      <c r="F179" s="180" t="s">
        <v>406</v>
      </c>
      <c r="G179" s="181" t="s">
        <v>179</v>
      </c>
      <c r="H179" s="182">
        <v>0.2</v>
      </c>
      <c r="I179" s="183"/>
      <c r="J179" s="184">
        <f t="shared" si="10"/>
        <v>0</v>
      </c>
      <c r="K179" s="180" t="s">
        <v>135</v>
      </c>
      <c r="L179" s="38"/>
      <c r="M179" s="185" t="s">
        <v>5</v>
      </c>
      <c r="N179" s="186" t="s">
        <v>38</v>
      </c>
      <c r="O179" s="39"/>
      <c r="P179" s="187">
        <f t="shared" si="11"/>
        <v>0</v>
      </c>
      <c r="Q179" s="187">
        <v>0</v>
      </c>
      <c r="R179" s="187">
        <f t="shared" si="12"/>
        <v>0</v>
      </c>
      <c r="S179" s="187">
        <v>0</v>
      </c>
      <c r="T179" s="188">
        <f t="shared" si="13"/>
        <v>0</v>
      </c>
      <c r="AR179" s="21" t="s">
        <v>136</v>
      </c>
      <c r="AT179" s="21" t="s">
        <v>131</v>
      </c>
      <c r="AU179" s="21" t="s">
        <v>76</v>
      </c>
      <c r="AY179" s="21" t="s">
        <v>128</v>
      </c>
      <c r="BE179" s="189">
        <f t="shared" si="14"/>
        <v>0</v>
      </c>
      <c r="BF179" s="189">
        <f t="shared" si="15"/>
        <v>0</v>
      </c>
      <c r="BG179" s="189">
        <f t="shared" si="16"/>
        <v>0</v>
      </c>
      <c r="BH179" s="189">
        <f t="shared" si="17"/>
        <v>0</v>
      </c>
      <c r="BI179" s="189">
        <f t="shared" si="18"/>
        <v>0</v>
      </c>
      <c r="BJ179" s="21" t="s">
        <v>74</v>
      </c>
      <c r="BK179" s="189">
        <f t="shared" si="19"/>
        <v>0</v>
      </c>
      <c r="BL179" s="21" t="s">
        <v>136</v>
      </c>
      <c r="BM179" s="21" t="s">
        <v>407</v>
      </c>
    </row>
    <row r="180" spans="2:65" s="1" customFormat="1" ht="76.5" customHeight="1">
      <c r="B180" s="177"/>
      <c r="C180" s="178" t="s">
        <v>408</v>
      </c>
      <c r="D180" s="178" t="s">
        <v>131</v>
      </c>
      <c r="E180" s="179" t="s">
        <v>409</v>
      </c>
      <c r="F180" s="180" t="s">
        <v>410</v>
      </c>
      <c r="G180" s="181" t="s">
        <v>167</v>
      </c>
      <c r="H180" s="182">
        <v>9.1999999999999993</v>
      </c>
      <c r="I180" s="183"/>
      <c r="J180" s="184">
        <f t="shared" si="10"/>
        <v>0</v>
      </c>
      <c r="K180" s="180" t="s">
        <v>135</v>
      </c>
      <c r="L180" s="38"/>
      <c r="M180" s="185" t="s">
        <v>5</v>
      </c>
      <c r="N180" s="186" t="s">
        <v>38</v>
      </c>
      <c r="O180" s="39"/>
      <c r="P180" s="187">
        <f t="shared" si="11"/>
        <v>0</v>
      </c>
      <c r="Q180" s="187">
        <v>0</v>
      </c>
      <c r="R180" s="187">
        <f t="shared" si="12"/>
        <v>0</v>
      </c>
      <c r="S180" s="187">
        <v>0</v>
      </c>
      <c r="T180" s="188">
        <f t="shared" si="13"/>
        <v>0</v>
      </c>
      <c r="AR180" s="21" t="s">
        <v>136</v>
      </c>
      <c r="AT180" s="21" t="s">
        <v>131</v>
      </c>
      <c r="AU180" s="21" t="s">
        <v>76</v>
      </c>
      <c r="AY180" s="21" t="s">
        <v>128</v>
      </c>
      <c r="BE180" s="189">
        <f t="shared" si="14"/>
        <v>0</v>
      </c>
      <c r="BF180" s="189">
        <f t="shared" si="15"/>
        <v>0</v>
      </c>
      <c r="BG180" s="189">
        <f t="shared" si="16"/>
        <v>0</v>
      </c>
      <c r="BH180" s="189">
        <f t="shared" si="17"/>
        <v>0</v>
      </c>
      <c r="BI180" s="189">
        <f t="shared" si="18"/>
        <v>0</v>
      </c>
      <c r="BJ180" s="21" t="s">
        <v>74</v>
      </c>
      <c r="BK180" s="189">
        <f t="shared" si="19"/>
        <v>0</v>
      </c>
      <c r="BL180" s="21" t="s">
        <v>136</v>
      </c>
      <c r="BM180" s="21" t="s">
        <v>411</v>
      </c>
    </row>
    <row r="181" spans="2:65" s="1" customFormat="1" ht="27">
      <c r="B181" s="38"/>
      <c r="D181" s="190" t="s">
        <v>169</v>
      </c>
      <c r="F181" s="191" t="s">
        <v>412</v>
      </c>
      <c r="I181" s="192"/>
      <c r="L181" s="38"/>
      <c r="M181" s="193"/>
      <c r="N181" s="39"/>
      <c r="O181" s="39"/>
      <c r="P181" s="39"/>
      <c r="Q181" s="39"/>
      <c r="R181" s="39"/>
      <c r="S181" s="39"/>
      <c r="T181" s="67"/>
      <c r="AT181" s="21" t="s">
        <v>169</v>
      </c>
      <c r="AU181" s="21" t="s">
        <v>76</v>
      </c>
    </row>
    <row r="182" spans="2:65" s="1" customFormat="1" ht="63.75" customHeight="1">
      <c r="B182" s="177"/>
      <c r="C182" s="178" t="s">
        <v>413</v>
      </c>
      <c r="D182" s="178" t="s">
        <v>131</v>
      </c>
      <c r="E182" s="179" t="s">
        <v>414</v>
      </c>
      <c r="F182" s="180" t="s">
        <v>415</v>
      </c>
      <c r="G182" s="181" t="s">
        <v>167</v>
      </c>
      <c r="H182" s="182">
        <v>9.1999999999999993</v>
      </c>
      <c r="I182" s="183"/>
      <c r="J182" s="184">
        <f>ROUND(I182*H182,2)</f>
        <v>0</v>
      </c>
      <c r="K182" s="180" t="s">
        <v>135</v>
      </c>
      <c r="L182" s="38"/>
      <c r="M182" s="185" t="s">
        <v>5</v>
      </c>
      <c r="N182" s="186" t="s">
        <v>38</v>
      </c>
      <c r="O182" s="39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AR182" s="21" t="s">
        <v>136</v>
      </c>
      <c r="AT182" s="21" t="s">
        <v>131</v>
      </c>
      <c r="AU182" s="21" t="s">
        <v>76</v>
      </c>
      <c r="AY182" s="21" t="s">
        <v>128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21" t="s">
        <v>74</v>
      </c>
      <c r="BK182" s="189">
        <f>ROUND(I182*H182,2)</f>
        <v>0</v>
      </c>
      <c r="BL182" s="21" t="s">
        <v>136</v>
      </c>
      <c r="BM182" s="21" t="s">
        <v>416</v>
      </c>
    </row>
    <row r="183" spans="2:65" s="1" customFormat="1" ht="27">
      <c r="B183" s="38"/>
      <c r="D183" s="190" t="s">
        <v>169</v>
      </c>
      <c r="F183" s="191" t="s">
        <v>412</v>
      </c>
      <c r="I183" s="192"/>
      <c r="L183" s="38"/>
      <c r="M183" s="193"/>
      <c r="N183" s="39"/>
      <c r="O183" s="39"/>
      <c r="P183" s="39"/>
      <c r="Q183" s="39"/>
      <c r="R183" s="39"/>
      <c r="S183" s="39"/>
      <c r="T183" s="67"/>
      <c r="AT183" s="21" t="s">
        <v>169</v>
      </c>
      <c r="AU183" s="21" t="s">
        <v>76</v>
      </c>
    </row>
    <row r="184" spans="2:65" s="1" customFormat="1" ht="63.75" customHeight="1">
      <c r="B184" s="177"/>
      <c r="C184" s="178" t="s">
        <v>417</v>
      </c>
      <c r="D184" s="178" t="s">
        <v>131</v>
      </c>
      <c r="E184" s="179" t="s">
        <v>418</v>
      </c>
      <c r="F184" s="180" t="s">
        <v>419</v>
      </c>
      <c r="G184" s="181" t="s">
        <v>167</v>
      </c>
      <c r="H184" s="182">
        <v>9.1999999999999993</v>
      </c>
      <c r="I184" s="183"/>
      <c r="J184" s="184">
        <f>ROUND(I184*H184,2)</f>
        <v>0</v>
      </c>
      <c r="K184" s="180" t="s">
        <v>135</v>
      </c>
      <c r="L184" s="38"/>
      <c r="M184" s="185" t="s">
        <v>5</v>
      </c>
      <c r="N184" s="186" t="s">
        <v>38</v>
      </c>
      <c r="O184" s="39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AR184" s="21" t="s">
        <v>136</v>
      </c>
      <c r="AT184" s="21" t="s">
        <v>131</v>
      </c>
      <c r="AU184" s="21" t="s">
        <v>76</v>
      </c>
      <c r="AY184" s="21" t="s">
        <v>128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21" t="s">
        <v>74</v>
      </c>
      <c r="BK184" s="189">
        <f>ROUND(I184*H184,2)</f>
        <v>0</v>
      </c>
      <c r="BL184" s="21" t="s">
        <v>136</v>
      </c>
      <c r="BM184" s="21" t="s">
        <v>420</v>
      </c>
    </row>
    <row r="185" spans="2:65" s="1" customFormat="1" ht="27">
      <c r="B185" s="38"/>
      <c r="D185" s="190" t="s">
        <v>169</v>
      </c>
      <c r="F185" s="191" t="s">
        <v>412</v>
      </c>
      <c r="I185" s="192"/>
      <c r="L185" s="38"/>
      <c r="M185" s="193"/>
      <c r="N185" s="39"/>
      <c r="O185" s="39"/>
      <c r="P185" s="39"/>
      <c r="Q185" s="39"/>
      <c r="R185" s="39"/>
      <c r="S185" s="39"/>
      <c r="T185" s="67"/>
      <c r="AT185" s="21" t="s">
        <v>169</v>
      </c>
      <c r="AU185" s="21" t="s">
        <v>76</v>
      </c>
    </row>
    <row r="186" spans="2:65" s="1" customFormat="1" ht="76.5" customHeight="1">
      <c r="B186" s="177"/>
      <c r="C186" s="178" t="s">
        <v>421</v>
      </c>
      <c r="D186" s="178" t="s">
        <v>131</v>
      </c>
      <c r="E186" s="179" t="s">
        <v>422</v>
      </c>
      <c r="F186" s="180" t="s">
        <v>423</v>
      </c>
      <c r="G186" s="181" t="s">
        <v>167</v>
      </c>
      <c r="H186" s="182">
        <v>200</v>
      </c>
      <c r="I186" s="183"/>
      <c r="J186" s="184">
        <f>ROUND(I186*H186,2)</f>
        <v>0</v>
      </c>
      <c r="K186" s="180" t="s">
        <v>135</v>
      </c>
      <c r="L186" s="38"/>
      <c r="M186" s="185" t="s">
        <v>5</v>
      </c>
      <c r="N186" s="186" t="s">
        <v>38</v>
      </c>
      <c r="O186" s="39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AR186" s="21" t="s">
        <v>136</v>
      </c>
      <c r="AT186" s="21" t="s">
        <v>131</v>
      </c>
      <c r="AU186" s="21" t="s">
        <v>76</v>
      </c>
      <c r="AY186" s="21" t="s">
        <v>128</v>
      </c>
      <c r="BE186" s="189">
        <f>IF(N186="základní",J186,0)</f>
        <v>0</v>
      </c>
      <c r="BF186" s="189">
        <f>IF(N186="snížená",J186,0)</f>
        <v>0</v>
      </c>
      <c r="BG186" s="189">
        <f>IF(N186="zákl. přenesená",J186,0)</f>
        <v>0</v>
      </c>
      <c r="BH186" s="189">
        <f>IF(N186="sníž. přenesená",J186,0)</f>
        <v>0</v>
      </c>
      <c r="BI186" s="189">
        <f>IF(N186="nulová",J186,0)</f>
        <v>0</v>
      </c>
      <c r="BJ186" s="21" t="s">
        <v>74</v>
      </c>
      <c r="BK186" s="189">
        <f>ROUND(I186*H186,2)</f>
        <v>0</v>
      </c>
      <c r="BL186" s="21" t="s">
        <v>136</v>
      </c>
      <c r="BM186" s="21" t="s">
        <v>424</v>
      </c>
    </row>
    <row r="187" spans="2:65" s="1" customFormat="1" ht="27">
      <c r="B187" s="38"/>
      <c r="D187" s="190" t="s">
        <v>169</v>
      </c>
      <c r="F187" s="191" t="s">
        <v>412</v>
      </c>
      <c r="I187" s="192"/>
      <c r="L187" s="38"/>
      <c r="M187" s="193"/>
      <c r="N187" s="39"/>
      <c r="O187" s="39"/>
      <c r="P187" s="39"/>
      <c r="Q187" s="39"/>
      <c r="R187" s="39"/>
      <c r="S187" s="39"/>
      <c r="T187" s="67"/>
      <c r="AT187" s="21" t="s">
        <v>169</v>
      </c>
      <c r="AU187" s="21" t="s">
        <v>76</v>
      </c>
    </row>
    <row r="188" spans="2:65" s="1" customFormat="1" ht="76.5" customHeight="1">
      <c r="B188" s="177"/>
      <c r="C188" s="178" t="s">
        <v>425</v>
      </c>
      <c r="D188" s="178" t="s">
        <v>131</v>
      </c>
      <c r="E188" s="179" t="s">
        <v>426</v>
      </c>
      <c r="F188" s="180" t="s">
        <v>427</v>
      </c>
      <c r="G188" s="181" t="s">
        <v>167</v>
      </c>
      <c r="H188" s="182">
        <v>500</v>
      </c>
      <c r="I188" s="183"/>
      <c r="J188" s="184">
        <f>ROUND(I188*H188,2)</f>
        <v>0</v>
      </c>
      <c r="K188" s="180" t="s">
        <v>135</v>
      </c>
      <c r="L188" s="38"/>
      <c r="M188" s="185" t="s">
        <v>5</v>
      </c>
      <c r="N188" s="186" t="s">
        <v>38</v>
      </c>
      <c r="O188" s="39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AR188" s="21" t="s">
        <v>136</v>
      </c>
      <c r="AT188" s="21" t="s">
        <v>131</v>
      </c>
      <c r="AU188" s="21" t="s">
        <v>76</v>
      </c>
      <c r="AY188" s="21" t="s">
        <v>128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21" t="s">
        <v>74</v>
      </c>
      <c r="BK188" s="189">
        <f>ROUND(I188*H188,2)</f>
        <v>0</v>
      </c>
      <c r="BL188" s="21" t="s">
        <v>136</v>
      </c>
      <c r="BM188" s="21" t="s">
        <v>428</v>
      </c>
    </row>
    <row r="189" spans="2:65" s="1" customFormat="1" ht="27">
      <c r="B189" s="38"/>
      <c r="D189" s="190" t="s">
        <v>169</v>
      </c>
      <c r="F189" s="191" t="s">
        <v>412</v>
      </c>
      <c r="I189" s="192"/>
      <c r="L189" s="38"/>
      <c r="M189" s="193"/>
      <c r="N189" s="39"/>
      <c r="O189" s="39"/>
      <c r="P189" s="39"/>
      <c r="Q189" s="39"/>
      <c r="R189" s="39"/>
      <c r="S189" s="39"/>
      <c r="T189" s="67"/>
      <c r="AT189" s="21" t="s">
        <v>169</v>
      </c>
      <c r="AU189" s="21" t="s">
        <v>76</v>
      </c>
    </row>
    <row r="190" spans="2:65" s="1" customFormat="1" ht="76.5" customHeight="1">
      <c r="B190" s="177"/>
      <c r="C190" s="178" t="s">
        <v>429</v>
      </c>
      <c r="D190" s="178" t="s">
        <v>131</v>
      </c>
      <c r="E190" s="179" t="s">
        <v>430</v>
      </c>
      <c r="F190" s="180" t="s">
        <v>431</v>
      </c>
      <c r="G190" s="181" t="s">
        <v>167</v>
      </c>
      <c r="H190" s="182">
        <v>500</v>
      </c>
      <c r="I190" s="183"/>
      <c r="J190" s="184">
        <f>ROUND(I190*H190,2)</f>
        <v>0</v>
      </c>
      <c r="K190" s="180" t="s">
        <v>135</v>
      </c>
      <c r="L190" s="38"/>
      <c r="M190" s="185" t="s">
        <v>5</v>
      </c>
      <c r="N190" s="186" t="s">
        <v>38</v>
      </c>
      <c r="O190" s="39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AR190" s="21" t="s">
        <v>136</v>
      </c>
      <c r="AT190" s="21" t="s">
        <v>131</v>
      </c>
      <c r="AU190" s="21" t="s">
        <v>76</v>
      </c>
      <c r="AY190" s="21" t="s">
        <v>128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21" t="s">
        <v>74</v>
      </c>
      <c r="BK190" s="189">
        <f>ROUND(I190*H190,2)</f>
        <v>0</v>
      </c>
      <c r="BL190" s="21" t="s">
        <v>136</v>
      </c>
      <c r="BM190" s="21" t="s">
        <v>432</v>
      </c>
    </row>
    <row r="191" spans="2:65" s="1" customFormat="1" ht="27">
      <c r="B191" s="38"/>
      <c r="D191" s="190" t="s">
        <v>169</v>
      </c>
      <c r="F191" s="191" t="s">
        <v>412</v>
      </c>
      <c r="I191" s="192"/>
      <c r="L191" s="38"/>
      <c r="M191" s="193"/>
      <c r="N191" s="39"/>
      <c r="O191" s="39"/>
      <c r="P191" s="39"/>
      <c r="Q191" s="39"/>
      <c r="R191" s="39"/>
      <c r="S191" s="39"/>
      <c r="T191" s="67"/>
      <c r="AT191" s="21" t="s">
        <v>169</v>
      </c>
      <c r="AU191" s="21" t="s">
        <v>76</v>
      </c>
    </row>
    <row r="192" spans="2:65" s="1" customFormat="1" ht="89.25" customHeight="1">
      <c r="B192" s="177"/>
      <c r="C192" s="178" t="s">
        <v>433</v>
      </c>
      <c r="D192" s="178" t="s">
        <v>131</v>
      </c>
      <c r="E192" s="179" t="s">
        <v>434</v>
      </c>
      <c r="F192" s="180" t="s">
        <v>435</v>
      </c>
      <c r="G192" s="181" t="s">
        <v>167</v>
      </c>
      <c r="H192" s="182">
        <v>1500</v>
      </c>
      <c r="I192" s="183"/>
      <c r="J192" s="184">
        <f>ROUND(I192*H192,2)</f>
        <v>0</v>
      </c>
      <c r="K192" s="180" t="s">
        <v>135</v>
      </c>
      <c r="L192" s="38"/>
      <c r="M192" s="185" t="s">
        <v>5</v>
      </c>
      <c r="N192" s="186" t="s">
        <v>38</v>
      </c>
      <c r="O192" s="39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AR192" s="21" t="s">
        <v>136</v>
      </c>
      <c r="AT192" s="21" t="s">
        <v>131</v>
      </c>
      <c r="AU192" s="21" t="s">
        <v>76</v>
      </c>
      <c r="AY192" s="21" t="s">
        <v>128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21" t="s">
        <v>74</v>
      </c>
      <c r="BK192" s="189">
        <f>ROUND(I192*H192,2)</f>
        <v>0</v>
      </c>
      <c r="BL192" s="21" t="s">
        <v>136</v>
      </c>
      <c r="BM192" s="21" t="s">
        <v>436</v>
      </c>
    </row>
    <row r="193" spans="2:65" s="1" customFormat="1" ht="27">
      <c r="B193" s="38"/>
      <c r="D193" s="190" t="s">
        <v>169</v>
      </c>
      <c r="F193" s="191" t="s">
        <v>412</v>
      </c>
      <c r="I193" s="192"/>
      <c r="L193" s="38"/>
      <c r="M193" s="193"/>
      <c r="N193" s="39"/>
      <c r="O193" s="39"/>
      <c r="P193" s="39"/>
      <c r="Q193" s="39"/>
      <c r="R193" s="39"/>
      <c r="S193" s="39"/>
      <c r="T193" s="67"/>
      <c r="AT193" s="21" t="s">
        <v>169</v>
      </c>
      <c r="AU193" s="21" t="s">
        <v>76</v>
      </c>
    </row>
    <row r="194" spans="2:65" s="1" customFormat="1" ht="89.25" customHeight="1">
      <c r="B194" s="177"/>
      <c r="C194" s="178" t="s">
        <v>437</v>
      </c>
      <c r="D194" s="178" t="s">
        <v>131</v>
      </c>
      <c r="E194" s="179" t="s">
        <v>438</v>
      </c>
      <c r="F194" s="180" t="s">
        <v>439</v>
      </c>
      <c r="G194" s="181" t="s">
        <v>167</v>
      </c>
      <c r="H194" s="182">
        <v>1500</v>
      </c>
      <c r="I194" s="183"/>
      <c r="J194" s="184">
        <f>ROUND(I194*H194,2)</f>
        <v>0</v>
      </c>
      <c r="K194" s="180" t="s">
        <v>135</v>
      </c>
      <c r="L194" s="38"/>
      <c r="M194" s="185" t="s">
        <v>5</v>
      </c>
      <c r="N194" s="186" t="s">
        <v>38</v>
      </c>
      <c r="O194" s="39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AR194" s="21" t="s">
        <v>136</v>
      </c>
      <c r="AT194" s="21" t="s">
        <v>131</v>
      </c>
      <c r="AU194" s="21" t="s">
        <v>76</v>
      </c>
      <c r="AY194" s="21" t="s">
        <v>128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21" t="s">
        <v>74</v>
      </c>
      <c r="BK194" s="189">
        <f>ROUND(I194*H194,2)</f>
        <v>0</v>
      </c>
      <c r="BL194" s="21" t="s">
        <v>136</v>
      </c>
      <c r="BM194" s="21" t="s">
        <v>440</v>
      </c>
    </row>
    <row r="195" spans="2:65" s="1" customFormat="1" ht="27">
      <c r="B195" s="38"/>
      <c r="D195" s="190" t="s">
        <v>169</v>
      </c>
      <c r="F195" s="191" t="s">
        <v>412</v>
      </c>
      <c r="I195" s="192"/>
      <c r="L195" s="38"/>
      <c r="M195" s="193"/>
      <c r="N195" s="39"/>
      <c r="O195" s="39"/>
      <c r="P195" s="39"/>
      <c r="Q195" s="39"/>
      <c r="R195" s="39"/>
      <c r="S195" s="39"/>
      <c r="T195" s="67"/>
      <c r="AT195" s="21" t="s">
        <v>169</v>
      </c>
      <c r="AU195" s="21" t="s">
        <v>76</v>
      </c>
    </row>
    <row r="196" spans="2:65" s="1" customFormat="1" ht="89.25" customHeight="1">
      <c r="B196" s="177"/>
      <c r="C196" s="178" t="s">
        <v>441</v>
      </c>
      <c r="D196" s="178" t="s">
        <v>131</v>
      </c>
      <c r="E196" s="179" t="s">
        <v>442</v>
      </c>
      <c r="F196" s="180" t="s">
        <v>443</v>
      </c>
      <c r="G196" s="181" t="s">
        <v>167</v>
      </c>
      <c r="H196" s="182">
        <v>500</v>
      </c>
      <c r="I196" s="183"/>
      <c r="J196" s="184">
        <f>ROUND(I196*H196,2)</f>
        <v>0</v>
      </c>
      <c r="K196" s="180" t="s">
        <v>135</v>
      </c>
      <c r="L196" s="38"/>
      <c r="M196" s="185" t="s">
        <v>5</v>
      </c>
      <c r="N196" s="186" t="s">
        <v>38</v>
      </c>
      <c r="O196" s="39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AR196" s="21" t="s">
        <v>136</v>
      </c>
      <c r="AT196" s="21" t="s">
        <v>131</v>
      </c>
      <c r="AU196" s="21" t="s">
        <v>76</v>
      </c>
      <c r="AY196" s="21" t="s">
        <v>128</v>
      </c>
      <c r="BE196" s="189">
        <f>IF(N196="základní",J196,0)</f>
        <v>0</v>
      </c>
      <c r="BF196" s="189">
        <f>IF(N196="snížená",J196,0)</f>
        <v>0</v>
      </c>
      <c r="BG196" s="189">
        <f>IF(N196="zákl. přenesená",J196,0)</f>
        <v>0</v>
      </c>
      <c r="BH196" s="189">
        <f>IF(N196="sníž. přenesená",J196,0)</f>
        <v>0</v>
      </c>
      <c r="BI196" s="189">
        <f>IF(N196="nulová",J196,0)</f>
        <v>0</v>
      </c>
      <c r="BJ196" s="21" t="s">
        <v>74</v>
      </c>
      <c r="BK196" s="189">
        <f>ROUND(I196*H196,2)</f>
        <v>0</v>
      </c>
      <c r="BL196" s="21" t="s">
        <v>136</v>
      </c>
      <c r="BM196" s="21" t="s">
        <v>444</v>
      </c>
    </row>
    <row r="197" spans="2:65" s="1" customFormat="1" ht="27">
      <c r="B197" s="38"/>
      <c r="D197" s="190" t="s">
        <v>169</v>
      </c>
      <c r="F197" s="191" t="s">
        <v>412</v>
      </c>
      <c r="I197" s="192"/>
      <c r="L197" s="38"/>
      <c r="M197" s="193"/>
      <c r="N197" s="39"/>
      <c r="O197" s="39"/>
      <c r="P197" s="39"/>
      <c r="Q197" s="39"/>
      <c r="R197" s="39"/>
      <c r="S197" s="39"/>
      <c r="T197" s="67"/>
      <c r="AT197" s="21" t="s">
        <v>169</v>
      </c>
      <c r="AU197" s="21" t="s">
        <v>76</v>
      </c>
    </row>
    <row r="198" spans="2:65" s="1" customFormat="1" ht="89.25" customHeight="1">
      <c r="B198" s="177"/>
      <c r="C198" s="178" t="s">
        <v>445</v>
      </c>
      <c r="D198" s="178" t="s">
        <v>131</v>
      </c>
      <c r="E198" s="179" t="s">
        <v>446</v>
      </c>
      <c r="F198" s="180" t="s">
        <v>447</v>
      </c>
      <c r="G198" s="181" t="s">
        <v>167</v>
      </c>
      <c r="H198" s="182">
        <v>1000</v>
      </c>
      <c r="I198" s="183"/>
      <c r="J198" s="184">
        <f>ROUND(I198*H198,2)</f>
        <v>0</v>
      </c>
      <c r="K198" s="180" t="s">
        <v>135</v>
      </c>
      <c r="L198" s="38"/>
      <c r="M198" s="185" t="s">
        <v>5</v>
      </c>
      <c r="N198" s="186" t="s">
        <v>38</v>
      </c>
      <c r="O198" s="39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AR198" s="21" t="s">
        <v>136</v>
      </c>
      <c r="AT198" s="21" t="s">
        <v>131</v>
      </c>
      <c r="AU198" s="21" t="s">
        <v>76</v>
      </c>
      <c r="AY198" s="21" t="s">
        <v>128</v>
      </c>
      <c r="BE198" s="189">
        <f>IF(N198="základní",J198,0)</f>
        <v>0</v>
      </c>
      <c r="BF198" s="189">
        <f>IF(N198="snížená",J198,0)</f>
        <v>0</v>
      </c>
      <c r="BG198" s="189">
        <f>IF(N198="zákl. přenesená",J198,0)</f>
        <v>0</v>
      </c>
      <c r="BH198" s="189">
        <f>IF(N198="sníž. přenesená",J198,0)</f>
        <v>0</v>
      </c>
      <c r="BI198" s="189">
        <f>IF(N198="nulová",J198,0)</f>
        <v>0</v>
      </c>
      <c r="BJ198" s="21" t="s">
        <v>74</v>
      </c>
      <c r="BK198" s="189">
        <f>ROUND(I198*H198,2)</f>
        <v>0</v>
      </c>
      <c r="BL198" s="21" t="s">
        <v>136</v>
      </c>
      <c r="BM198" s="21" t="s">
        <v>448</v>
      </c>
    </row>
    <row r="199" spans="2:65" s="1" customFormat="1" ht="27">
      <c r="B199" s="38"/>
      <c r="D199" s="190" t="s">
        <v>169</v>
      </c>
      <c r="F199" s="191" t="s">
        <v>412</v>
      </c>
      <c r="I199" s="192"/>
      <c r="L199" s="38"/>
      <c r="M199" s="193"/>
      <c r="N199" s="39"/>
      <c r="O199" s="39"/>
      <c r="P199" s="39"/>
      <c r="Q199" s="39"/>
      <c r="R199" s="39"/>
      <c r="S199" s="39"/>
      <c r="T199" s="67"/>
      <c r="AT199" s="21" t="s">
        <v>169</v>
      </c>
      <c r="AU199" s="21" t="s">
        <v>76</v>
      </c>
    </row>
    <row r="200" spans="2:65" s="1" customFormat="1" ht="63.75" customHeight="1">
      <c r="B200" s="177"/>
      <c r="C200" s="178" t="s">
        <v>449</v>
      </c>
      <c r="D200" s="178" t="s">
        <v>131</v>
      </c>
      <c r="E200" s="179" t="s">
        <v>450</v>
      </c>
      <c r="F200" s="180" t="s">
        <v>451</v>
      </c>
      <c r="G200" s="181" t="s">
        <v>167</v>
      </c>
      <c r="H200" s="182">
        <v>1000</v>
      </c>
      <c r="I200" s="183"/>
      <c r="J200" s="184">
        <f>ROUND(I200*H200,2)</f>
        <v>0</v>
      </c>
      <c r="K200" s="180" t="s">
        <v>135</v>
      </c>
      <c r="L200" s="38"/>
      <c r="M200" s="185" t="s">
        <v>5</v>
      </c>
      <c r="N200" s="186" t="s">
        <v>38</v>
      </c>
      <c r="O200" s="39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AR200" s="21" t="s">
        <v>136</v>
      </c>
      <c r="AT200" s="21" t="s">
        <v>131</v>
      </c>
      <c r="AU200" s="21" t="s">
        <v>76</v>
      </c>
      <c r="AY200" s="21" t="s">
        <v>128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21" t="s">
        <v>74</v>
      </c>
      <c r="BK200" s="189">
        <f>ROUND(I200*H200,2)</f>
        <v>0</v>
      </c>
      <c r="BL200" s="21" t="s">
        <v>136</v>
      </c>
      <c r="BM200" s="21" t="s">
        <v>452</v>
      </c>
    </row>
    <row r="201" spans="2:65" s="1" customFormat="1" ht="27">
      <c r="B201" s="38"/>
      <c r="D201" s="190" t="s">
        <v>169</v>
      </c>
      <c r="F201" s="191" t="s">
        <v>412</v>
      </c>
      <c r="I201" s="192"/>
      <c r="L201" s="38"/>
      <c r="M201" s="193"/>
      <c r="N201" s="39"/>
      <c r="O201" s="39"/>
      <c r="P201" s="39"/>
      <c r="Q201" s="39"/>
      <c r="R201" s="39"/>
      <c r="S201" s="39"/>
      <c r="T201" s="67"/>
      <c r="AT201" s="21" t="s">
        <v>169</v>
      </c>
      <c r="AU201" s="21" t="s">
        <v>76</v>
      </c>
    </row>
    <row r="202" spans="2:65" s="1" customFormat="1" ht="63.75" customHeight="1">
      <c r="B202" s="177"/>
      <c r="C202" s="178" t="s">
        <v>453</v>
      </c>
      <c r="D202" s="178" t="s">
        <v>131</v>
      </c>
      <c r="E202" s="179" t="s">
        <v>454</v>
      </c>
      <c r="F202" s="180" t="s">
        <v>455</v>
      </c>
      <c r="G202" s="181" t="s">
        <v>167</v>
      </c>
      <c r="H202" s="182">
        <v>500</v>
      </c>
      <c r="I202" s="183"/>
      <c r="J202" s="184">
        <f>ROUND(I202*H202,2)</f>
        <v>0</v>
      </c>
      <c r="K202" s="180" t="s">
        <v>135</v>
      </c>
      <c r="L202" s="38"/>
      <c r="M202" s="185" t="s">
        <v>5</v>
      </c>
      <c r="N202" s="186" t="s">
        <v>38</v>
      </c>
      <c r="O202" s="39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AR202" s="21" t="s">
        <v>136</v>
      </c>
      <c r="AT202" s="21" t="s">
        <v>131</v>
      </c>
      <c r="AU202" s="21" t="s">
        <v>76</v>
      </c>
      <c r="AY202" s="21" t="s">
        <v>128</v>
      </c>
      <c r="BE202" s="189">
        <f>IF(N202="základní",J202,0)</f>
        <v>0</v>
      </c>
      <c r="BF202" s="189">
        <f>IF(N202="snížená",J202,0)</f>
        <v>0</v>
      </c>
      <c r="BG202" s="189">
        <f>IF(N202="zákl. přenesená",J202,0)</f>
        <v>0</v>
      </c>
      <c r="BH202" s="189">
        <f>IF(N202="sníž. přenesená",J202,0)</f>
        <v>0</v>
      </c>
      <c r="BI202" s="189">
        <f>IF(N202="nulová",J202,0)</f>
        <v>0</v>
      </c>
      <c r="BJ202" s="21" t="s">
        <v>74</v>
      </c>
      <c r="BK202" s="189">
        <f>ROUND(I202*H202,2)</f>
        <v>0</v>
      </c>
      <c r="BL202" s="21" t="s">
        <v>136</v>
      </c>
      <c r="BM202" s="21" t="s">
        <v>456</v>
      </c>
    </row>
    <row r="203" spans="2:65" s="1" customFormat="1" ht="27">
      <c r="B203" s="38"/>
      <c r="D203" s="190" t="s">
        <v>169</v>
      </c>
      <c r="F203" s="191" t="s">
        <v>412</v>
      </c>
      <c r="I203" s="192"/>
      <c r="L203" s="38"/>
      <c r="M203" s="193"/>
      <c r="N203" s="39"/>
      <c r="O203" s="39"/>
      <c r="P203" s="39"/>
      <c r="Q203" s="39"/>
      <c r="R203" s="39"/>
      <c r="S203" s="39"/>
      <c r="T203" s="67"/>
      <c r="AT203" s="21" t="s">
        <v>169</v>
      </c>
      <c r="AU203" s="21" t="s">
        <v>76</v>
      </c>
    </row>
    <row r="204" spans="2:65" s="1" customFormat="1" ht="63.75" customHeight="1">
      <c r="B204" s="177"/>
      <c r="C204" s="178" t="s">
        <v>457</v>
      </c>
      <c r="D204" s="178" t="s">
        <v>131</v>
      </c>
      <c r="E204" s="179" t="s">
        <v>458</v>
      </c>
      <c r="F204" s="180" t="s">
        <v>459</v>
      </c>
      <c r="G204" s="181" t="s">
        <v>167</v>
      </c>
      <c r="H204" s="182">
        <v>1000</v>
      </c>
      <c r="I204" s="183"/>
      <c r="J204" s="184">
        <f>ROUND(I204*H204,2)</f>
        <v>0</v>
      </c>
      <c r="K204" s="180" t="s">
        <v>135</v>
      </c>
      <c r="L204" s="38"/>
      <c r="M204" s="185" t="s">
        <v>5</v>
      </c>
      <c r="N204" s="186" t="s">
        <v>38</v>
      </c>
      <c r="O204" s="39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AR204" s="21" t="s">
        <v>136</v>
      </c>
      <c r="AT204" s="21" t="s">
        <v>131</v>
      </c>
      <c r="AU204" s="21" t="s">
        <v>76</v>
      </c>
      <c r="AY204" s="21" t="s">
        <v>128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21" t="s">
        <v>74</v>
      </c>
      <c r="BK204" s="189">
        <f>ROUND(I204*H204,2)</f>
        <v>0</v>
      </c>
      <c r="BL204" s="21" t="s">
        <v>136</v>
      </c>
      <c r="BM204" s="21" t="s">
        <v>460</v>
      </c>
    </row>
    <row r="205" spans="2:65" s="1" customFormat="1" ht="27">
      <c r="B205" s="38"/>
      <c r="D205" s="190" t="s">
        <v>169</v>
      </c>
      <c r="F205" s="191" t="s">
        <v>412</v>
      </c>
      <c r="I205" s="192"/>
      <c r="L205" s="38"/>
      <c r="M205" s="193"/>
      <c r="N205" s="39"/>
      <c r="O205" s="39"/>
      <c r="P205" s="39"/>
      <c r="Q205" s="39"/>
      <c r="R205" s="39"/>
      <c r="S205" s="39"/>
      <c r="T205" s="67"/>
      <c r="AT205" s="21" t="s">
        <v>169</v>
      </c>
      <c r="AU205" s="21" t="s">
        <v>76</v>
      </c>
    </row>
    <row r="206" spans="2:65" s="1" customFormat="1" ht="38.25" customHeight="1">
      <c r="B206" s="177"/>
      <c r="C206" s="178" t="s">
        <v>461</v>
      </c>
      <c r="D206" s="178" t="s">
        <v>131</v>
      </c>
      <c r="E206" s="179" t="s">
        <v>462</v>
      </c>
      <c r="F206" s="180" t="s">
        <v>463</v>
      </c>
      <c r="G206" s="181" t="s">
        <v>200</v>
      </c>
      <c r="H206" s="182">
        <v>100</v>
      </c>
      <c r="I206" s="183"/>
      <c r="J206" s="184">
        <f>ROUND(I206*H206,2)</f>
        <v>0</v>
      </c>
      <c r="K206" s="180" t="s">
        <v>135</v>
      </c>
      <c r="L206" s="38"/>
      <c r="M206" s="185" t="s">
        <v>5</v>
      </c>
      <c r="N206" s="186" t="s">
        <v>38</v>
      </c>
      <c r="O206" s="39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AR206" s="21" t="s">
        <v>136</v>
      </c>
      <c r="AT206" s="21" t="s">
        <v>131</v>
      </c>
      <c r="AU206" s="21" t="s">
        <v>76</v>
      </c>
      <c r="AY206" s="21" t="s">
        <v>128</v>
      </c>
      <c r="BE206" s="189">
        <f>IF(N206="základní",J206,0)</f>
        <v>0</v>
      </c>
      <c r="BF206" s="189">
        <f>IF(N206="snížená",J206,0)</f>
        <v>0</v>
      </c>
      <c r="BG206" s="189">
        <f>IF(N206="zákl. přenesená",J206,0)</f>
        <v>0</v>
      </c>
      <c r="BH206" s="189">
        <f>IF(N206="sníž. přenesená",J206,0)</f>
        <v>0</v>
      </c>
      <c r="BI206" s="189">
        <f>IF(N206="nulová",J206,0)</f>
        <v>0</v>
      </c>
      <c r="BJ206" s="21" t="s">
        <v>74</v>
      </c>
      <c r="BK206" s="189">
        <f>ROUND(I206*H206,2)</f>
        <v>0</v>
      </c>
      <c r="BL206" s="21" t="s">
        <v>136</v>
      </c>
      <c r="BM206" s="21" t="s">
        <v>464</v>
      </c>
    </row>
    <row r="207" spans="2:65" s="1" customFormat="1" ht="27">
      <c r="B207" s="38"/>
      <c r="D207" s="190" t="s">
        <v>169</v>
      </c>
      <c r="F207" s="191" t="s">
        <v>465</v>
      </c>
      <c r="I207" s="192"/>
      <c r="L207" s="38"/>
      <c r="M207" s="193"/>
      <c r="N207" s="39"/>
      <c r="O207" s="39"/>
      <c r="P207" s="39"/>
      <c r="Q207" s="39"/>
      <c r="R207" s="39"/>
      <c r="S207" s="39"/>
      <c r="T207" s="67"/>
      <c r="AT207" s="21" t="s">
        <v>169</v>
      </c>
      <c r="AU207" s="21" t="s">
        <v>76</v>
      </c>
    </row>
    <row r="208" spans="2:65" s="1" customFormat="1" ht="38.25" customHeight="1">
      <c r="B208" s="177"/>
      <c r="C208" s="178" t="s">
        <v>466</v>
      </c>
      <c r="D208" s="178" t="s">
        <v>131</v>
      </c>
      <c r="E208" s="179" t="s">
        <v>467</v>
      </c>
      <c r="F208" s="180" t="s">
        <v>468</v>
      </c>
      <c r="G208" s="181" t="s">
        <v>200</v>
      </c>
      <c r="H208" s="182">
        <v>200</v>
      </c>
      <c r="I208" s="183"/>
      <c r="J208" s="184">
        <f>ROUND(I208*H208,2)</f>
        <v>0</v>
      </c>
      <c r="K208" s="180" t="s">
        <v>135</v>
      </c>
      <c r="L208" s="38"/>
      <c r="M208" s="185" t="s">
        <v>5</v>
      </c>
      <c r="N208" s="186" t="s">
        <v>38</v>
      </c>
      <c r="O208" s="39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AR208" s="21" t="s">
        <v>136</v>
      </c>
      <c r="AT208" s="21" t="s">
        <v>131</v>
      </c>
      <c r="AU208" s="21" t="s">
        <v>76</v>
      </c>
      <c r="AY208" s="21" t="s">
        <v>128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21" t="s">
        <v>74</v>
      </c>
      <c r="BK208" s="189">
        <f>ROUND(I208*H208,2)</f>
        <v>0</v>
      </c>
      <c r="BL208" s="21" t="s">
        <v>136</v>
      </c>
      <c r="BM208" s="21" t="s">
        <v>469</v>
      </c>
    </row>
    <row r="209" spans="2:65" s="1" customFormat="1" ht="27">
      <c r="B209" s="38"/>
      <c r="D209" s="190" t="s">
        <v>169</v>
      </c>
      <c r="F209" s="191" t="s">
        <v>465</v>
      </c>
      <c r="I209" s="192"/>
      <c r="L209" s="38"/>
      <c r="M209" s="193"/>
      <c r="N209" s="39"/>
      <c r="O209" s="39"/>
      <c r="P209" s="39"/>
      <c r="Q209" s="39"/>
      <c r="R209" s="39"/>
      <c r="S209" s="39"/>
      <c r="T209" s="67"/>
      <c r="AT209" s="21" t="s">
        <v>169</v>
      </c>
      <c r="AU209" s="21" t="s">
        <v>76</v>
      </c>
    </row>
    <row r="210" spans="2:65" s="1" customFormat="1" ht="38.25" customHeight="1">
      <c r="B210" s="177"/>
      <c r="C210" s="178" t="s">
        <v>470</v>
      </c>
      <c r="D210" s="178" t="s">
        <v>131</v>
      </c>
      <c r="E210" s="179" t="s">
        <v>471</v>
      </c>
      <c r="F210" s="180" t="s">
        <v>472</v>
      </c>
      <c r="G210" s="181" t="s">
        <v>200</v>
      </c>
      <c r="H210" s="182">
        <v>100</v>
      </c>
      <c r="I210" s="183"/>
      <c r="J210" s="184">
        <f>ROUND(I210*H210,2)</f>
        <v>0</v>
      </c>
      <c r="K210" s="180" t="s">
        <v>135</v>
      </c>
      <c r="L210" s="38"/>
      <c r="M210" s="185" t="s">
        <v>5</v>
      </c>
      <c r="N210" s="186" t="s">
        <v>38</v>
      </c>
      <c r="O210" s="39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AR210" s="21" t="s">
        <v>136</v>
      </c>
      <c r="AT210" s="21" t="s">
        <v>131</v>
      </c>
      <c r="AU210" s="21" t="s">
        <v>76</v>
      </c>
      <c r="AY210" s="21" t="s">
        <v>128</v>
      </c>
      <c r="BE210" s="189">
        <f>IF(N210="základní",J210,0)</f>
        <v>0</v>
      </c>
      <c r="BF210" s="189">
        <f>IF(N210="snížená",J210,0)</f>
        <v>0</v>
      </c>
      <c r="BG210" s="189">
        <f>IF(N210="zákl. přenesená",J210,0)</f>
        <v>0</v>
      </c>
      <c r="BH210" s="189">
        <f>IF(N210="sníž. přenesená",J210,0)</f>
        <v>0</v>
      </c>
      <c r="BI210" s="189">
        <f>IF(N210="nulová",J210,0)</f>
        <v>0</v>
      </c>
      <c r="BJ210" s="21" t="s">
        <v>74</v>
      </c>
      <c r="BK210" s="189">
        <f>ROUND(I210*H210,2)</f>
        <v>0</v>
      </c>
      <c r="BL210" s="21" t="s">
        <v>136</v>
      </c>
      <c r="BM210" s="21" t="s">
        <v>473</v>
      </c>
    </row>
    <row r="211" spans="2:65" s="1" customFormat="1" ht="27">
      <c r="B211" s="38"/>
      <c r="D211" s="190" t="s">
        <v>169</v>
      </c>
      <c r="F211" s="191" t="s">
        <v>465</v>
      </c>
      <c r="I211" s="192"/>
      <c r="L211" s="38"/>
      <c r="M211" s="193"/>
      <c r="N211" s="39"/>
      <c r="O211" s="39"/>
      <c r="P211" s="39"/>
      <c r="Q211" s="39"/>
      <c r="R211" s="39"/>
      <c r="S211" s="39"/>
      <c r="T211" s="67"/>
      <c r="AT211" s="21" t="s">
        <v>169</v>
      </c>
      <c r="AU211" s="21" t="s">
        <v>76</v>
      </c>
    </row>
    <row r="212" spans="2:65" s="1" customFormat="1" ht="25.5" customHeight="1">
      <c r="B212" s="177"/>
      <c r="C212" s="178" t="s">
        <v>474</v>
      </c>
      <c r="D212" s="178" t="s">
        <v>131</v>
      </c>
      <c r="E212" s="179" t="s">
        <v>475</v>
      </c>
      <c r="F212" s="180" t="s">
        <v>476</v>
      </c>
      <c r="G212" s="181" t="s">
        <v>200</v>
      </c>
      <c r="H212" s="182">
        <v>100</v>
      </c>
      <c r="I212" s="183"/>
      <c r="J212" s="184">
        <f>ROUND(I212*H212,2)</f>
        <v>0</v>
      </c>
      <c r="K212" s="180" t="s">
        <v>135</v>
      </c>
      <c r="L212" s="38"/>
      <c r="M212" s="185" t="s">
        <v>5</v>
      </c>
      <c r="N212" s="186" t="s">
        <v>38</v>
      </c>
      <c r="O212" s="39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AR212" s="21" t="s">
        <v>136</v>
      </c>
      <c r="AT212" s="21" t="s">
        <v>131</v>
      </c>
      <c r="AU212" s="21" t="s">
        <v>76</v>
      </c>
      <c r="AY212" s="21" t="s">
        <v>128</v>
      </c>
      <c r="BE212" s="189">
        <f>IF(N212="základní",J212,0)</f>
        <v>0</v>
      </c>
      <c r="BF212" s="189">
        <f>IF(N212="snížená",J212,0)</f>
        <v>0</v>
      </c>
      <c r="BG212" s="189">
        <f>IF(N212="zákl. přenesená",J212,0)</f>
        <v>0</v>
      </c>
      <c r="BH212" s="189">
        <f>IF(N212="sníž. přenesená",J212,0)</f>
        <v>0</v>
      </c>
      <c r="BI212" s="189">
        <f>IF(N212="nulová",J212,0)</f>
        <v>0</v>
      </c>
      <c r="BJ212" s="21" t="s">
        <v>74</v>
      </c>
      <c r="BK212" s="189">
        <f>ROUND(I212*H212,2)</f>
        <v>0</v>
      </c>
      <c r="BL212" s="21" t="s">
        <v>136</v>
      </c>
      <c r="BM212" s="21" t="s">
        <v>477</v>
      </c>
    </row>
    <row r="213" spans="2:65" s="1" customFormat="1" ht="27">
      <c r="B213" s="38"/>
      <c r="D213" s="190" t="s">
        <v>169</v>
      </c>
      <c r="F213" s="191" t="s">
        <v>465</v>
      </c>
      <c r="I213" s="192"/>
      <c r="L213" s="38"/>
      <c r="M213" s="193"/>
      <c r="N213" s="39"/>
      <c r="O213" s="39"/>
      <c r="P213" s="39"/>
      <c r="Q213" s="39"/>
      <c r="R213" s="39"/>
      <c r="S213" s="39"/>
      <c r="T213" s="67"/>
      <c r="AT213" s="21" t="s">
        <v>169</v>
      </c>
      <c r="AU213" s="21" t="s">
        <v>76</v>
      </c>
    </row>
    <row r="214" spans="2:65" s="1" customFormat="1" ht="25.5" customHeight="1">
      <c r="B214" s="177"/>
      <c r="C214" s="178" t="s">
        <v>478</v>
      </c>
      <c r="D214" s="178" t="s">
        <v>131</v>
      </c>
      <c r="E214" s="179" t="s">
        <v>479</v>
      </c>
      <c r="F214" s="180" t="s">
        <v>480</v>
      </c>
      <c r="G214" s="181" t="s">
        <v>200</v>
      </c>
      <c r="H214" s="182">
        <v>500</v>
      </c>
      <c r="I214" s="183"/>
      <c r="J214" s="184">
        <f>ROUND(I214*H214,2)</f>
        <v>0</v>
      </c>
      <c r="K214" s="180" t="s">
        <v>135</v>
      </c>
      <c r="L214" s="38"/>
      <c r="M214" s="185" t="s">
        <v>5</v>
      </c>
      <c r="N214" s="186" t="s">
        <v>38</v>
      </c>
      <c r="O214" s="39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AR214" s="21" t="s">
        <v>136</v>
      </c>
      <c r="AT214" s="21" t="s">
        <v>131</v>
      </c>
      <c r="AU214" s="21" t="s">
        <v>76</v>
      </c>
      <c r="AY214" s="21" t="s">
        <v>128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21" t="s">
        <v>74</v>
      </c>
      <c r="BK214" s="189">
        <f>ROUND(I214*H214,2)</f>
        <v>0</v>
      </c>
      <c r="BL214" s="21" t="s">
        <v>136</v>
      </c>
      <c r="BM214" s="21" t="s">
        <v>481</v>
      </c>
    </row>
    <row r="215" spans="2:65" s="1" customFormat="1" ht="27">
      <c r="B215" s="38"/>
      <c r="D215" s="190" t="s">
        <v>169</v>
      </c>
      <c r="F215" s="191" t="s">
        <v>465</v>
      </c>
      <c r="I215" s="192"/>
      <c r="L215" s="38"/>
      <c r="M215" s="193"/>
      <c r="N215" s="39"/>
      <c r="O215" s="39"/>
      <c r="P215" s="39"/>
      <c r="Q215" s="39"/>
      <c r="R215" s="39"/>
      <c r="S215" s="39"/>
      <c r="T215" s="67"/>
      <c r="AT215" s="21" t="s">
        <v>169</v>
      </c>
      <c r="AU215" s="21" t="s">
        <v>76</v>
      </c>
    </row>
    <row r="216" spans="2:65" s="1" customFormat="1" ht="38.25" customHeight="1">
      <c r="B216" s="177"/>
      <c r="C216" s="178" t="s">
        <v>482</v>
      </c>
      <c r="D216" s="178" t="s">
        <v>131</v>
      </c>
      <c r="E216" s="179" t="s">
        <v>483</v>
      </c>
      <c r="F216" s="180" t="s">
        <v>484</v>
      </c>
      <c r="G216" s="181" t="s">
        <v>200</v>
      </c>
      <c r="H216" s="182">
        <v>150</v>
      </c>
      <c r="I216" s="183"/>
      <c r="J216" s="184">
        <f>ROUND(I216*H216,2)</f>
        <v>0</v>
      </c>
      <c r="K216" s="180" t="s">
        <v>135</v>
      </c>
      <c r="L216" s="38"/>
      <c r="M216" s="185" t="s">
        <v>5</v>
      </c>
      <c r="N216" s="186" t="s">
        <v>38</v>
      </c>
      <c r="O216" s="39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AR216" s="21" t="s">
        <v>136</v>
      </c>
      <c r="AT216" s="21" t="s">
        <v>131</v>
      </c>
      <c r="AU216" s="21" t="s">
        <v>76</v>
      </c>
      <c r="AY216" s="21" t="s">
        <v>128</v>
      </c>
      <c r="BE216" s="189">
        <f>IF(N216="základní",J216,0)</f>
        <v>0</v>
      </c>
      <c r="BF216" s="189">
        <f>IF(N216="snížená",J216,0)</f>
        <v>0</v>
      </c>
      <c r="BG216" s="189">
        <f>IF(N216="zákl. přenesená",J216,0)</f>
        <v>0</v>
      </c>
      <c r="BH216" s="189">
        <f>IF(N216="sníž. přenesená",J216,0)</f>
        <v>0</v>
      </c>
      <c r="BI216" s="189">
        <f>IF(N216="nulová",J216,0)</f>
        <v>0</v>
      </c>
      <c r="BJ216" s="21" t="s">
        <v>74</v>
      </c>
      <c r="BK216" s="189">
        <f>ROUND(I216*H216,2)</f>
        <v>0</v>
      </c>
      <c r="BL216" s="21" t="s">
        <v>136</v>
      </c>
      <c r="BM216" s="21" t="s">
        <v>485</v>
      </c>
    </row>
    <row r="217" spans="2:65" s="1" customFormat="1" ht="27">
      <c r="B217" s="38"/>
      <c r="D217" s="190" t="s">
        <v>169</v>
      </c>
      <c r="F217" s="191" t="s">
        <v>486</v>
      </c>
      <c r="I217" s="192"/>
      <c r="L217" s="38"/>
      <c r="M217" s="193"/>
      <c r="N217" s="39"/>
      <c r="O217" s="39"/>
      <c r="P217" s="39"/>
      <c r="Q217" s="39"/>
      <c r="R217" s="39"/>
      <c r="S217" s="39"/>
      <c r="T217" s="67"/>
      <c r="AT217" s="21" t="s">
        <v>169</v>
      </c>
      <c r="AU217" s="21" t="s">
        <v>76</v>
      </c>
    </row>
    <row r="218" spans="2:65" s="1" customFormat="1" ht="51" customHeight="1">
      <c r="B218" s="177"/>
      <c r="C218" s="178" t="s">
        <v>487</v>
      </c>
      <c r="D218" s="178" t="s">
        <v>131</v>
      </c>
      <c r="E218" s="179" t="s">
        <v>488</v>
      </c>
      <c r="F218" s="180" t="s">
        <v>489</v>
      </c>
      <c r="G218" s="181" t="s">
        <v>490</v>
      </c>
      <c r="H218" s="182">
        <v>60</v>
      </c>
      <c r="I218" s="183"/>
      <c r="J218" s="184">
        <f t="shared" ref="J218:J238" si="20">ROUND(I218*H218,2)</f>
        <v>0</v>
      </c>
      <c r="K218" s="180" t="s">
        <v>135</v>
      </c>
      <c r="L218" s="38"/>
      <c r="M218" s="185" t="s">
        <v>5</v>
      </c>
      <c r="N218" s="186" t="s">
        <v>38</v>
      </c>
      <c r="O218" s="39"/>
      <c r="P218" s="187">
        <f t="shared" ref="P218:P238" si="21">O218*H218</f>
        <v>0</v>
      </c>
      <c r="Q218" s="187">
        <v>0</v>
      </c>
      <c r="R218" s="187">
        <f t="shared" ref="R218:R238" si="22">Q218*H218</f>
        <v>0</v>
      </c>
      <c r="S218" s="187">
        <v>0</v>
      </c>
      <c r="T218" s="188">
        <f t="shared" ref="T218:T238" si="23">S218*H218</f>
        <v>0</v>
      </c>
      <c r="AR218" s="21" t="s">
        <v>136</v>
      </c>
      <c r="AT218" s="21" t="s">
        <v>131</v>
      </c>
      <c r="AU218" s="21" t="s">
        <v>76</v>
      </c>
      <c r="AY218" s="21" t="s">
        <v>128</v>
      </c>
      <c r="BE218" s="189">
        <f t="shared" ref="BE218:BE238" si="24">IF(N218="základní",J218,0)</f>
        <v>0</v>
      </c>
      <c r="BF218" s="189">
        <f t="shared" ref="BF218:BF238" si="25">IF(N218="snížená",J218,0)</f>
        <v>0</v>
      </c>
      <c r="BG218" s="189">
        <f t="shared" ref="BG218:BG238" si="26">IF(N218="zákl. přenesená",J218,0)</f>
        <v>0</v>
      </c>
      <c r="BH218" s="189">
        <f t="shared" ref="BH218:BH238" si="27">IF(N218="sníž. přenesená",J218,0)</f>
        <v>0</v>
      </c>
      <c r="BI218" s="189">
        <f t="shared" ref="BI218:BI238" si="28">IF(N218="nulová",J218,0)</f>
        <v>0</v>
      </c>
      <c r="BJ218" s="21" t="s">
        <v>74</v>
      </c>
      <c r="BK218" s="189">
        <f t="shared" ref="BK218:BK238" si="29">ROUND(I218*H218,2)</f>
        <v>0</v>
      </c>
      <c r="BL218" s="21" t="s">
        <v>136</v>
      </c>
      <c r="BM218" s="21" t="s">
        <v>491</v>
      </c>
    </row>
    <row r="219" spans="2:65" s="1" customFormat="1" ht="51" customHeight="1">
      <c r="B219" s="177"/>
      <c r="C219" s="178" t="s">
        <v>492</v>
      </c>
      <c r="D219" s="178" t="s">
        <v>131</v>
      </c>
      <c r="E219" s="179" t="s">
        <v>493</v>
      </c>
      <c r="F219" s="180" t="s">
        <v>494</v>
      </c>
      <c r="G219" s="181" t="s">
        <v>490</v>
      </c>
      <c r="H219" s="182">
        <v>80</v>
      </c>
      <c r="I219" s="183"/>
      <c r="J219" s="184">
        <f t="shared" si="20"/>
        <v>0</v>
      </c>
      <c r="K219" s="180" t="s">
        <v>135</v>
      </c>
      <c r="L219" s="38"/>
      <c r="M219" s="185" t="s">
        <v>5</v>
      </c>
      <c r="N219" s="186" t="s">
        <v>38</v>
      </c>
      <c r="O219" s="39"/>
      <c r="P219" s="187">
        <f t="shared" si="21"/>
        <v>0</v>
      </c>
      <c r="Q219" s="187">
        <v>0</v>
      </c>
      <c r="R219" s="187">
        <f t="shared" si="22"/>
        <v>0</v>
      </c>
      <c r="S219" s="187">
        <v>0</v>
      </c>
      <c r="T219" s="188">
        <f t="shared" si="23"/>
        <v>0</v>
      </c>
      <c r="AR219" s="21" t="s">
        <v>136</v>
      </c>
      <c r="AT219" s="21" t="s">
        <v>131</v>
      </c>
      <c r="AU219" s="21" t="s">
        <v>76</v>
      </c>
      <c r="AY219" s="21" t="s">
        <v>128</v>
      </c>
      <c r="BE219" s="189">
        <f t="shared" si="24"/>
        <v>0</v>
      </c>
      <c r="BF219" s="189">
        <f t="shared" si="25"/>
        <v>0</v>
      </c>
      <c r="BG219" s="189">
        <f t="shared" si="26"/>
        <v>0</v>
      </c>
      <c r="BH219" s="189">
        <f t="shared" si="27"/>
        <v>0</v>
      </c>
      <c r="BI219" s="189">
        <f t="shared" si="28"/>
        <v>0</v>
      </c>
      <c r="BJ219" s="21" t="s">
        <v>74</v>
      </c>
      <c r="BK219" s="189">
        <f t="shared" si="29"/>
        <v>0</v>
      </c>
      <c r="BL219" s="21" t="s">
        <v>136</v>
      </c>
      <c r="BM219" s="21" t="s">
        <v>495</v>
      </c>
    </row>
    <row r="220" spans="2:65" s="1" customFormat="1" ht="51" customHeight="1">
      <c r="B220" s="177"/>
      <c r="C220" s="178" t="s">
        <v>496</v>
      </c>
      <c r="D220" s="178" t="s">
        <v>131</v>
      </c>
      <c r="E220" s="179" t="s">
        <v>497</v>
      </c>
      <c r="F220" s="180" t="s">
        <v>498</v>
      </c>
      <c r="G220" s="181" t="s">
        <v>490</v>
      </c>
      <c r="H220" s="182">
        <v>6</v>
      </c>
      <c r="I220" s="183"/>
      <c r="J220" s="184">
        <f t="shared" si="20"/>
        <v>0</v>
      </c>
      <c r="K220" s="180" t="s">
        <v>135</v>
      </c>
      <c r="L220" s="38"/>
      <c r="M220" s="185" t="s">
        <v>5</v>
      </c>
      <c r="N220" s="186" t="s">
        <v>38</v>
      </c>
      <c r="O220" s="39"/>
      <c r="P220" s="187">
        <f t="shared" si="21"/>
        <v>0</v>
      </c>
      <c r="Q220" s="187">
        <v>0</v>
      </c>
      <c r="R220" s="187">
        <f t="shared" si="22"/>
        <v>0</v>
      </c>
      <c r="S220" s="187">
        <v>0</v>
      </c>
      <c r="T220" s="188">
        <f t="shared" si="23"/>
        <v>0</v>
      </c>
      <c r="AR220" s="21" t="s">
        <v>136</v>
      </c>
      <c r="AT220" s="21" t="s">
        <v>131</v>
      </c>
      <c r="AU220" s="21" t="s">
        <v>76</v>
      </c>
      <c r="AY220" s="21" t="s">
        <v>128</v>
      </c>
      <c r="BE220" s="189">
        <f t="shared" si="24"/>
        <v>0</v>
      </c>
      <c r="BF220" s="189">
        <f t="shared" si="25"/>
        <v>0</v>
      </c>
      <c r="BG220" s="189">
        <f t="shared" si="26"/>
        <v>0</v>
      </c>
      <c r="BH220" s="189">
        <f t="shared" si="27"/>
        <v>0</v>
      </c>
      <c r="BI220" s="189">
        <f t="shared" si="28"/>
        <v>0</v>
      </c>
      <c r="BJ220" s="21" t="s">
        <v>74</v>
      </c>
      <c r="BK220" s="189">
        <f t="shared" si="29"/>
        <v>0</v>
      </c>
      <c r="BL220" s="21" t="s">
        <v>136</v>
      </c>
      <c r="BM220" s="21" t="s">
        <v>499</v>
      </c>
    </row>
    <row r="221" spans="2:65" s="1" customFormat="1" ht="51" customHeight="1">
      <c r="B221" s="177"/>
      <c r="C221" s="178" t="s">
        <v>500</v>
      </c>
      <c r="D221" s="178" t="s">
        <v>131</v>
      </c>
      <c r="E221" s="179" t="s">
        <v>501</v>
      </c>
      <c r="F221" s="180" t="s">
        <v>502</v>
      </c>
      <c r="G221" s="181" t="s">
        <v>490</v>
      </c>
      <c r="H221" s="182">
        <v>10</v>
      </c>
      <c r="I221" s="183"/>
      <c r="J221" s="184">
        <f t="shared" si="20"/>
        <v>0</v>
      </c>
      <c r="K221" s="180" t="s">
        <v>135</v>
      </c>
      <c r="L221" s="38"/>
      <c r="M221" s="185" t="s">
        <v>5</v>
      </c>
      <c r="N221" s="186" t="s">
        <v>38</v>
      </c>
      <c r="O221" s="39"/>
      <c r="P221" s="187">
        <f t="shared" si="21"/>
        <v>0</v>
      </c>
      <c r="Q221" s="187">
        <v>0</v>
      </c>
      <c r="R221" s="187">
        <f t="shared" si="22"/>
        <v>0</v>
      </c>
      <c r="S221" s="187">
        <v>0</v>
      </c>
      <c r="T221" s="188">
        <f t="shared" si="23"/>
        <v>0</v>
      </c>
      <c r="AR221" s="21" t="s">
        <v>136</v>
      </c>
      <c r="AT221" s="21" t="s">
        <v>131</v>
      </c>
      <c r="AU221" s="21" t="s">
        <v>76</v>
      </c>
      <c r="AY221" s="21" t="s">
        <v>128</v>
      </c>
      <c r="BE221" s="189">
        <f t="shared" si="24"/>
        <v>0</v>
      </c>
      <c r="BF221" s="189">
        <f t="shared" si="25"/>
        <v>0</v>
      </c>
      <c r="BG221" s="189">
        <f t="shared" si="26"/>
        <v>0</v>
      </c>
      <c r="BH221" s="189">
        <f t="shared" si="27"/>
        <v>0</v>
      </c>
      <c r="BI221" s="189">
        <f t="shared" si="28"/>
        <v>0</v>
      </c>
      <c r="BJ221" s="21" t="s">
        <v>74</v>
      </c>
      <c r="BK221" s="189">
        <f t="shared" si="29"/>
        <v>0</v>
      </c>
      <c r="BL221" s="21" t="s">
        <v>136</v>
      </c>
      <c r="BM221" s="21" t="s">
        <v>503</v>
      </c>
    </row>
    <row r="222" spans="2:65" s="1" customFormat="1" ht="63.75" customHeight="1">
      <c r="B222" s="177"/>
      <c r="C222" s="178" t="s">
        <v>504</v>
      </c>
      <c r="D222" s="178" t="s">
        <v>131</v>
      </c>
      <c r="E222" s="179" t="s">
        <v>505</v>
      </c>
      <c r="F222" s="180" t="s">
        <v>506</v>
      </c>
      <c r="G222" s="181" t="s">
        <v>490</v>
      </c>
      <c r="H222" s="182">
        <v>10</v>
      </c>
      <c r="I222" s="183"/>
      <c r="J222" s="184">
        <f t="shared" si="20"/>
        <v>0</v>
      </c>
      <c r="K222" s="180" t="s">
        <v>135</v>
      </c>
      <c r="L222" s="38"/>
      <c r="M222" s="185" t="s">
        <v>5</v>
      </c>
      <c r="N222" s="186" t="s">
        <v>38</v>
      </c>
      <c r="O222" s="39"/>
      <c r="P222" s="187">
        <f t="shared" si="21"/>
        <v>0</v>
      </c>
      <c r="Q222" s="187">
        <v>0</v>
      </c>
      <c r="R222" s="187">
        <f t="shared" si="22"/>
        <v>0</v>
      </c>
      <c r="S222" s="187">
        <v>0</v>
      </c>
      <c r="T222" s="188">
        <f t="shared" si="23"/>
        <v>0</v>
      </c>
      <c r="AR222" s="21" t="s">
        <v>136</v>
      </c>
      <c r="AT222" s="21" t="s">
        <v>131</v>
      </c>
      <c r="AU222" s="21" t="s">
        <v>76</v>
      </c>
      <c r="AY222" s="21" t="s">
        <v>128</v>
      </c>
      <c r="BE222" s="189">
        <f t="shared" si="24"/>
        <v>0</v>
      </c>
      <c r="BF222" s="189">
        <f t="shared" si="25"/>
        <v>0</v>
      </c>
      <c r="BG222" s="189">
        <f t="shared" si="26"/>
        <v>0</v>
      </c>
      <c r="BH222" s="189">
        <f t="shared" si="27"/>
        <v>0</v>
      </c>
      <c r="BI222" s="189">
        <f t="shared" si="28"/>
        <v>0</v>
      </c>
      <c r="BJ222" s="21" t="s">
        <v>74</v>
      </c>
      <c r="BK222" s="189">
        <f t="shared" si="29"/>
        <v>0</v>
      </c>
      <c r="BL222" s="21" t="s">
        <v>136</v>
      </c>
      <c r="BM222" s="21" t="s">
        <v>507</v>
      </c>
    </row>
    <row r="223" spans="2:65" s="1" customFormat="1" ht="63.75" customHeight="1">
      <c r="B223" s="177"/>
      <c r="C223" s="178" t="s">
        <v>508</v>
      </c>
      <c r="D223" s="178" t="s">
        <v>131</v>
      </c>
      <c r="E223" s="179" t="s">
        <v>509</v>
      </c>
      <c r="F223" s="180" t="s">
        <v>510</v>
      </c>
      <c r="G223" s="181" t="s">
        <v>490</v>
      </c>
      <c r="H223" s="182">
        <v>10</v>
      </c>
      <c r="I223" s="183"/>
      <c r="J223" s="184">
        <f t="shared" si="20"/>
        <v>0</v>
      </c>
      <c r="K223" s="180" t="s">
        <v>135</v>
      </c>
      <c r="L223" s="38"/>
      <c r="M223" s="185" t="s">
        <v>5</v>
      </c>
      <c r="N223" s="186" t="s">
        <v>38</v>
      </c>
      <c r="O223" s="39"/>
      <c r="P223" s="187">
        <f t="shared" si="21"/>
        <v>0</v>
      </c>
      <c r="Q223" s="187">
        <v>0</v>
      </c>
      <c r="R223" s="187">
        <f t="shared" si="22"/>
        <v>0</v>
      </c>
      <c r="S223" s="187">
        <v>0</v>
      </c>
      <c r="T223" s="188">
        <f t="shared" si="23"/>
        <v>0</v>
      </c>
      <c r="AR223" s="21" t="s">
        <v>136</v>
      </c>
      <c r="AT223" s="21" t="s">
        <v>131</v>
      </c>
      <c r="AU223" s="21" t="s">
        <v>76</v>
      </c>
      <c r="AY223" s="21" t="s">
        <v>128</v>
      </c>
      <c r="BE223" s="189">
        <f t="shared" si="24"/>
        <v>0</v>
      </c>
      <c r="BF223" s="189">
        <f t="shared" si="25"/>
        <v>0</v>
      </c>
      <c r="BG223" s="189">
        <f t="shared" si="26"/>
        <v>0</v>
      </c>
      <c r="BH223" s="189">
        <f t="shared" si="27"/>
        <v>0</v>
      </c>
      <c r="BI223" s="189">
        <f t="shared" si="28"/>
        <v>0</v>
      </c>
      <c r="BJ223" s="21" t="s">
        <v>74</v>
      </c>
      <c r="BK223" s="189">
        <f t="shared" si="29"/>
        <v>0</v>
      </c>
      <c r="BL223" s="21" t="s">
        <v>136</v>
      </c>
      <c r="BM223" s="21" t="s">
        <v>511</v>
      </c>
    </row>
    <row r="224" spans="2:65" s="1" customFormat="1" ht="63.75" customHeight="1">
      <c r="B224" s="177"/>
      <c r="C224" s="178" t="s">
        <v>512</v>
      </c>
      <c r="D224" s="178" t="s">
        <v>131</v>
      </c>
      <c r="E224" s="179" t="s">
        <v>513</v>
      </c>
      <c r="F224" s="180" t="s">
        <v>514</v>
      </c>
      <c r="G224" s="181" t="s">
        <v>490</v>
      </c>
      <c r="H224" s="182">
        <v>10</v>
      </c>
      <c r="I224" s="183"/>
      <c r="J224" s="184">
        <f t="shared" si="20"/>
        <v>0</v>
      </c>
      <c r="K224" s="180" t="s">
        <v>135</v>
      </c>
      <c r="L224" s="38"/>
      <c r="M224" s="185" t="s">
        <v>5</v>
      </c>
      <c r="N224" s="186" t="s">
        <v>38</v>
      </c>
      <c r="O224" s="39"/>
      <c r="P224" s="187">
        <f t="shared" si="21"/>
        <v>0</v>
      </c>
      <c r="Q224" s="187">
        <v>0</v>
      </c>
      <c r="R224" s="187">
        <f t="shared" si="22"/>
        <v>0</v>
      </c>
      <c r="S224" s="187">
        <v>0</v>
      </c>
      <c r="T224" s="188">
        <f t="shared" si="23"/>
        <v>0</v>
      </c>
      <c r="AR224" s="21" t="s">
        <v>136</v>
      </c>
      <c r="AT224" s="21" t="s">
        <v>131</v>
      </c>
      <c r="AU224" s="21" t="s">
        <v>76</v>
      </c>
      <c r="AY224" s="21" t="s">
        <v>128</v>
      </c>
      <c r="BE224" s="189">
        <f t="shared" si="24"/>
        <v>0</v>
      </c>
      <c r="BF224" s="189">
        <f t="shared" si="25"/>
        <v>0</v>
      </c>
      <c r="BG224" s="189">
        <f t="shared" si="26"/>
        <v>0</v>
      </c>
      <c r="BH224" s="189">
        <f t="shared" si="27"/>
        <v>0</v>
      </c>
      <c r="BI224" s="189">
        <f t="shared" si="28"/>
        <v>0</v>
      </c>
      <c r="BJ224" s="21" t="s">
        <v>74</v>
      </c>
      <c r="BK224" s="189">
        <f t="shared" si="29"/>
        <v>0</v>
      </c>
      <c r="BL224" s="21" t="s">
        <v>136</v>
      </c>
      <c r="BM224" s="21" t="s">
        <v>515</v>
      </c>
    </row>
    <row r="225" spans="2:65" s="1" customFormat="1" ht="51" customHeight="1">
      <c r="B225" s="177"/>
      <c r="C225" s="178" t="s">
        <v>516</v>
      </c>
      <c r="D225" s="178" t="s">
        <v>131</v>
      </c>
      <c r="E225" s="179" t="s">
        <v>517</v>
      </c>
      <c r="F225" s="180" t="s">
        <v>518</v>
      </c>
      <c r="G225" s="181" t="s">
        <v>257</v>
      </c>
      <c r="H225" s="182">
        <v>200</v>
      </c>
      <c r="I225" s="183"/>
      <c r="J225" s="184">
        <f t="shared" si="20"/>
        <v>0</v>
      </c>
      <c r="K225" s="180" t="s">
        <v>135</v>
      </c>
      <c r="L225" s="38"/>
      <c r="M225" s="185" t="s">
        <v>5</v>
      </c>
      <c r="N225" s="186" t="s">
        <v>38</v>
      </c>
      <c r="O225" s="39"/>
      <c r="P225" s="187">
        <f t="shared" si="21"/>
        <v>0</v>
      </c>
      <c r="Q225" s="187">
        <v>0</v>
      </c>
      <c r="R225" s="187">
        <f t="shared" si="22"/>
        <v>0</v>
      </c>
      <c r="S225" s="187">
        <v>0</v>
      </c>
      <c r="T225" s="188">
        <f t="shared" si="23"/>
        <v>0</v>
      </c>
      <c r="AR225" s="21" t="s">
        <v>136</v>
      </c>
      <c r="AT225" s="21" t="s">
        <v>131</v>
      </c>
      <c r="AU225" s="21" t="s">
        <v>76</v>
      </c>
      <c r="AY225" s="21" t="s">
        <v>128</v>
      </c>
      <c r="BE225" s="189">
        <f t="shared" si="24"/>
        <v>0</v>
      </c>
      <c r="BF225" s="189">
        <f t="shared" si="25"/>
        <v>0</v>
      </c>
      <c r="BG225" s="189">
        <f t="shared" si="26"/>
        <v>0</v>
      </c>
      <c r="BH225" s="189">
        <f t="shared" si="27"/>
        <v>0</v>
      </c>
      <c r="BI225" s="189">
        <f t="shared" si="28"/>
        <v>0</v>
      </c>
      <c r="BJ225" s="21" t="s">
        <v>74</v>
      </c>
      <c r="BK225" s="189">
        <f t="shared" si="29"/>
        <v>0</v>
      </c>
      <c r="BL225" s="21" t="s">
        <v>136</v>
      </c>
      <c r="BM225" s="21" t="s">
        <v>519</v>
      </c>
    </row>
    <row r="226" spans="2:65" s="1" customFormat="1" ht="51" customHeight="1">
      <c r="B226" s="177"/>
      <c r="C226" s="178" t="s">
        <v>520</v>
      </c>
      <c r="D226" s="178" t="s">
        <v>131</v>
      </c>
      <c r="E226" s="179" t="s">
        <v>521</v>
      </c>
      <c r="F226" s="180" t="s">
        <v>522</v>
      </c>
      <c r="G226" s="181" t="s">
        <v>200</v>
      </c>
      <c r="H226" s="182">
        <v>2000</v>
      </c>
      <c r="I226" s="183"/>
      <c r="J226" s="184">
        <f t="shared" si="20"/>
        <v>0</v>
      </c>
      <c r="K226" s="180" t="s">
        <v>135</v>
      </c>
      <c r="L226" s="38"/>
      <c r="M226" s="185" t="s">
        <v>5</v>
      </c>
      <c r="N226" s="186" t="s">
        <v>38</v>
      </c>
      <c r="O226" s="39"/>
      <c r="P226" s="187">
        <f t="shared" si="21"/>
        <v>0</v>
      </c>
      <c r="Q226" s="187">
        <v>0</v>
      </c>
      <c r="R226" s="187">
        <f t="shared" si="22"/>
        <v>0</v>
      </c>
      <c r="S226" s="187">
        <v>0</v>
      </c>
      <c r="T226" s="188">
        <f t="shared" si="23"/>
        <v>0</v>
      </c>
      <c r="AR226" s="21" t="s">
        <v>136</v>
      </c>
      <c r="AT226" s="21" t="s">
        <v>131</v>
      </c>
      <c r="AU226" s="21" t="s">
        <v>76</v>
      </c>
      <c r="AY226" s="21" t="s">
        <v>128</v>
      </c>
      <c r="BE226" s="189">
        <f t="shared" si="24"/>
        <v>0</v>
      </c>
      <c r="BF226" s="189">
        <f t="shared" si="25"/>
        <v>0</v>
      </c>
      <c r="BG226" s="189">
        <f t="shared" si="26"/>
        <v>0</v>
      </c>
      <c r="BH226" s="189">
        <f t="shared" si="27"/>
        <v>0</v>
      </c>
      <c r="BI226" s="189">
        <f t="shared" si="28"/>
        <v>0</v>
      </c>
      <c r="BJ226" s="21" t="s">
        <v>74</v>
      </c>
      <c r="BK226" s="189">
        <f t="shared" si="29"/>
        <v>0</v>
      </c>
      <c r="BL226" s="21" t="s">
        <v>136</v>
      </c>
      <c r="BM226" s="21" t="s">
        <v>523</v>
      </c>
    </row>
    <row r="227" spans="2:65" s="1" customFormat="1" ht="51" customHeight="1">
      <c r="B227" s="177"/>
      <c r="C227" s="178" t="s">
        <v>524</v>
      </c>
      <c r="D227" s="178" t="s">
        <v>131</v>
      </c>
      <c r="E227" s="179" t="s">
        <v>525</v>
      </c>
      <c r="F227" s="180" t="s">
        <v>526</v>
      </c>
      <c r="G227" s="181" t="s">
        <v>200</v>
      </c>
      <c r="H227" s="182">
        <v>100</v>
      </c>
      <c r="I227" s="183"/>
      <c r="J227" s="184">
        <f t="shared" si="20"/>
        <v>0</v>
      </c>
      <c r="K227" s="180" t="s">
        <v>135</v>
      </c>
      <c r="L227" s="38"/>
      <c r="M227" s="185" t="s">
        <v>5</v>
      </c>
      <c r="N227" s="186" t="s">
        <v>38</v>
      </c>
      <c r="O227" s="39"/>
      <c r="P227" s="187">
        <f t="shared" si="21"/>
        <v>0</v>
      </c>
      <c r="Q227" s="187">
        <v>0</v>
      </c>
      <c r="R227" s="187">
        <f t="shared" si="22"/>
        <v>0</v>
      </c>
      <c r="S227" s="187">
        <v>0</v>
      </c>
      <c r="T227" s="188">
        <f t="shared" si="23"/>
        <v>0</v>
      </c>
      <c r="AR227" s="21" t="s">
        <v>136</v>
      </c>
      <c r="AT227" s="21" t="s">
        <v>131</v>
      </c>
      <c r="AU227" s="21" t="s">
        <v>76</v>
      </c>
      <c r="AY227" s="21" t="s">
        <v>128</v>
      </c>
      <c r="BE227" s="189">
        <f t="shared" si="24"/>
        <v>0</v>
      </c>
      <c r="BF227" s="189">
        <f t="shared" si="25"/>
        <v>0</v>
      </c>
      <c r="BG227" s="189">
        <f t="shared" si="26"/>
        <v>0</v>
      </c>
      <c r="BH227" s="189">
        <f t="shared" si="27"/>
        <v>0</v>
      </c>
      <c r="BI227" s="189">
        <f t="shared" si="28"/>
        <v>0</v>
      </c>
      <c r="BJ227" s="21" t="s">
        <v>74</v>
      </c>
      <c r="BK227" s="189">
        <f t="shared" si="29"/>
        <v>0</v>
      </c>
      <c r="BL227" s="21" t="s">
        <v>136</v>
      </c>
      <c r="BM227" s="21" t="s">
        <v>527</v>
      </c>
    </row>
    <row r="228" spans="2:65" s="1" customFormat="1" ht="51" customHeight="1">
      <c r="B228" s="177"/>
      <c r="C228" s="178" t="s">
        <v>528</v>
      </c>
      <c r="D228" s="178" t="s">
        <v>131</v>
      </c>
      <c r="E228" s="179" t="s">
        <v>529</v>
      </c>
      <c r="F228" s="180" t="s">
        <v>530</v>
      </c>
      <c r="G228" s="181" t="s">
        <v>200</v>
      </c>
      <c r="H228" s="182">
        <v>100</v>
      </c>
      <c r="I228" s="183"/>
      <c r="J228" s="184">
        <f t="shared" si="20"/>
        <v>0</v>
      </c>
      <c r="K228" s="180" t="s">
        <v>135</v>
      </c>
      <c r="L228" s="38"/>
      <c r="M228" s="185" t="s">
        <v>5</v>
      </c>
      <c r="N228" s="186" t="s">
        <v>38</v>
      </c>
      <c r="O228" s="39"/>
      <c r="P228" s="187">
        <f t="shared" si="21"/>
        <v>0</v>
      </c>
      <c r="Q228" s="187">
        <v>0</v>
      </c>
      <c r="R228" s="187">
        <f t="shared" si="22"/>
        <v>0</v>
      </c>
      <c r="S228" s="187">
        <v>0</v>
      </c>
      <c r="T228" s="188">
        <f t="shared" si="23"/>
        <v>0</v>
      </c>
      <c r="AR228" s="21" t="s">
        <v>136</v>
      </c>
      <c r="AT228" s="21" t="s">
        <v>131</v>
      </c>
      <c r="AU228" s="21" t="s">
        <v>76</v>
      </c>
      <c r="AY228" s="21" t="s">
        <v>128</v>
      </c>
      <c r="BE228" s="189">
        <f t="shared" si="24"/>
        <v>0</v>
      </c>
      <c r="BF228" s="189">
        <f t="shared" si="25"/>
        <v>0</v>
      </c>
      <c r="BG228" s="189">
        <f t="shared" si="26"/>
        <v>0</v>
      </c>
      <c r="BH228" s="189">
        <f t="shared" si="27"/>
        <v>0</v>
      </c>
      <c r="BI228" s="189">
        <f t="shared" si="28"/>
        <v>0</v>
      </c>
      <c r="BJ228" s="21" t="s">
        <v>74</v>
      </c>
      <c r="BK228" s="189">
        <f t="shared" si="29"/>
        <v>0</v>
      </c>
      <c r="BL228" s="21" t="s">
        <v>136</v>
      </c>
      <c r="BM228" s="21" t="s">
        <v>531</v>
      </c>
    </row>
    <row r="229" spans="2:65" s="1" customFormat="1" ht="51" customHeight="1">
      <c r="B229" s="177"/>
      <c r="C229" s="178" t="s">
        <v>532</v>
      </c>
      <c r="D229" s="178" t="s">
        <v>131</v>
      </c>
      <c r="E229" s="179" t="s">
        <v>533</v>
      </c>
      <c r="F229" s="180" t="s">
        <v>534</v>
      </c>
      <c r="G229" s="181" t="s">
        <v>200</v>
      </c>
      <c r="H229" s="182">
        <v>4000</v>
      </c>
      <c r="I229" s="183"/>
      <c r="J229" s="184">
        <f t="shared" si="20"/>
        <v>0</v>
      </c>
      <c r="K229" s="180" t="s">
        <v>135</v>
      </c>
      <c r="L229" s="38"/>
      <c r="M229" s="185" t="s">
        <v>5</v>
      </c>
      <c r="N229" s="186" t="s">
        <v>38</v>
      </c>
      <c r="O229" s="39"/>
      <c r="P229" s="187">
        <f t="shared" si="21"/>
        <v>0</v>
      </c>
      <c r="Q229" s="187">
        <v>0</v>
      </c>
      <c r="R229" s="187">
        <f t="shared" si="22"/>
        <v>0</v>
      </c>
      <c r="S229" s="187">
        <v>0</v>
      </c>
      <c r="T229" s="188">
        <f t="shared" si="23"/>
        <v>0</v>
      </c>
      <c r="AR229" s="21" t="s">
        <v>136</v>
      </c>
      <c r="AT229" s="21" t="s">
        <v>131</v>
      </c>
      <c r="AU229" s="21" t="s">
        <v>76</v>
      </c>
      <c r="AY229" s="21" t="s">
        <v>128</v>
      </c>
      <c r="BE229" s="189">
        <f t="shared" si="24"/>
        <v>0</v>
      </c>
      <c r="BF229" s="189">
        <f t="shared" si="25"/>
        <v>0</v>
      </c>
      <c r="BG229" s="189">
        <f t="shared" si="26"/>
        <v>0</v>
      </c>
      <c r="BH229" s="189">
        <f t="shared" si="27"/>
        <v>0</v>
      </c>
      <c r="BI229" s="189">
        <f t="shared" si="28"/>
        <v>0</v>
      </c>
      <c r="BJ229" s="21" t="s">
        <v>74</v>
      </c>
      <c r="BK229" s="189">
        <f t="shared" si="29"/>
        <v>0</v>
      </c>
      <c r="BL229" s="21" t="s">
        <v>136</v>
      </c>
      <c r="BM229" s="21" t="s">
        <v>535</v>
      </c>
    </row>
    <row r="230" spans="2:65" s="1" customFormat="1" ht="63.75" customHeight="1">
      <c r="B230" s="177"/>
      <c r="C230" s="178" t="s">
        <v>536</v>
      </c>
      <c r="D230" s="178" t="s">
        <v>131</v>
      </c>
      <c r="E230" s="179" t="s">
        <v>537</v>
      </c>
      <c r="F230" s="180" t="s">
        <v>538</v>
      </c>
      <c r="G230" s="181" t="s">
        <v>257</v>
      </c>
      <c r="H230" s="182">
        <v>50</v>
      </c>
      <c r="I230" s="183"/>
      <c r="J230" s="184">
        <f t="shared" si="20"/>
        <v>0</v>
      </c>
      <c r="K230" s="180" t="s">
        <v>135</v>
      </c>
      <c r="L230" s="38"/>
      <c r="M230" s="185" t="s">
        <v>5</v>
      </c>
      <c r="N230" s="186" t="s">
        <v>38</v>
      </c>
      <c r="O230" s="39"/>
      <c r="P230" s="187">
        <f t="shared" si="21"/>
        <v>0</v>
      </c>
      <c r="Q230" s="187">
        <v>0</v>
      </c>
      <c r="R230" s="187">
        <f t="shared" si="22"/>
        <v>0</v>
      </c>
      <c r="S230" s="187">
        <v>0</v>
      </c>
      <c r="T230" s="188">
        <f t="shared" si="23"/>
        <v>0</v>
      </c>
      <c r="AR230" s="21" t="s">
        <v>136</v>
      </c>
      <c r="AT230" s="21" t="s">
        <v>131</v>
      </c>
      <c r="AU230" s="21" t="s">
        <v>76</v>
      </c>
      <c r="AY230" s="21" t="s">
        <v>128</v>
      </c>
      <c r="BE230" s="189">
        <f t="shared" si="24"/>
        <v>0</v>
      </c>
      <c r="BF230" s="189">
        <f t="shared" si="25"/>
        <v>0</v>
      </c>
      <c r="BG230" s="189">
        <f t="shared" si="26"/>
        <v>0</v>
      </c>
      <c r="BH230" s="189">
        <f t="shared" si="27"/>
        <v>0</v>
      </c>
      <c r="BI230" s="189">
        <f t="shared" si="28"/>
        <v>0</v>
      </c>
      <c r="BJ230" s="21" t="s">
        <v>74</v>
      </c>
      <c r="BK230" s="189">
        <f t="shared" si="29"/>
        <v>0</v>
      </c>
      <c r="BL230" s="21" t="s">
        <v>136</v>
      </c>
      <c r="BM230" s="21" t="s">
        <v>539</v>
      </c>
    </row>
    <row r="231" spans="2:65" s="1" customFormat="1" ht="38.25" customHeight="1">
      <c r="B231" s="177"/>
      <c r="C231" s="178" t="s">
        <v>540</v>
      </c>
      <c r="D231" s="178" t="s">
        <v>131</v>
      </c>
      <c r="E231" s="179" t="s">
        <v>541</v>
      </c>
      <c r="F231" s="180" t="s">
        <v>542</v>
      </c>
      <c r="G231" s="181" t="s">
        <v>179</v>
      </c>
      <c r="H231" s="182">
        <v>2</v>
      </c>
      <c r="I231" s="183"/>
      <c r="J231" s="184">
        <f t="shared" si="20"/>
        <v>0</v>
      </c>
      <c r="K231" s="180" t="s">
        <v>135</v>
      </c>
      <c r="L231" s="38"/>
      <c r="M231" s="185" t="s">
        <v>5</v>
      </c>
      <c r="N231" s="186" t="s">
        <v>38</v>
      </c>
      <c r="O231" s="39"/>
      <c r="P231" s="187">
        <f t="shared" si="21"/>
        <v>0</v>
      </c>
      <c r="Q231" s="187">
        <v>0</v>
      </c>
      <c r="R231" s="187">
        <f t="shared" si="22"/>
        <v>0</v>
      </c>
      <c r="S231" s="187">
        <v>0</v>
      </c>
      <c r="T231" s="188">
        <f t="shared" si="23"/>
        <v>0</v>
      </c>
      <c r="AR231" s="21" t="s">
        <v>136</v>
      </c>
      <c r="AT231" s="21" t="s">
        <v>131</v>
      </c>
      <c r="AU231" s="21" t="s">
        <v>76</v>
      </c>
      <c r="AY231" s="21" t="s">
        <v>128</v>
      </c>
      <c r="BE231" s="189">
        <f t="shared" si="24"/>
        <v>0</v>
      </c>
      <c r="BF231" s="189">
        <f t="shared" si="25"/>
        <v>0</v>
      </c>
      <c r="BG231" s="189">
        <f t="shared" si="26"/>
        <v>0</v>
      </c>
      <c r="BH231" s="189">
        <f t="shared" si="27"/>
        <v>0</v>
      </c>
      <c r="BI231" s="189">
        <f t="shared" si="28"/>
        <v>0</v>
      </c>
      <c r="BJ231" s="21" t="s">
        <v>74</v>
      </c>
      <c r="BK231" s="189">
        <f t="shared" si="29"/>
        <v>0</v>
      </c>
      <c r="BL231" s="21" t="s">
        <v>136</v>
      </c>
      <c r="BM231" s="21" t="s">
        <v>543</v>
      </c>
    </row>
    <row r="232" spans="2:65" s="1" customFormat="1" ht="51" customHeight="1">
      <c r="B232" s="177"/>
      <c r="C232" s="178" t="s">
        <v>544</v>
      </c>
      <c r="D232" s="178" t="s">
        <v>131</v>
      </c>
      <c r="E232" s="179" t="s">
        <v>545</v>
      </c>
      <c r="F232" s="180" t="s">
        <v>546</v>
      </c>
      <c r="G232" s="181" t="s">
        <v>179</v>
      </c>
      <c r="H232" s="182">
        <v>1.5</v>
      </c>
      <c r="I232" s="183"/>
      <c r="J232" s="184">
        <f t="shared" si="20"/>
        <v>0</v>
      </c>
      <c r="K232" s="180" t="s">
        <v>135</v>
      </c>
      <c r="L232" s="38"/>
      <c r="M232" s="185" t="s">
        <v>5</v>
      </c>
      <c r="N232" s="186" t="s">
        <v>38</v>
      </c>
      <c r="O232" s="39"/>
      <c r="P232" s="187">
        <f t="shared" si="21"/>
        <v>0</v>
      </c>
      <c r="Q232" s="187">
        <v>0</v>
      </c>
      <c r="R232" s="187">
        <f t="shared" si="22"/>
        <v>0</v>
      </c>
      <c r="S232" s="187">
        <v>0</v>
      </c>
      <c r="T232" s="188">
        <f t="shared" si="23"/>
        <v>0</v>
      </c>
      <c r="AR232" s="21" t="s">
        <v>136</v>
      </c>
      <c r="AT232" s="21" t="s">
        <v>131</v>
      </c>
      <c r="AU232" s="21" t="s">
        <v>76</v>
      </c>
      <c r="AY232" s="21" t="s">
        <v>128</v>
      </c>
      <c r="BE232" s="189">
        <f t="shared" si="24"/>
        <v>0</v>
      </c>
      <c r="BF232" s="189">
        <f t="shared" si="25"/>
        <v>0</v>
      </c>
      <c r="BG232" s="189">
        <f t="shared" si="26"/>
        <v>0</v>
      </c>
      <c r="BH232" s="189">
        <f t="shared" si="27"/>
        <v>0</v>
      </c>
      <c r="BI232" s="189">
        <f t="shared" si="28"/>
        <v>0</v>
      </c>
      <c r="BJ232" s="21" t="s">
        <v>74</v>
      </c>
      <c r="BK232" s="189">
        <f t="shared" si="29"/>
        <v>0</v>
      </c>
      <c r="BL232" s="21" t="s">
        <v>136</v>
      </c>
      <c r="BM232" s="21" t="s">
        <v>547</v>
      </c>
    </row>
    <row r="233" spans="2:65" s="1" customFormat="1" ht="51" customHeight="1">
      <c r="B233" s="177"/>
      <c r="C233" s="178" t="s">
        <v>548</v>
      </c>
      <c r="D233" s="178" t="s">
        <v>131</v>
      </c>
      <c r="E233" s="179" t="s">
        <v>549</v>
      </c>
      <c r="F233" s="180" t="s">
        <v>550</v>
      </c>
      <c r="G233" s="181" t="s">
        <v>200</v>
      </c>
      <c r="H233" s="182">
        <v>80</v>
      </c>
      <c r="I233" s="183"/>
      <c r="J233" s="184">
        <f t="shared" si="20"/>
        <v>0</v>
      </c>
      <c r="K233" s="180" t="s">
        <v>135</v>
      </c>
      <c r="L233" s="38"/>
      <c r="M233" s="185" t="s">
        <v>5</v>
      </c>
      <c r="N233" s="186" t="s">
        <v>38</v>
      </c>
      <c r="O233" s="39"/>
      <c r="P233" s="187">
        <f t="shared" si="21"/>
        <v>0</v>
      </c>
      <c r="Q233" s="187">
        <v>0</v>
      </c>
      <c r="R233" s="187">
        <f t="shared" si="22"/>
        <v>0</v>
      </c>
      <c r="S233" s="187">
        <v>0</v>
      </c>
      <c r="T233" s="188">
        <f t="shared" si="23"/>
        <v>0</v>
      </c>
      <c r="AR233" s="21" t="s">
        <v>136</v>
      </c>
      <c r="AT233" s="21" t="s">
        <v>131</v>
      </c>
      <c r="AU233" s="21" t="s">
        <v>76</v>
      </c>
      <c r="AY233" s="21" t="s">
        <v>128</v>
      </c>
      <c r="BE233" s="189">
        <f t="shared" si="24"/>
        <v>0</v>
      </c>
      <c r="BF233" s="189">
        <f t="shared" si="25"/>
        <v>0</v>
      </c>
      <c r="BG233" s="189">
        <f t="shared" si="26"/>
        <v>0</v>
      </c>
      <c r="BH233" s="189">
        <f t="shared" si="27"/>
        <v>0</v>
      </c>
      <c r="BI233" s="189">
        <f t="shared" si="28"/>
        <v>0</v>
      </c>
      <c r="BJ233" s="21" t="s">
        <v>74</v>
      </c>
      <c r="BK233" s="189">
        <f t="shared" si="29"/>
        <v>0</v>
      </c>
      <c r="BL233" s="21" t="s">
        <v>136</v>
      </c>
      <c r="BM233" s="21" t="s">
        <v>551</v>
      </c>
    </row>
    <row r="234" spans="2:65" s="1" customFormat="1" ht="51" customHeight="1">
      <c r="B234" s="177"/>
      <c r="C234" s="178" t="s">
        <v>552</v>
      </c>
      <c r="D234" s="178" t="s">
        <v>131</v>
      </c>
      <c r="E234" s="179" t="s">
        <v>553</v>
      </c>
      <c r="F234" s="180" t="s">
        <v>554</v>
      </c>
      <c r="G234" s="181" t="s">
        <v>200</v>
      </c>
      <c r="H234" s="182">
        <v>80</v>
      </c>
      <c r="I234" s="183"/>
      <c r="J234" s="184">
        <f t="shared" si="20"/>
        <v>0</v>
      </c>
      <c r="K234" s="180" t="s">
        <v>135</v>
      </c>
      <c r="L234" s="38"/>
      <c r="M234" s="185" t="s">
        <v>5</v>
      </c>
      <c r="N234" s="186" t="s">
        <v>38</v>
      </c>
      <c r="O234" s="39"/>
      <c r="P234" s="187">
        <f t="shared" si="21"/>
        <v>0</v>
      </c>
      <c r="Q234" s="187">
        <v>0</v>
      </c>
      <c r="R234" s="187">
        <f t="shared" si="22"/>
        <v>0</v>
      </c>
      <c r="S234" s="187">
        <v>0</v>
      </c>
      <c r="T234" s="188">
        <f t="shared" si="23"/>
        <v>0</v>
      </c>
      <c r="AR234" s="21" t="s">
        <v>136</v>
      </c>
      <c r="AT234" s="21" t="s">
        <v>131</v>
      </c>
      <c r="AU234" s="21" t="s">
        <v>76</v>
      </c>
      <c r="AY234" s="21" t="s">
        <v>128</v>
      </c>
      <c r="BE234" s="189">
        <f t="shared" si="24"/>
        <v>0</v>
      </c>
      <c r="BF234" s="189">
        <f t="shared" si="25"/>
        <v>0</v>
      </c>
      <c r="BG234" s="189">
        <f t="shared" si="26"/>
        <v>0</v>
      </c>
      <c r="BH234" s="189">
        <f t="shared" si="27"/>
        <v>0</v>
      </c>
      <c r="BI234" s="189">
        <f t="shared" si="28"/>
        <v>0</v>
      </c>
      <c r="BJ234" s="21" t="s">
        <v>74</v>
      </c>
      <c r="BK234" s="189">
        <f t="shared" si="29"/>
        <v>0</v>
      </c>
      <c r="BL234" s="21" t="s">
        <v>136</v>
      </c>
      <c r="BM234" s="21" t="s">
        <v>555</v>
      </c>
    </row>
    <row r="235" spans="2:65" s="1" customFormat="1" ht="63.75" customHeight="1">
      <c r="B235" s="177"/>
      <c r="C235" s="178" t="s">
        <v>556</v>
      </c>
      <c r="D235" s="178" t="s">
        <v>131</v>
      </c>
      <c r="E235" s="179" t="s">
        <v>557</v>
      </c>
      <c r="F235" s="180" t="s">
        <v>558</v>
      </c>
      <c r="G235" s="181" t="s">
        <v>200</v>
      </c>
      <c r="H235" s="182">
        <v>100</v>
      </c>
      <c r="I235" s="183"/>
      <c r="J235" s="184">
        <f t="shared" si="20"/>
        <v>0</v>
      </c>
      <c r="K235" s="180" t="s">
        <v>135</v>
      </c>
      <c r="L235" s="38"/>
      <c r="M235" s="185" t="s">
        <v>5</v>
      </c>
      <c r="N235" s="186" t="s">
        <v>38</v>
      </c>
      <c r="O235" s="39"/>
      <c r="P235" s="187">
        <f t="shared" si="21"/>
        <v>0</v>
      </c>
      <c r="Q235" s="187">
        <v>0</v>
      </c>
      <c r="R235" s="187">
        <f t="shared" si="22"/>
        <v>0</v>
      </c>
      <c r="S235" s="187">
        <v>0</v>
      </c>
      <c r="T235" s="188">
        <f t="shared" si="23"/>
        <v>0</v>
      </c>
      <c r="AR235" s="21" t="s">
        <v>136</v>
      </c>
      <c r="AT235" s="21" t="s">
        <v>131</v>
      </c>
      <c r="AU235" s="21" t="s">
        <v>76</v>
      </c>
      <c r="AY235" s="21" t="s">
        <v>128</v>
      </c>
      <c r="BE235" s="189">
        <f t="shared" si="24"/>
        <v>0</v>
      </c>
      <c r="BF235" s="189">
        <f t="shared" si="25"/>
        <v>0</v>
      </c>
      <c r="BG235" s="189">
        <f t="shared" si="26"/>
        <v>0</v>
      </c>
      <c r="BH235" s="189">
        <f t="shared" si="27"/>
        <v>0</v>
      </c>
      <c r="BI235" s="189">
        <f t="shared" si="28"/>
        <v>0</v>
      </c>
      <c r="BJ235" s="21" t="s">
        <v>74</v>
      </c>
      <c r="BK235" s="189">
        <f t="shared" si="29"/>
        <v>0</v>
      </c>
      <c r="BL235" s="21" t="s">
        <v>136</v>
      </c>
      <c r="BM235" s="21" t="s">
        <v>559</v>
      </c>
    </row>
    <row r="236" spans="2:65" s="1" customFormat="1" ht="63.75" customHeight="1">
      <c r="B236" s="177"/>
      <c r="C236" s="178" t="s">
        <v>560</v>
      </c>
      <c r="D236" s="178" t="s">
        <v>131</v>
      </c>
      <c r="E236" s="179" t="s">
        <v>561</v>
      </c>
      <c r="F236" s="180" t="s">
        <v>562</v>
      </c>
      <c r="G236" s="181" t="s">
        <v>200</v>
      </c>
      <c r="H236" s="182">
        <v>100</v>
      </c>
      <c r="I236" s="183"/>
      <c r="J236" s="184">
        <f t="shared" si="20"/>
        <v>0</v>
      </c>
      <c r="K236" s="180" t="s">
        <v>135</v>
      </c>
      <c r="L236" s="38"/>
      <c r="M236" s="185" t="s">
        <v>5</v>
      </c>
      <c r="N236" s="186" t="s">
        <v>38</v>
      </c>
      <c r="O236" s="39"/>
      <c r="P236" s="187">
        <f t="shared" si="21"/>
        <v>0</v>
      </c>
      <c r="Q236" s="187">
        <v>0</v>
      </c>
      <c r="R236" s="187">
        <f t="shared" si="22"/>
        <v>0</v>
      </c>
      <c r="S236" s="187">
        <v>0</v>
      </c>
      <c r="T236" s="188">
        <f t="shared" si="23"/>
        <v>0</v>
      </c>
      <c r="AR236" s="21" t="s">
        <v>136</v>
      </c>
      <c r="AT236" s="21" t="s">
        <v>131</v>
      </c>
      <c r="AU236" s="21" t="s">
        <v>76</v>
      </c>
      <c r="AY236" s="21" t="s">
        <v>128</v>
      </c>
      <c r="BE236" s="189">
        <f t="shared" si="24"/>
        <v>0</v>
      </c>
      <c r="BF236" s="189">
        <f t="shared" si="25"/>
        <v>0</v>
      </c>
      <c r="BG236" s="189">
        <f t="shared" si="26"/>
        <v>0</v>
      </c>
      <c r="BH236" s="189">
        <f t="shared" si="27"/>
        <v>0</v>
      </c>
      <c r="BI236" s="189">
        <f t="shared" si="28"/>
        <v>0</v>
      </c>
      <c r="BJ236" s="21" t="s">
        <v>74</v>
      </c>
      <c r="BK236" s="189">
        <f t="shared" si="29"/>
        <v>0</v>
      </c>
      <c r="BL236" s="21" t="s">
        <v>136</v>
      </c>
      <c r="BM236" s="21" t="s">
        <v>563</v>
      </c>
    </row>
    <row r="237" spans="2:65" s="1" customFormat="1" ht="63.75" customHeight="1">
      <c r="B237" s="177"/>
      <c r="C237" s="178" t="s">
        <v>564</v>
      </c>
      <c r="D237" s="178" t="s">
        <v>131</v>
      </c>
      <c r="E237" s="179" t="s">
        <v>565</v>
      </c>
      <c r="F237" s="180" t="s">
        <v>566</v>
      </c>
      <c r="G237" s="181" t="s">
        <v>200</v>
      </c>
      <c r="H237" s="182">
        <v>100</v>
      </c>
      <c r="I237" s="183"/>
      <c r="J237" s="184">
        <f t="shared" si="20"/>
        <v>0</v>
      </c>
      <c r="K237" s="180" t="s">
        <v>135</v>
      </c>
      <c r="L237" s="38"/>
      <c r="M237" s="185" t="s">
        <v>5</v>
      </c>
      <c r="N237" s="186" t="s">
        <v>38</v>
      </c>
      <c r="O237" s="39"/>
      <c r="P237" s="187">
        <f t="shared" si="21"/>
        <v>0</v>
      </c>
      <c r="Q237" s="187">
        <v>0</v>
      </c>
      <c r="R237" s="187">
        <f t="shared" si="22"/>
        <v>0</v>
      </c>
      <c r="S237" s="187">
        <v>0</v>
      </c>
      <c r="T237" s="188">
        <f t="shared" si="23"/>
        <v>0</v>
      </c>
      <c r="AR237" s="21" t="s">
        <v>136</v>
      </c>
      <c r="AT237" s="21" t="s">
        <v>131</v>
      </c>
      <c r="AU237" s="21" t="s">
        <v>76</v>
      </c>
      <c r="AY237" s="21" t="s">
        <v>128</v>
      </c>
      <c r="BE237" s="189">
        <f t="shared" si="24"/>
        <v>0</v>
      </c>
      <c r="BF237" s="189">
        <f t="shared" si="25"/>
        <v>0</v>
      </c>
      <c r="BG237" s="189">
        <f t="shared" si="26"/>
        <v>0</v>
      </c>
      <c r="BH237" s="189">
        <f t="shared" si="27"/>
        <v>0</v>
      </c>
      <c r="BI237" s="189">
        <f t="shared" si="28"/>
        <v>0</v>
      </c>
      <c r="BJ237" s="21" t="s">
        <v>74</v>
      </c>
      <c r="BK237" s="189">
        <f t="shared" si="29"/>
        <v>0</v>
      </c>
      <c r="BL237" s="21" t="s">
        <v>136</v>
      </c>
      <c r="BM237" s="21" t="s">
        <v>567</v>
      </c>
    </row>
    <row r="238" spans="2:65" s="1" customFormat="1" ht="51" customHeight="1">
      <c r="B238" s="177"/>
      <c r="C238" s="178" t="s">
        <v>568</v>
      </c>
      <c r="D238" s="178" t="s">
        <v>131</v>
      </c>
      <c r="E238" s="179" t="s">
        <v>569</v>
      </c>
      <c r="F238" s="180" t="s">
        <v>570</v>
      </c>
      <c r="G238" s="181" t="s">
        <v>179</v>
      </c>
      <c r="H238" s="182">
        <v>3</v>
      </c>
      <c r="I238" s="183"/>
      <c r="J238" s="184">
        <f t="shared" si="20"/>
        <v>0</v>
      </c>
      <c r="K238" s="180" t="s">
        <v>135</v>
      </c>
      <c r="L238" s="38"/>
      <c r="M238" s="185" t="s">
        <v>5</v>
      </c>
      <c r="N238" s="186" t="s">
        <v>38</v>
      </c>
      <c r="O238" s="39"/>
      <c r="P238" s="187">
        <f t="shared" si="21"/>
        <v>0</v>
      </c>
      <c r="Q238" s="187">
        <v>0</v>
      </c>
      <c r="R238" s="187">
        <f t="shared" si="22"/>
        <v>0</v>
      </c>
      <c r="S238" s="187">
        <v>0</v>
      </c>
      <c r="T238" s="188">
        <f t="shared" si="23"/>
        <v>0</v>
      </c>
      <c r="AR238" s="21" t="s">
        <v>136</v>
      </c>
      <c r="AT238" s="21" t="s">
        <v>131</v>
      </c>
      <c r="AU238" s="21" t="s">
        <v>76</v>
      </c>
      <c r="AY238" s="21" t="s">
        <v>128</v>
      </c>
      <c r="BE238" s="189">
        <f t="shared" si="24"/>
        <v>0</v>
      </c>
      <c r="BF238" s="189">
        <f t="shared" si="25"/>
        <v>0</v>
      </c>
      <c r="BG238" s="189">
        <f t="shared" si="26"/>
        <v>0</v>
      </c>
      <c r="BH238" s="189">
        <f t="shared" si="27"/>
        <v>0</v>
      </c>
      <c r="BI238" s="189">
        <f t="shared" si="28"/>
        <v>0</v>
      </c>
      <c r="BJ238" s="21" t="s">
        <v>74</v>
      </c>
      <c r="BK238" s="189">
        <f t="shared" si="29"/>
        <v>0</v>
      </c>
      <c r="BL238" s="21" t="s">
        <v>136</v>
      </c>
      <c r="BM238" s="21" t="s">
        <v>571</v>
      </c>
    </row>
    <row r="239" spans="2:65" s="1" customFormat="1" ht="27">
      <c r="B239" s="38"/>
      <c r="D239" s="190" t="s">
        <v>169</v>
      </c>
      <c r="F239" s="191" t="s">
        <v>181</v>
      </c>
      <c r="I239" s="192"/>
      <c r="L239" s="38"/>
      <c r="M239" s="193"/>
      <c r="N239" s="39"/>
      <c r="O239" s="39"/>
      <c r="P239" s="39"/>
      <c r="Q239" s="39"/>
      <c r="R239" s="39"/>
      <c r="S239" s="39"/>
      <c r="T239" s="67"/>
      <c r="AT239" s="21" t="s">
        <v>169</v>
      </c>
      <c r="AU239" s="21" t="s">
        <v>76</v>
      </c>
    </row>
    <row r="240" spans="2:65" s="1" customFormat="1" ht="51" customHeight="1">
      <c r="B240" s="177"/>
      <c r="C240" s="178" t="s">
        <v>572</v>
      </c>
      <c r="D240" s="178" t="s">
        <v>131</v>
      </c>
      <c r="E240" s="179" t="s">
        <v>573</v>
      </c>
      <c r="F240" s="180" t="s">
        <v>574</v>
      </c>
      <c r="G240" s="181" t="s">
        <v>179</v>
      </c>
      <c r="H240" s="182">
        <v>3</v>
      </c>
      <c r="I240" s="183"/>
      <c r="J240" s="184">
        <f>ROUND(I240*H240,2)</f>
        <v>0</v>
      </c>
      <c r="K240" s="180" t="s">
        <v>135</v>
      </c>
      <c r="L240" s="38"/>
      <c r="M240" s="185" t="s">
        <v>5</v>
      </c>
      <c r="N240" s="186" t="s">
        <v>38</v>
      </c>
      <c r="O240" s="39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AR240" s="21" t="s">
        <v>136</v>
      </c>
      <c r="AT240" s="21" t="s">
        <v>131</v>
      </c>
      <c r="AU240" s="21" t="s">
        <v>76</v>
      </c>
      <c r="AY240" s="21" t="s">
        <v>128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21" t="s">
        <v>74</v>
      </c>
      <c r="BK240" s="189">
        <f>ROUND(I240*H240,2)</f>
        <v>0</v>
      </c>
      <c r="BL240" s="21" t="s">
        <v>136</v>
      </c>
      <c r="BM240" s="21" t="s">
        <v>575</v>
      </c>
    </row>
    <row r="241" spans="2:65" s="1" customFormat="1" ht="27">
      <c r="B241" s="38"/>
      <c r="D241" s="190" t="s">
        <v>169</v>
      </c>
      <c r="F241" s="191" t="s">
        <v>181</v>
      </c>
      <c r="I241" s="192"/>
      <c r="L241" s="38"/>
      <c r="M241" s="193"/>
      <c r="N241" s="39"/>
      <c r="O241" s="39"/>
      <c r="P241" s="39"/>
      <c r="Q241" s="39"/>
      <c r="R241" s="39"/>
      <c r="S241" s="39"/>
      <c r="T241" s="67"/>
      <c r="AT241" s="21" t="s">
        <v>169</v>
      </c>
      <c r="AU241" s="21" t="s">
        <v>76</v>
      </c>
    </row>
    <row r="242" spans="2:65" s="1" customFormat="1" ht="89.25" customHeight="1">
      <c r="B242" s="177"/>
      <c r="C242" s="178" t="s">
        <v>576</v>
      </c>
      <c r="D242" s="178" t="s">
        <v>131</v>
      </c>
      <c r="E242" s="179" t="s">
        <v>577</v>
      </c>
      <c r="F242" s="180" t="s">
        <v>578</v>
      </c>
      <c r="G242" s="181" t="s">
        <v>179</v>
      </c>
      <c r="H242" s="182">
        <v>3</v>
      </c>
      <c r="I242" s="183"/>
      <c r="J242" s="184">
        <f>ROUND(I242*H242,2)</f>
        <v>0</v>
      </c>
      <c r="K242" s="180" t="s">
        <v>135</v>
      </c>
      <c r="L242" s="38"/>
      <c r="M242" s="185" t="s">
        <v>5</v>
      </c>
      <c r="N242" s="186" t="s">
        <v>38</v>
      </c>
      <c r="O242" s="39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AR242" s="21" t="s">
        <v>136</v>
      </c>
      <c r="AT242" s="21" t="s">
        <v>131</v>
      </c>
      <c r="AU242" s="21" t="s">
        <v>76</v>
      </c>
      <c r="AY242" s="21" t="s">
        <v>128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21" t="s">
        <v>74</v>
      </c>
      <c r="BK242" s="189">
        <f>ROUND(I242*H242,2)</f>
        <v>0</v>
      </c>
      <c r="BL242" s="21" t="s">
        <v>136</v>
      </c>
      <c r="BM242" s="21" t="s">
        <v>579</v>
      </c>
    </row>
    <row r="243" spans="2:65" s="1" customFormat="1" ht="27">
      <c r="B243" s="38"/>
      <c r="D243" s="190" t="s">
        <v>169</v>
      </c>
      <c r="F243" s="191" t="s">
        <v>181</v>
      </c>
      <c r="I243" s="192"/>
      <c r="L243" s="38"/>
      <c r="M243" s="193"/>
      <c r="N243" s="39"/>
      <c r="O243" s="39"/>
      <c r="P243" s="39"/>
      <c r="Q243" s="39"/>
      <c r="R243" s="39"/>
      <c r="S243" s="39"/>
      <c r="T243" s="67"/>
      <c r="AT243" s="21" t="s">
        <v>169</v>
      </c>
      <c r="AU243" s="21" t="s">
        <v>76</v>
      </c>
    </row>
    <row r="244" spans="2:65" s="1" customFormat="1" ht="89.25" customHeight="1">
      <c r="B244" s="177"/>
      <c r="C244" s="178" t="s">
        <v>580</v>
      </c>
      <c r="D244" s="178" t="s">
        <v>131</v>
      </c>
      <c r="E244" s="179" t="s">
        <v>581</v>
      </c>
      <c r="F244" s="180" t="s">
        <v>582</v>
      </c>
      <c r="G244" s="181" t="s">
        <v>179</v>
      </c>
      <c r="H244" s="182">
        <v>3</v>
      </c>
      <c r="I244" s="183"/>
      <c r="J244" s="184">
        <f>ROUND(I244*H244,2)</f>
        <v>0</v>
      </c>
      <c r="K244" s="180" t="s">
        <v>135</v>
      </c>
      <c r="L244" s="38"/>
      <c r="M244" s="185" t="s">
        <v>5</v>
      </c>
      <c r="N244" s="186" t="s">
        <v>38</v>
      </c>
      <c r="O244" s="39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AR244" s="21" t="s">
        <v>136</v>
      </c>
      <c r="AT244" s="21" t="s">
        <v>131</v>
      </c>
      <c r="AU244" s="21" t="s">
        <v>76</v>
      </c>
      <c r="AY244" s="21" t="s">
        <v>128</v>
      </c>
      <c r="BE244" s="189">
        <f>IF(N244="základní",J244,0)</f>
        <v>0</v>
      </c>
      <c r="BF244" s="189">
        <f>IF(N244="snížená",J244,0)</f>
        <v>0</v>
      </c>
      <c r="BG244" s="189">
        <f>IF(N244="zákl. přenesená",J244,0)</f>
        <v>0</v>
      </c>
      <c r="BH244" s="189">
        <f>IF(N244="sníž. přenesená",J244,0)</f>
        <v>0</v>
      </c>
      <c r="BI244" s="189">
        <f>IF(N244="nulová",J244,0)</f>
        <v>0</v>
      </c>
      <c r="BJ244" s="21" t="s">
        <v>74</v>
      </c>
      <c r="BK244" s="189">
        <f>ROUND(I244*H244,2)</f>
        <v>0</v>
      </c>
      <c r="BL244" s="21" t="s">
        <v>136</v>
      </c>
      <c r="BM244" s="21" t="s">
        <v>583</v>
      </c>
    </row>
    <row r="245" spans="2:65" s="1" customFormat="1" ht="27">
      <c r="B245" s="38"/>
      <c r="D245" s="190" t="s">
        <v>169</v>
      </c>
      <c r="F245" s="191" t="s">
        <v>181</v>
      </c>
      <c r="I245" s="192"/>
      <c r="L245" s="38"/>
      <c r="M245" s="193"/>
      <c r="N245" s="39"/>
      <c r="O245" s="39"/>
      <c r="P245" s="39"/>
      <c r="Q245" s="39"/>
      <c r="R245" s="39"/>
      <c r="S245" s="39"/>
      <c r="T245" s="67"/>
      <c r="AT245" s="21" t="s">
        <v>169</v>
      </c>
      <c r="AU245" s="21" t="s">
        <v>76</v>
      </c>
    </row>
    <row r="246" spans="2:65" s="1" customFormat="1" ht="89.25" customHeight="1">
      <c r="B246" s="177"/>
      <c r="C246" s="178" t="s">
        <v>584</v>
      </c>
      <c r="D246" s="178" t="s">
        <v>131</v>
      </c>
      <c r="E246" s="179" t="s">
        <v>585</v>
      </c>
      <c r="F246" s="180" t="s">
        <v>586</v>
      </c>
      <c r="G246" s="181" t="s">
        <v>179</v>
      </c>
      <c r="H246" s="182">
        <v>3</v>
      </c>
      <c r="I246" s="183"/>
      <c r="J246" s="184">
        <f>ROUND(I246*H246,2)</f>
        <v>0</v>
      </c>
      <c r="K246" s="180" t="s">
        <v>135</v>
      </c>
      <c r="L246" s="38"/>
      <c r="M246" s="185" t="s">
        <v>5</v>
      </c>
      <c r="N246" s="186" t="s">
        <v>38</v>
      </c>
      <c r="O246" s="39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AR246" s="21" t="s">
        <v>136</v>
      </c>
      <c r="AT246" s="21" t="s">
        <v>131</v>
      </c>
      <c r="AU246" s="21" t="s">
        <v>76</v>
      </c>
      <c r="AY246" s="21" t="s">
        <v>128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21" t="s">
        <v>74</v>
      </c>
      <c r="BK246" s="189">
        <f>ROUND(I246*H246,2)</f>
        <v>0</v>
      </c>
      <c r="BL246" s="21" t="s">
        <v>136</v>
      </c>
      <c r="BM246" s="21" t="s">
        <v>587</v>
      </c>
    </row>
    <row r="247" spans="2:65" s="1" customFormat="1" ht="27">
      <c r="B247" s="38"/>
      <c r="D247" s="190" t="s">
        <v>169</v>
      </c>
      <c r="F247" s="191" t="s">
        <v>181</v>
      </c>
      <c r="I247" s="192"/>
      <c r="L247" s="38"/>
      <c r="M247" s="193"/>
      <c r="N247" s="39"/>
      <c r="O247" s="39"/>
      <c r="P247" s="39"/>
      <c r="Q247" s="39"/>
      <c r="R247" s="39"/>
      <c r="S247" s="39"/>
      <c r="T247" s="67"/>
      <c r="AT247" s="21" t="s">
        <v>169</v>
      </c>
      <c r="AU247" s="21" t="s">
        <v>76</v>
      </c>
    </row>
    <row r="248" spans="2:65" s="1" customFormat="1" ht="89.25" customHeight="1">
      <c r="B248" s="177"/>
      <c r="C248" s="178" t="s">
        <v>588</v>
      </c>
      <c r="D248" s="178" t="s">
        <v>131</v>
      </c>
      <c r="E248" s="179" t="s">
        <v>589</v>
      </c>
      <c r="F248" s="180" t="s">
        <v>590</v>
      </c>
      <c r="G248" s="181" t="s">
        <v>179</v>
      </c>
      <c r="H248" s="182">
        <v>3</v>
      </c>
      <c r="I248" s="183"/>
      <c r="J248" s="184">
        <f>ROUND(I248*H248,2)</f>
        <v>0</v>
      </c>
      <c r="K248" s="180" t="s">
        <v>135</v>
      </c>
      <c r="L248" s="38"/>
      <c r="M248" s="185" t="s">
        <v>5</v>
      </c>
      <c r="N248" s="186" t="s">
        <v>38</v>
      </c>
      <c r="O248" s="39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AR248" s="21" t="s">
        <v>136</v>
      </c>
      <c r="AT248" s="21" t="s">
        <v>131</v>
      </c>
      <c r="AU248" s="21" t="s">
        <v>76</v>
      </c>
      <c r="AY248" s="21" t="s">
        <v>128</v>
      </c>
      <c r="BE248" s="189">
        <f>IF(N248="základní",J248,0)</f>
        <v>0</v>
      </c>
      <c r="BF248" s="189">
        <f>IF(N248="snížená",J248,0)</f>
        <v>0</v>
      </c>
      <c r="BG248" s="189">
        <f>IF(N248="zákl. přenesená",J248,0)</f>
        <v>0</v>
      </c>
      <c r="BH248" s="189">
        <f>IF(N248="sníž. přenesená",J248,0)</f>
        <v>0</v>
      </c>
      <c r="BI248" s="189">
        <f>IF(N248="nulová",J248,0)</f>
        <v>0</v>
      </c>
      <c r="BJ248" s="21" t="s">
        <v>74</v>
      </c>
      <c r="BK248" s="189">
        <f>ROUND(I248*H248,2)</f>
        <v>0</v>
      </c>
      <c r="BL248" s="21" t="s">
        <v>136</v>
      </c>
      <c r="BM248" s="21" t="s">
        <v>591</v>
      </c>
    </row>
    <row r="249" spans="2:65" s="1" customFormat="1" ht="27">
      <c r="B249" s="38"/>
      <c r="D249" s="190" t="s">
        <v>169</v>
      </c>
      <c r="F249" s="191" t="s">
        <v>181</v>
      </c>
      <c r="I249" s="192"/>
      <c r="L249" s="38"/>
      <c r="M249" s="193"/>
      <c r="N249" s="39"/>
      <c r="O249" s="39"/>
      <c r="P249" s="39"/>
      <c r="Q249" s="39"/>
      <c r="R249" s="39"/>
      <c r="S249" s="39"/>
      <c r="T249" s="67"/>
      <c r="AT249" s="21" t="s">
        <v>169</v>
      </c>
      <c r="AU249" s="21" t="s">
        <v>76</v>
      </c>
    </row>
    <row r="250" spans="2:65" s="1" customFormat="1" ht="51" customHeight="1">
      <c r="B250" s="177"/>
      <c r="C250" s="178" t="s">
        <v>592</v>
      </c>
      <c r="D250" s="178" t="s">
        <v>131</v>
      </c>
      <c r="E250" s="179" t="s">
        <v>593</v>
      </c>
      <c r="F250" s="180" t="s">
        <v>594</v>
      </c>
      <c r="G250" s="181" t="s">
        <v>167</v>
      </c>
      <c r="H250" s="182">
        <v>300</v>
      </c>
      <c r="I250" s="183"/>
      <c r="J250" s="184">
        <f>ROUND(I250*H250,2)</f>
        <v>0</v>
      </c>
      <c r="K250" s="180" t="s">
        <v>135</v>
      </c>
      <c r="L250" s="38"/>
      <c r="M250" s="185" t="s">
        <v>5</v>
      </c>
      <c r="N250" s="186" t="s">
        <v>38</v>
      </c>
      <c r="O250" s="39"/>
      <c r="P250" s="187">
        <f>O250*H250</f>
        <v>0</v>
      </c>
      <c r="Q250" s="187">
        <v>0</v>
      </c>
      <c r="R250" s="187">
        <f>Q250*H250</f>
        <v>0</v>
      </c>
      <c r="S250" s="187">
        <v>0</v>
      </c>
      <c r="T250" s="188">
        <f>S250*H250</f>
        <v>0</v>
      </c>
      <c r="AR250" s="21" t="s">
        <v>136</v>
      </c>
      <c r="AT250" s="21" t="s">
        <v>131</v>
      </c>
      <c r="AU250" s="21" t="s">
        <v>76</v>
      </c>
      <c r="AY250" s="21" t="s">
        <v>128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21" t="s">
        <v>74</v>
      </c>
      <c r="BK250" s="189">
        <f>ROUND(I250*H250,2)</f>
        <v>0</v>
      </c>
      <c r="BL250" s="21" t="s">
        <v>136</v>
      </c>
      <c r="BM250" s="21" t="s">
        <v>595</v>
      </c>
    </row>
    <row r="251" spans="2:65" s="1" customFormat="1" ht="27">
      <c r="B251" s="38"/>
      <c r="D251" s="190" t="s">
        <v>169</v>
      </c>
      <c r="F251" s="191" t="s">
        <v>175</v>
      </c>
      <c r="I251" s="192"/>
      <c r="L251" s="38"/>
      <c r="M251" s="193"/>
      <c r="N251" s="39"/>
      <c r="O251" s="39"/>
      <c r="P251" s="39"/>
      <c r="Q251" s="39"/>
      <c r="R251" s="39"/>
      <c r="S251" s="39"/>
      <c r="T251" s="67"/>
      <c r="AT251" s="21" t="s">
        <v>169</v>
      </c>
      <c r="AU251" s="21" t="s">
        <v>76</v>
      </c>
    </row>
    <row r="252" spans="2:65" s="1" customFormat="1" ht="102" customHeight="1">
      <c r="B252" s="177"/>
      <c r="C252" s="178" t="s">
        <v>596</v>
      </c>
      <c r="D252" s="178" t="s">
        <v>131</v>
      </c>
      <c r="E252" s="179" t="s">
        <v>597</v>
      </c>
      <c r="F252" s="180" t="s">
        <v>598</v>
      </c>
      <c r="G252" s="181" t="s">
        <v>167</v>
      </c>
      <c r="H252" s="182">
        <v>200</v>
      </c>
      <c r="I252" s="183"/>
      <c r="J252" s="184">
        <f>ROUND(I252*H252,2)</f>
        <v>0</v>
      </c>
      <c r="K252" s="180" t="s">
        <v>135</v>
      </c>
      <c r="L252" s="38"/>
      <c r="M252" s="185" t="s">
        <v>5</v>
      </c>
      <c r="N252" s="186" t="s">
        <v>38</v>
      </c>
      <c r="O252" s="39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AR252" s="21" t="s">
        <v>136</v>
      </c>
      <c r="AT252" s="21" t="s">
        <v>131</v>
      </c>
      <c r="AU252" s="21" t="s">
        <v>76</v>
      </c>
      <c r="AY252" s="21" t="s">
        <v>128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21" t="s">
        <v>74</v>
      </c>
      <c r="BK252" s="189">
        <f>ROUND(I252*H252,2)</f>
        <v>0</v>
      </c>
      <c r="BL252" s="21" t="s">
        <v>136</v>
      </c>
      <c r="BM252" s="21" t="s">
        <v>599</v>
      </c>
    </row>
    <row r="253" spans="2:65" s="1" customFormat="1" ht="27">
      <c r="B253" s="38"/>
      <c r="D253" s="190" t="s">
        <v>169</v>
      </c>
      <c r="F253" s="191" t="s">
        <v>175</v>
      </c>
      <c r="I253" s="192"/>
      <c r="L253" s="38"/>
      <c r="M253" s="193"/>
      <c r="N253" s="39"/>
      <c r="O253" s="39"/>
      <c r="P253" s="39"/>
      <c r="Q253" s="39"/>
      <c r="R253" s="39"/>
      <c r="S253" s="39"/>
      <c r="T253" s="67"/>
      <c r="AT253" s="21" t="s">
        <v>169</v>
      </c>
      <c r="AU253" s="21" t="s">
        <v>76</v>
      </c>
    </row>
    <row r="254" spans="2:65" s="1" customFormat="1" ht="102" customHeight="1">
      <c r="B254" s="177"/>
      <c r="C254" s="178" t="s">
        <v>600</v>
      </c>
      <c r="D254" s="178" t="s">
        <v>131</v>
      </c>
      <c r="E254" s="179" t="s">
        <v>601</v>
      </c>
      <c r="F254" s="180" t="s">
        <v>602</v>
      </c>
      <c r="G254" s="181" t="s">
        <v>167</v>
      </c>
      <c r="H254" s="182">
        <v>200</v>
      </c>
      <c r="I254" s="183"/>
      <c r="J254" s="184">
        <f>ROUND(I254*H254,2)</f>
        <v>0</v>
      </c>
      <c r="K254" s="180" t="s">
        <v>135</v>
      </c>
      <c r="L254" s="38"/>
      <c r="M254" s="185" t="s">
        <v>5</v>
      </c>
      <c r="N254" s="186" t="s">
        <v>38</v>
      </c>
      <c r="O254" s="39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AR254" s="21" t="s">
        <v>136</v>
      </c>
      <c r="AT254" s="21" t="s">
        <v>131</v>
      </c>
      <c r="AU254" s="21" t="s">
        <v>76</v>
      </c>
      <c r="AY254" s="21" t="s">
        <v>128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21" t="s">
        <v>74</v>
      </c>
      <c r="BK254" s="189">
        <f>ROUND(I254*H254,2)</f>
        <v>0</v>
      </c>
      <c r="BL254" s="21" t="s">
        <v>136</v>
      </c>
      <c r="BM254" s="21" t="s">
        <v>603</v>
      </c>
    </row>
    <row r="255" spans="2:65" s="1" customFormat="1" ht="27">
      <c r="B255" s="38"/>
      <c r="D255" s="190" t="s">
        <v>169</v>
      </c>
      <c r="F255" s="191" t="s">
        <v>175</v>
      </c>
      <c r="I255" s="192"/>
      <c r="L255" s="38"/>
      <c r="M255" s="193"/>
      <c r="N255" s="39"/>
      <c r="O255" s="39"/>
      <c r="P255" s="39"/>
      <c r="Q255" s="39"/>
      <c r="R255" s="39"/>
      <c r="S255" s="39"/>
      <c r="T255" s="67"/>
      <c r="AT255" s="21" t="s">
        <v>169</v>
      </c>
      <c r="AU255" s="21" t="s">
        <v>76</v>
      </c>
    </row>
    <row r="256" spans="2:65" s="1" customFormat="1" ht="89.25" customHeight="1">
      <c r="B256" s="177"/>
      <c r="C256" s="178" t="s">
        <v>604</v>
      </c>
      <c r="D256" s="178" t="s">
        <v>131</v>
      </c>
      <c r="E256" s="179" t="s">
        <v>605</v>
      </c>
      <c r="F256" s="180" t="s">
        <v>606</v>
      </c>
      <c r="G256" s="181" t="s">
        <v>167</v>
      </c>
      <c r="H256" s="182">
        <v>200</v>
      </c>
      <c r="I256" s="183"/>
      <c r="J256" s="184">
        <f>ROUND(I256*H256,2)</f>
        <v>0</v>
      </c>
      <c r="K256" s="180" t="s">
        <v>135</v>
      </c>
      <c r="L256" s="38"/>
      <c r="M256" s="185" t="s">
        <v>5</v>
      </c>
      <c r="N256" s="186" t="s">
        <v>38</v>
      </c>
      <c r="O256" s="39"/>
      <c r="P256" s="187">
        <f>O256*H256</f>
        <v>0</v>
      </c>
      <c r="Q256" s="187">
        <v>0</v>
      </c>
      <c r="R256" s="187">
        <f>Q256*H256</f>
        <v>0</v>
      </c>
      <c r="S256" s="187">
        <v>0</v>
      </c>
      <c r="T256" s="188">
        <f>S256*H256</f>
        <v>0</v>
      </c>
      <c r="AR256" s="21" t="s">
        <v>136</v>
      </c>
      <c r="AT256" s="21" t="s">
        <v>131</v>
      </c>
      <c r="AU256" s="21" t="s">
        <v>76</v>
      </c>
      <c r="AY256" s="21" t="s">
        <v>128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21" t="s">
        <v>74</v>
      </c>
      <c r="BK256" s="189">
        <f>ROUND(I256*H256,2)</f>
        <v>0</v>
      </c>
      <c r="BL256" s="21" t="s">
        <v>136</v>
      </c>
      <c r="BM256" s="21" t="s">
        <v>607</v>
      </c>
    </row>
    <row r="257" spans="2:65" s="1" customFormat="1" ht="27">
      <c r="B257" s="38"/>
      <c r="D257" s="190" t="s">
        <v>169</v>
      </c>
      <c r="F257" s="191" t="s">
        <v>608</v>
      </c>
      <c r="I257" s="192"/>
      <c r="L257" s="38"/>
      <c r="M257" s="193"/>
      <c r="N257" s="39"/>
      <c r="O257" s="39"/>
      <c r="P257" s="39"/>
      <c r="Q257" s="39"/>
      <c r="R257" s="39"/>
      <c r="S257" s="39"/>
      <c r="T257" s="67"/>
      <c r="AT257" s="21" t="s">
        <v>169</v>
      </c>
      <c r="AU257" s="21" t="s">
        <v>76</v>
      </c>
    </row>
    <row r="258" spans="2:65" s="1" customFormat="1" ht="89.25" customHeight="1">
      <c r="B258" s="177"/>
      <c r="C258" s="178" t="s">
        <v>609</v>
      </c>
      <c r="D258" s="178" t="s">
        <v>131</v>
      </c>
      <c r="E258" s="179" t="s">
        <v>610</v>
      </c>
      <c r="F258" s="180" t="s">
        <v>611</v>
      </c>
      <c r="G258" s="181" t="s">
        <v>167</v>
      </c>
      <c r="H258" s="182">
        <v>200</v>
      </c>
      <c r="I258" s="183"/>
      <c r="J258" s="184">
        <f>ROUND(I258*H258,2)</f>
        <v>0</v>
      </c>
      <c r="K258" s="180" t="s">
        <v>135</v>
      </c>
      <c r="L258" s="38"/>
      <c r="M258" s="185" t="s">
        <v>5</v>
      </c>
      <c r="N258" s="186" t="s">
        <v>38</v>
      </c>
      <c r="O258" s="39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AR258" s="21" t="s">
        <v>136</v>
      </c>
      <c r="AT258" s="21" t="s">
        <v>131</v>
      </c>
      <c r="AU258" s="21" t="s">
        <v>76</v>
      </c>
      <c r="AY258" s="21" t="s">
        <v>128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21" t="s">
        <v>74</v>
      </c>
      <c r="BK258" s="189">
        <f>ROUND(I258*H258,2)</f>
        <v>0</v>
      </c>
      <c r="BL258" s="21" t="s">
        <v>136</v>
      </c>
      <c r="BM258" s="21" t="s">
        <v>612</v>
      </c>
    </row>
    <row r="259" spans="2:65" s="1" customFormat="1" ht="27">
      <c r="B259" s="38"/>
      <c r="D259" s="190" t="s">
        <v>169</v>
      </c>
      <c r="F259" s="191" t="s">
        <v>608</v>
      </c>
      <c r="I259" s="192"/>
      <c r="L259" s="38"/>
      <c r="M259" s="193"/>
      <c r="N259" s="39"/>
      <c r="O259" s="39"/>
      <c r="P259" s="39"/>
      <c r="Q259" s="39"/>
      <c r="R259" s="39"/>
      <c r="S259" s="39"/>
      <c r="T259" s="67"/>
      <c r="AT259" s="21" t="s">
        <v>169</v>
      </c>
      <c r="AU259" s="21" t="s">
        <v>76</v>
      </c>
    </row>
    <row r="260" spans="2:65" s="1" customFormat="1" ht="89.25" customHeight="1">
      <c r="B260" s="177"/>
      <c r="C260" s="178" t="s">
        <v>613</v>
      </c>
      <c r="D260" s="178" t="s">
        <v>131</v>
      </c>
      <c r="E260" s="179" t="s">
        <v>614</v>
      </c>
      <c r="F260" s="180" t="s">
        <v>615</v>
      </c>
      <c r="G260" s="181" t="s">
        <v>167</v>
      </c>
      <c r="H260" s="182">
        <v>200</v>
      </c>
      <c r="I260" s="183"/>
      <c r="J260" s="184">
        <f>ROUND(I260*H260,2)</f>
        <v>0</v>
      </c>
      <c r="K260" s="180" t="s">
        <v>135</v>
      </c>
      <c r="L260" s="38"/>
      <c r="M260" s="185" t="s">
        <v>5</v>
      </c>
      <c r="N260" s="186" t="s">
        <v>38</v>
      </c>
      <c r="O260" s="39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AR260" s="21" t="s">
        <v>136</v>
      </c>
      <c r="AT260" s="21" t="s">
        <v>131</v>
      </c>
      <c r="AU260" s="21" t="s">
        <v>76</v>
      </c>
      <c r="AY260" s="21" t="s">
        <v>128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21" t="s">
        <v>74</v>
      </c>
      <c r="BK260" s="189">
        <f>ROUND(I260*H260,2)</f>
        <v>0</v>
      </c>
      <c r="BL260" s="21" t="s">
        <v>136</v>
      </c>
      <c r="BM260" s="21" t="s">
        <v>616</v>
      </c>
    </row>
    <row r="261" spans="2:65" s="1" customFormat="1" ht="27">
      <c r="B261" s="38"/>
      <c r="D261" s="190" t="s">
        <v>169</v>
      </c>
      <c r="F261" s="191" t="s">
        <v>175</v>
      </c>
      <c r="I261" s="192"/>
      <c r="L261" s="38"/>
      <c r="M261" s="193"/>
      <c r="N261" s="39"/>
      <c r="O261" s="39"/>
      <c r="P261" s="39"/>
      <c r="Q261" s="39"/>
      <c r="R261" s="39"/>
      <c r="S261" s="39"/>
      <c r="T261" s="67"/>
      <c r="AT261" s="21" t="s">
        <v>169</v>
      </c>
      <c r="AU261" s="21" t="s">
        <v>76</v>
      </c>
    </row>
    <row r="262" spans="2:65" s="1" customFormat="1" ht="89.25" customHeight="1">
      <c r="B262" s="177"/>
      <c r="C262" s="178" t="s">
        <v>617</v>
      </c>
      <c r="D262" s="178" t="s">
        <v>131</v>
      </c>
      <c r="E262" s="179" t="s">
        <v>618</v>
      </c>
      <c r="F262" s="180" t="s">
        <v>619</v>
      </c>
      <c r="G262" s="181" t="s">
        <v>167</v>
      </c>
      <c r="H262" s="182">
        <v>200</v>
      </c>
      <c r="I262" s="183"/>
      <c r="J262" s="184">
        <f>ROUND(I262*H262,2)</f>
        <v>0</v>
      </c>
      <c r="K262" s="180" t="s">
        <v>135</v>
      </c>
      <c r="L262" s="38"/>
      <c r="M262" s="185" t="s">
        <v>5</v>
      </c>
      <c r="N262" s="186" t="s">
        <v>38</v>
      </c>
      <c r="O262" s="39"/>
      <c r="P262" s="187">
        <f>O262*H262</f>
        <v>0</v>
      </c>
      <c r="Q262" s="187">
        <v>0</v>
      </c>
      <c r="R262" s="187">
        <f>Q262*H262</f>
        <v>0</v>
      </c>
      <c r="S262" s="187">
        <v>0</v>
      </c>
      <c r="T262" s="188">
        <f>S262*H262</f>
        <v>0</v>
      </c>
      <c r="AR262" s="21" t="s">
        <v>136</v>
      </c>
      <c r="AT262" s="21" t="s">
        <v>131</v>
      </c>
      <c r="AU262" s="21" t="s">
        <v>76</v>
      </c>
      <c r="AY262" s="21" t="s">
        <v>128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21" t="s">
        <v>74</v>
      </c>
      <c r="BK262" s="189">
        <f>ROUND(I262*H262,2)</f>
        <v>0</v>
      </c>
      <c r="BL262" s="21" t="s">
        <v>136</v>
      </c>
      <c r="BM262" s="21" t="s">
        <v>620</v>
      </c>
    </row>
    <row r="263" spans="2:65" s="1" customFormat="1" ht="27">
      <c r="B263" s="38"/>
      <c r="D263" s="190" t="s">
        <v>169</v>
      </c>
      <c r="F263" s="191" t="s">
        <v>175</v>
      </c>
      <c r="I263" s="192"/>
      <c r="L263" s="38"/>
      <c r="M263" s="193"/>
      <c r="N263" s="39"/>
      <c r="O263" s="39"/>
      <c r="P263" s="39"/>
      <c r="Q263" s="39"/>
      <c r="R263" s="39"/>
      <c r="S263" s="39"/>
      <c r="T263" s="67"/>
      <c r="AT263" s="21" t="s">
        <v>169</v>
      </c>
      <c r="AU263" s="21" t="s">
        <v>76</v>
      </c>
    </row>
    <row r="264" spans="2:65" s="1" customFormat="1" ht="76.5" customHeight="1">
      <c r="B264" s="177"/>
      <c r="C264" s="178" t="s">
        <v>621</v>
      </c>
      <c r="D264" s="178" t="s">
        <v>131</v>
      </c>
      <c r="E264" s="179" t="s">
        <v>622</v>
      </c>
      <c r="F264" s="180" t="s">
        <v>623</v>
      </c>
      <c r="G264" s="181" t="s">
        <v>624</v>
      </c>
      <c r="H264" s="182">
        <v>80</v>
      </c>
      <c r="I264" s="183"/>
      <c r="J264" s="184">
        <f t="shared" ref="J264:J280" si="30">ROUND(I264*H264,2)</f>
        <v>0</v>
      </c>
      <c r="K264" s="180" t="s">
        <v>135</v>
      </c>
      <c r="L264" s="38"/>
      <c r="M264" s="185" t="s">
        <v>5</v>
      </c>
      <c r="N264" s="186" t="s">
        <v>38</v>
      </c>
      <c r="O264" s="39"/>
      <c r="P264" s="187">
        <f t="shared" ref="P264:P280" si="31">O264*H264</f>
        <v>0</v>
      </c>
      <c r="Q264" s="187">
        <v>0</v>
      </c>
      <c r="R264" s="187">
        <f t="shared" ref="R264:R280" si="32">Q264*H264</f>
        <v>0</v>
      </c>
      <c r="S264" s="187">
        <v>0</v>
      </c>
      <c r="T264" s="188">
        <f t="shared" ref="T264:T280" si="33">S264*H264</f>
        <v>0</v>
      </c>
      <c r="AR264" s="21" t="s">
        <v>136</v>
      </c>
      <c r="AT264" s="21" t="s">
        <v>131</v>
      </c>
      <c r="AU264" s="21" t="s">
        <v>76</v>
      </c>
      <c r="AY264" s="21" t="s">
        <v>128</v>
      </c>
      <c r="BE264" s="189">
        <f t="shared" ref="BE264:BE280" si="34">IF(N264="základní",J264,0)</f>
        <v>0</v>
      </c>
      <c r="BF264" s="189">
        <f t="shared" ref="BF264:BF280" si="35">IF(N264="snížená",J264,0)</f>
        <v>0</v>
      </c>
      <c r="BG264" s="189">
        <f t="shared" ref="BG264:BG280" si="36">IF(N264="zákl. přenesená",J264,0)</f>
        <v>0</v>
      </c>
      <c r="BH264" s="189">
        <f t="shared" ref="BH264:BH280" si="37">IF(N264="sníž. přenesená",J264,0)</f>
        <v>0</v>
      </c>
      <c r="BI264" s="189">
        <f t="shared" ref="BI264:BI280" si="38">IF(N264="nulová",J264,0)</f>
        <v>0</v>
      </c>
      <c r="BJ264" s="21" t="s">
        <v>74</v>
      </c>
      <c r="BK264" s="189">
        <f t="shared" ref="BK264:BK280" si="39">ROUND(I264*H264,2)</f>
        <v>0</v>
      </c>
      <c r="BL264" s="21" t="s">
        <v>136</v>
      </c>
      <c r="BM264" s="21" t="s">
        <v>625</v>
      </c>
    </row>
    <row r="265" spans="2:65" s="1" customFormat="1" ht="76.5" customHeight="1">
      <c r="B265" s="177"/>
      <c r="C265" s="178" t="s">
        <v>626</v>
      </c>
      <c r="D265" s="178" t="s">
        <v>131</v>
      </c>
      <c r="E265" s="179" t="s">
        <v>627</v>
      </c>
      <c r="F265" s="180" t="s">
        <v>628</v>
      </c>
      <c r="G265" s="181" t="s">
        <v>624</v>
      </c>
      <c r="H265" s="182">
        <v>80</v>
      </c>
      <c r="I265" s="183"/>
      <c r="J265" s="184">
        <f t="shared" si="30"/>
        <v>0</v>
      </c>
      <c r="K265" s="180" t="s">
        <v>135</v>
      </c>
      <c r="L265" s="38"/>
      <c r="M265" s="185" t="s">
        <v>5</v>
      </c>
      <c r="N265" s="186" t="s">
        <v>38</v>
      </c>
      <c r="O265" s="39"/>
      <c r="P265" s="187">
        <f t="shared" si="31"/>
        <v>0</v>
      </c>
      <c r="Q265" s="187">
        <v>0</v>
      </c>
      <c r="R265" s="187">
        <f t="shared" si="32"/>
        <v>0</v>
      </c>
      <c r="S265" s="187">
        <v>0</v>
      </c>
      <c r="T265" s="188">
        <f t="shared" si="33"/>
        <v>0</v>
      </c>
      <c r="AR265" s="21" t="s">
        <v>136</v>
      </c>
      <c r="AT265" s="21" t="s">
        <v>131</v>
      </c>
      <c r="AU265" s="21" t="s">
        <v>76</v>
      </c>
      <c r="AY265" s="21" t="s">
        <v>128</v>
      </c>
      <c r="BE265" s="189">
        <f t="shared" si="34"/>
        <v>0</v>
      </c>
      <c r="BF265" s="189">
        <f t="shared" si="35"/>
        <v>0</v>
      </c>
      <c r="BG265" s="189">
        <f t="shared" si="36"/>
        <v>0</v>
      </c>
      <c r="BH265" s="189">
        <f t="shared" si="37"/>
        <v>0</v>
      </c>
      <c r="BI265" s="189">
        <f t="shared" si="38"/>
        <v>0</v>
      </c>
      <c r="BJ265" s="21" t="s">
        <v>74</v>
      </c>
      <c r="BK265" s="189">
        <f t="shared" si="39"/>
        <v>0</v>
      </c>
      <c r="BL265" s="21" t="s">
        <v>136</v>
      </c>
      <c r="BM265" s="21" t="s">
        <v>629</v>
      </c>
    </row>
    <row r="266" spans="2:65" s="1" customFormat="1" ht="76.5" customHeight="1">
      <c r="B266" s="177"/>
      <c r="C266" s="178" t="s">
        <v>630</v>
      </c>
      <c r="D266" s="178" t="s">
        <v>131</v>
      </c>
      <c r="E266" s="179" t="s">
        <v>631</v>
      </c>
      <c r="F266" s="180" t="s">
        <v>632</v>
      </c>
      <c r="G266" s="181" t="s">
        <v>624</v>
      </c>
      <c r="H266" s="182">
        <v>80</v>
      </c>
      <c r="I266" s="183"/>
      <c r="J266" s="184">
        <f t="shared" si="30"/>
        <v>0</v>
      </c>
      <c r="K266" s="180" t="s">
        <v>135</v>
      </c>
      <c r="L266" s="38"/>
      <c r="M266" s="185" t="s">
        <v>5</v>
      </c>
      <c r="N266" s="186" t="s">
        <v>38</v>
      </c>
      <c r="O266" s="39"/>
      <c r="P266" s="187">
        <f t="shared" si="31"/>
        <v>0</v>
      </c>
      <c r="Q266" s="187">
        <v>0</v>
      </c>
      <c r="R266" s="187">
        <f t="shared" si="32"/>
        <v>0</v>
      </c>
      <c r="S266" s="187">
        <v>0</v>
      </c>
      <c r="T266" s="188">
        <f t="shared" si="33"/>
        <v>0</v>
      </c>
      <c r="AR266" s="21" t="s">
        <v>136</v>
      </c>
      <c r="AT266" s="21" t="s">
        <v>131</v>
      </c>
      <c r="AU266" s="21" t="s">
        <v>76</v>
      </c>
      <c r="AY266" s="21" t="s">
        <v>128</v>
      </c>
      <c r="BE266" s="189">
        <f t="shared" si="34"/>
        <v>0</v>
      </c>
      <c r="BF266" s="189">
        <f t="shared" si="35"/>
        <v>0</v>
      </c>
      <c r="BG266" s="189">
        <f t="shared" si="36"/>
        <v>0</v>
      </c>
      <c r="BH266" s="189">
        <f t="shared" si="37"/>
        <v>0</v>
      </c>
      <c r="BI266" s="189">
        <f t="shared" si="38"/>
        <v>0</v>
      </c>
      <c r="BJ266" s="21" t="s">
        <v>74</v>
      </c>
      <c r="BK266" s="189">
        <f t="shared" si="39"/>
        <v>0</v>
      </c>
      <c r="BL266" s="21" t="s">
        <v>136</v>
      </c>
      <c r="BM266" s="21" t="s">
        <v>633</v>
      </c>
    </row>
    <row r="267" spans="2:65" s="1" customFormat="1" ht="76.5" customHeight="1">
      <c r="B267" s="177"/>
      <c r="C267" s="178" t="s">
        <v>634</v>
      </c>
      <c r="D267" s="178" t="s">
        <v>131</v>
      </c>
      <c r="E267" s="179" t="s">
        <v>635</v>
      </c>
      <c r="F267" s="180" t="s">
        <v>636</v>
      </c>
      <c r="G267" s="181" t="s">
        <v>624</v>
      </c>
      <c r="H267" s="182">
        <v>80</v>
      </c>
      <c r="I267" s="183"/>
      <c r="J267" s="184">
        <f t="shared" si="30"/>
        <v>0</v>
      </c>
      <c r="K267" s="180" t="s">
        <v>135</v>
      </c>
      <c r="L267" s="38"/>
      <c r="M267" s="185" t="s">
        <v>5</v>
      </c>
      <c r="N267" s="186" t="s">
        <v>38</v>
      </c>
      <c r="O267" s="39"/>
      <c r="P267" s="187">
        <f t="shared" si="31"/>
        <v>0</v>
      </c>
      <c r="Q267" s="187">
        <v>0</v>
      </c>
      <c r="R267" s="187">
        <f t="shared" si="32"/>
        <v>0</v>
      </c>
      <c r="S267" s="187">
        <v>0</v>
      </c>
      <c r="T267" s="188">
        <f t="shared" si="33"/>
        <v>0</v>
      </c>
      <c r="AR267" s="21" t="s">
        <v>136</v>
      </c>
      <c r="AT267" s="21" t="s">
        <v>131</v>
      </c>
      <c r="AU267" s="21" t="s">
        <v>76</v>
      </c>
      <c r="AY267" s="21" t="s">
        <v>128</v>
      </c>
      <c r="BE267" s="189">
        <f t="shared" si="34"/>
        <v>0</v>
      </c>
      <c r="BF267" s="189">
        <f t="shared" si="35"/>
        <v>0</v>
      </c>
      <c r="BG267" s="189">
        <f t="shared" si="36"/>
        <v>0</v>
      </c>
      <c r="BH267" s="189">
        <f t="shared" si="37"/>
        <v>0</v>
      </c>
      <c r="BI267" s="189">
        <f t="shared" si="38"/>
        <v>0</v>
      </c>
      <c r="BJ267" s="21" t="s">
        <v>74</v>
      </c>
      <c r="BK267" s="189">
        <f t="shared" si="39"/>
        <v>0</v>
      </c>
      <c r="BL267" s="21" t="s">
        <v>136</v>
      </c>
      <c r="BM267" s="21" t="s">
        <v>637</v>
      </c>
    </row>
    <row r="268" spans="2:65" s="1" customFormat="1" ht="76.5" customHeight="1">
      <c r="B268" s="177"/>
      <c r="C268" s="178" t="s">
        <v>638</v>
      </c>
      <c r="D268" s="178" t="s">
        <v>131</v>
      </c>
      <c r="E268" s="179" t="s">
        <v>639</v>
      </c>
      <c r="F268" s="180" t="s">
        <v>640</v>
      </c>
      <c r="G268" s="181" t="s">
        <v>624</v>
      </c>
      <c r="H268" s="182">
        <v>30</v>
      </c>
      <c r="I268" s="183"/>
      <c r="J268" s="184">
        <f t="shared" si="30"/>
        <v>0</v>
      </c>
      <c r="K268" s="180" t="s">
        <v>135</v>
      </c>
      <c r="L268" s="38"/>
      <c r="M268" s="185" t="s">
        <v>5</v>
      </c>
      <c r="N268" s="186" t="s">
        <v>38</v>
      </c>
      <c r="O268" s="39"/>
      <c r="P268" s="187">
        <f t="shared" si="31"/>
        <v>0</v>
      </c>
      <c r="Q268" s="187">
        <v>0</v>
      </c>
      <c r="R268" s="187">
        <f t="shared" si="32"/>
        <v>0</v>
      </c>
      <c r="S268" s="187">
        <v>0</v>
      </c>
      <c r="T268" s="188">
        <f t="shared" si="33"/>
        <v>0</v>
      </c>
      <c r="AR268" s="21" t="s">
        <v>136</v>
      </c>
      <c r="AT268" s="21" t="s">
        <v>131</v>
      </c>
      <c r="AU268" s="21" t="s">
        <v>76</v>
      </c>
      <c r="AY268" s="21" t="s">
        <v>128</v>
      </c>
      <c r="BE268" s="189">
        <f t="shared" si="34"/>
        <v>0</v>
      </c>
      <c r="BF268" s="189">
        <f t="shared" si="35"/>
        <v>0</v>
      </c>
      <c r="BG268" s="189">
        <f t="shared" si="36"/>
        <v>0</v>
      </c>
      <c r="BH268" s="189">
        <f t="shared" si="37"/>
        <v>0</v>
      </c>
      <c r="BI268" s="189">
        <f t="shared" si="38"/>
        <v>0</v>
      </c>
      <c r="BJ268" s="21" t="s">
        <v>74</v>
      </c>
      <c r="BK268" s="189">
        <f t="shared" si="39"/>
        <v>0</v>
      </c>
      <c r="BL268" s="21" t="s">
        <v>136</v>
      </c>
      <c r="BM268" s="21" t="s">
        <v>641</v>
      </c>
    </row>
    <row r="269" spans="2:65" s="1" customFormat="1" ht="76.5" customHeight="1">
      <c r="B269" s="177"/>
      <c r="C269" s="178" t="s">
        <v>642</v>
      </c>
      <c r="D269" s="178" t="s">
        <v>131</v>
      </c>
      <c r="E269" s="179" t="s">
        <v>643</v>
      </c>
      <c r="F269" s="180" t="s">
        <v>644</v>
      </c>
      <c r="G269" s="181" t="s">
        <v>624</v>
      </c>
      <c r="H269" s="182">
        <v>50</v>
      </c>
      <c r="I269" s="183"/>
      <c r="J269" s="184">
        <f t="shared" si="30"/>
        <v>0</v>
      </c>
      <c r="K269" s="180" t="s">
        <v>135</v>
      </c>
      <c r="L269" s="38"/>
      <c r="M269" s="185" t="s">
        <v>5</v>
      </c>
      <c r="N269" s="186" t="s">
        <v>38</v>
      </c>
      <c r="O269" s="39"/>
      <c r="P269" s="187">
        <f t="shared" si="31"/>
        <v>0</v>
      </c>
      <c r="Q269" s="187">
        <v>0</v>
      </c>
      <c r="R269" s="187">
        <f t="shared" si="32"/>
        <v>0</v>
      </c>
      <c r="S269" s="187">
        <v>0</v>
      </c>
      <c r="T269" s="188">
        <f t="shared" si="33"/>
        <v>0</v>
      </c>
      <c r="AR269" s="21" t="s">
        <v>136</v>
      </c>
      <c r="AT269" s="21" t="s">
        <v>131</v>
      </c>
      <c r="AU269" s="21" t="s">
        <v>76</v>
      </c>
      <c r="AY269" s="21" t="s">
        <v>128</v>
      </c>
      <c r="BE269" s="189">
        <f t="shared" si="34"/>
        <v>0</v>
      </c>
      <c r="BF269" s="189">
        <f t="shared" si="35"/>
        <v>0</v>
      </c>
      <c r="BG269" s="189">
        <f t="shared" si="36"/>
        <v>0</v>
      </c>
      <c r="BH269" s="189">
        <f t="shared" si="37"/>
        <v>0</v>
      </c>
      <c r="BI269" s="189">
        <f t="shared" si="38"/>
        <v>0</v>
      </c>
      <c r="BJ269" s="21" t="s">
        <v>74</v>
      </c>
      <c r="BK269" s="189">
        <f t="shared" si="39"/>
        <v>0</v>
      </c>
      <c r="BL269" s="21" t="s">
        <v>136</v>
      </c>
      <c r="BM269" s="21" t="s">
        <v>645</v>
      </c>
    </row>
    <row r="270" spans="2:65" s="1" customFormat="1" ht="76.5" customHeight="1">
      <c r="B270" s="177"/>
      <c r="C270" s="178" t="s">
        <v>646</v>
      </c>
      <c r="D270" s="178" t="s">
        <v>131</v>
      </c>
      <c r="E270" s="179" t="s">
        <v>647</v>
      </c>
      <c r="F270" s="180" t="s">
        <v>648</v>
      </c>
      <c r="G270" s="181" t="s">
        <v>624</v>
      </c>
      <c r="H270" s="182">
        <v>4</v>
      </c>
      <c r="I270" s="183"/>
      <c r="J270" s="184">
        <f t="shared" si="30"/>
        <v>0</v>
      </c>
      <c r="K270" s="180" t="s">
        <v>135</v>
      </c>
      <c r="L270" s="38"/>
      <c r="M270" s="185" t="s">
        <v>5</v>
      </c>
      <c r="N270" s="186" t="s">
        <v>38</v>
      </c>
      <c r="O270" s="39"/>
      <c r="P270" s="187">
        <f t="shared" si="31"/>
        <v>0</v>
      </c>
      <c r="Q270" s="187">
        <v>0</v>
      </c>
      <c r="R270" s="187">
        <f t="shared" si="32"/>
        <v>0</v>
      </c>
      <c r="S270" s="187">
        <v>0</v>
      </c>
      <c r="T270" s="188">
        <f t="shared" si="33"/>
        <v>0</v>
      </c>
      <c r="AR270" s="21" t="s">
        <v>136</v>
      </c>
      <c r="AT270" s="21" t="s">
        <v>131</v>
      </c>
      <c r="AU270" s="21" t="s">
        <v>76</v>
      </c>
      <c r="AY270" s="21" t="s">
        <v>128</v>
      </c>
      <c r="BE270" s="189">
        <f t="shared" si="34"/>
        <v>0</v>
      </c>
      <c r="BF270" s="189">
        <f t="shared" si="35"/>
        <v>0</v>
      </c>
      <c r="BG270" s="189">
        <f t="shared" si="36"/>
        <v>0</v>
      </c>
      <c r="BH270" s="189">
        <f t="shared" si="37"/>
        <v>0</v>
      </c>
      <c r="BI270" s="189">
        <f t="shared" si="38"/>
        <v>0</v>
      </c>
      <c r="BJ270" s="21" t="s">
        <v>74</v>
      </c>
      <c r="BK270" s="189">
        <f t="shared" si="39"/>
        <v>0</v>
      </c>
      <c r="BL270" s="21" t="s">
        <v>136</v>
      </c>
      <c r="BM270" s="21" t="s">
        <v>649</v>
      </c>
    </row>
    <row r="271" spans="2:65" s="1" customFormat="1" ht="76.5" customHeight="1">
      <c r="B271" s="177"/>
      <c r="C271" s="178" t="s">
        <v>650</v>
      </c>
      <c r="D271" s="178" t="s">
        <v>131</v>
      </c>
      <c r="E271" s="179" t="s">
        <v>651</v>
      </c>
      <c r="F271" s="180" t="s">
        <v>652</v>
      </c>
      <c r="G271" s="181" t="s">
        <v>624</v>
      </c>
      <c r="H271" s="182">
        <v>4</v>
      </c>
      <c r="I271" s="183"/>
      <c r="J271" s="184">
        <f t="shared" si="30"/>
        <v>0</v>
      </c>
      <c r="K271" s="180" t="s">
        <v>135</v>
      </c>
      <c r="L271" s="38"/>
      <c r="M271" s="185" t="s">
        <v>5</v>
      </c>
      <c r="N271" s="186" t="s">
        <v>38</v>
      </c>
      <c r="O271" s="39"/>
      <c r="P271" s="187">
        <f t="shared" si="31"/>
        <v>0</v>
      </c>
      <c r="Q271" s="187">
        <v>0</v>
      </c>
      <c r="R271" s="187">
        <f t="shared" si="32"/>
        <v>0</v>
      </c>
      <c r="S271" s="187">
        <v>0</v>
      </c>
      <c r="T271" s="188">
        <f t="shared" si="33"/>
        <v>0</v>
      </c>
      <c r="AR271" s="21" t="s">
        <v>136</v>
      </c>
      <c r="AT271" s="21" t="s">
        <v>131</v>
      </c>
      <c r="AU271" s="21" t="s">
        <v>76</v>
      </c>
      <c r="AY271" s="21" t="s">
        <v>128</v>
      </c>
      <c r="BE271" s="189">
        <f t="shared" si="34"/>
        <v>0</v>
      </c>
      <c r="BF271" s="189">
        <f t="shared" si="35"/>
        <v>0</v>
      </c>
      <c r="BG271" s="189">
        <f t="shared" si="36"/>
        <v>0</v>
      </c>
      <c r="BH271" s="189">
        <f t="shared" si="37"/>
        <v>0</v>
      </c>
      <c r="BI271" s="189">
        <f t="shared" si="38"/>
        <v>0</v>
      </c>
      <c r="BJ271" s="21" t="s">
        <v>74</v>
      </c>
      <c r="BK271" s="189">
        <f t="shared" si="39"/>
        <v>0</v>
      </c>
      <c r="BL271" s="21" t="s">
        <v>136</v>
      </c>
      <c r="BM271" s="21" t="s">
        <v>653</v>
      </c>
    </row>
    <row r="272" spans="2:65" s="1" customFormat="1" ht="76.5" customHeight="1">
      <c r="B272" s="177"/>
      <c r="C272" s="178" t="s">
        <v>654</v>
      </c>
      <c r="D272" s="178" t="s">
        <v>131</v>
      </c>
      <c r="E272" s="179" t="s">
        <v>655</v>
      </c>
      <c r="F272" s="180" t="s">
        <v>656</v>
      </c>
      <c r="G272" s="181" t="s">
        <v>624</v>
      </c>
      <c r="H272" s="182">
        <v>4</v>
      </c>
      <c r="I272" s="183"/>
      <c r="J272" s="184">
        <f t="shared" si="30"/>
        <v>0</v>
      </c>
      <c r="K272" s="180" t="s">
        <v>135</v>
      </c>
      <c r="L272" s="38"/>
      <c r="M272" s="185" t="s">
        <v>5</v>
      </c>
      <c r="N272" s="186" t="s">
        <v>38</v>
      </c>
      <c r="O272" s="39"/>
      <c r="P272" s="187">
        <f t="shared" si="31"/>
        <v>0</v>
      </c>
      <c r="Q272" s="187">
        <v>0</v>
      </c>
      <c r="R272" s="187">
        <f t="shared" si="32"/>
        <v>0</v>
      </c>
      <c r="S272" s="187">
        <v>0</v>
      </c>
      <c r="T272" s="188">
        <f t="shared" si="33"/>
        <v>0</v>
      </c>
      <c r="AR272" s="21" t="s">
        <v>136</v>
      </c>
      <c r="AT272" s="21" t="s">
        <v>131</v>
      </c>
      <c r="AU272" s="21" t="s">
        <v>76</v>
      </c>
      <c r="AY272" s="21" t="s">
        <v>128</v>
      </c>
      <c r="BE272" s="189">
        <f t="shared" si="34"/>
        <v>0</v>
      </c>
      <c r="BF272" s="189">
        <f t="shared" si="35"/>
        <v>0</v>
      </c>
      <c r="BG272" s="189">
        <f t="shared" si="36"/>
        <v>0</v>
      </c>
      <c r="BH272" s="189">
        <f t="shared" si="37"/>
        <v>0</v>
      </c>
      <c r="BI272" s="189">
        <f t="shared" si="38"/>
        <v>0</v>
      </c>
      <c r="BJ272" s="21" t="s">
        <v>74</v>
      </c>
      <c r="BK272" s="189">
        <f t="shared" si="39"/>
        <v>0</v>
      </c>
      <c r="BL272" s="21" t="s">
        <v>136</v>
      </c>
      <c r="BM272" s="21" t="s">
        <v>657</v>
      </c>
    </row>
    <row r="273" spans="2:65" s="1" customFormat="1" ht="76.5" customHeight="1">
      <c r="B273" s="177"/>
      <c r="C273" s="178" t="s">
        <v>658</v>
      </c>
      <c r="D273" s="178" t="s">
        <v>131</v>
      </c>
      <c r="E273" s="179" t="s">
        <v>659</v>
      </c>
      <c r="F273" s="180" t="s">
        <v>660</v>
      </c>
      <c r="G273" s="181" t="s">
        <v>624</v>
      </c>
      <c r="H273" s="182">
        <v>2</v>
      </c>
      <c r="I273" s="183"/>
      <c r="J273" s="184">
        <f t="shared" si="30"/>
        <v>0</v>
      </c>
      <c r="K273" s="180" t="s">
        <v>135</v>
      </c>
      <c r="L273" s="38"/>
      <c r="M273" s="185" t="s">
        <v>5</v>
      </c>
      <c r="N273" s="186" t="s">
        <v>38</v>
      </c>
      <c r="O273" s="39"/>
      <c r="P273" s="187">
        <f t="shared" si="31"/>
        <v>0</v>
      </c>
      <c r="Q273" s="187">
        <v>0</v>
      </c>
      <c r="R273" s="187">
        <f t="shared" si="32"/>
        <v>0</v>
      </c>
      <c r="S273" s="187">
        <v>0</v>
      </c>
      <c r="T273" s="188">
        <f t="shared" si="33"/>
        <v>0</v>
      </c>
      <c r="AR273" s="21" t="s">
        <v>136</v>
      </c>
      <c r="AT273" s="21" t="s">
        <v>131</v>
      </c>
      <c r="AU273" s="21" t="s">
        <v>76</v>
      </c>
      <c r="AY273" s="21" t="s">
        <v>128</v>
      </c>
      <c r="BE273" s="189">
        <f t="shared" si="34"/>
        <v>0</v>
      </c>
      <c r="BF273" s="189">
        <f t="shared" si="35"/>
        <v>0</v>
      </c>
      <c r="BG273" s="189">
        <f t="shared" si="36"/>
        <v>0</v>
      </c>
      <c r="BH273" s="189">
        <f t="shared" si="37"/>
        <v>0</v>
      </c>
      <c r="BI273" s="189">
        <f t="shared" si="38"/>
        <v>0</v>
      </c>
      <c r="BJ273" s="21" t="s">
        <v>74</v>
      </c>
      <c r="BK273" s="189">
        <f t="shared" si="39"/>
        <v>0</v>
      </c>
      <c r="BL273" s="21" t="s">
        <v>136</v>
      </c>
      <c r="BM273" s="21" t="s">
        <v>661</v>
      </c>
    </row>
    <row r="274" spans="2:65" s="1" customFormat="1" ht="76.5" customHeight="1">
      <c r="B274" s="177"/>
      <c r="C274" s="178" t="s">
        <v>662</v>
      </c>
      <c r="D274" s="178" t="s">
        <v>131</v>
      </c>
      <c r="E274" s="179" t="s">
        <v>663</v>
      </c>
      <c r="F274" s="180" t="s">
        <v>664</v>
      </c>
      <c r="G274" s="181" t="s">
        <v>624</v>
      </c>
      <c r="H274" s="182">
        <v>10</v>
      </c>
      <c r="I274" s="183"/>
      <c r="J274" s="184">
        <f t="shared" si="30"/>
        <v>0</v>
      </c>
      <c r="K274" s="180" t="s">
        <v>135</v>
      </c>
      <c r="L274" s="38"/>
      <c r="M274" s="185" t="s">
        <v>5</v>
      </c>
      <c r="N274" s="186" t="s">
        <v>38</v>
      </c>
      <c r="O274" s="39"/>
      <c r="P274" s="187">
        <f t="shared" si="31"/>
        <v>0</v>
      </c>
      <c r="Q274" s="187">
        <v>0</v>
      </c>
      <c r="R274" s="187">
        <f t="shared" si="32"/>
        <v>0</v>
      </c>
      <c r="S274" s="187">
        <v>0</v>
      </c>
      <c r="T274" s="188">
        <f t="shared" si="33"/>
        <v>0</v>
      </c>
      <c r="AR274" s="21" t="s">
        <v>136</v>
      </c>
      <c r="AT274" s="21" t="s">
        <v>131</v>
      </c>
      <c r="AU274" s="21" t="s">
        <v>76</v>
      </c>
      <c r="AY274" s="21" t="s">
        <v>128</v>
      </c>
      <c r="BE274" s="189">
        <f t="shared" si="34"/>
        <v>0</v>
      </c>
      <c r="BF274" s="189">
        <f t="shared" si="35"/>
        <v>0</v>
      </c>
      <c r="BG274" s="189">
        <f t="shared" si="36"/>
        <v>0</v>
      </c>
      <c r="BH274" s="189">
        <f t="shared" si="37"/>
        <v>0</v>
      </c>
      <c r="BI274" s="189">
        <f t="shared" si="38"/>
        <v>0</v>
      </c>
      <c r="BJ274" s="21" t="s">
        <v>74</v>
      </c>
      <c r="BK274" s="189">
        <f t="shared" si="39"/>
        <v>0</v>
      </c>
      <c r="BL274" s="21" t="s">
        <v>136</v>
      </c>
      <c r="BM274" s="21" t="s">
        <v>665</v>
      </c>
    </row>
    <row r="275" spans="2:65" s="1" customFormat="1" ht="76.5" customHeight="1">
      <c r="B275" s="177"/>
      <c r="C275" s="178" t="s">
        <v>666</v>
      </c>
      <c r="D275" s="178" t="s">
        <v>131</v>
      </c>
      <c r="E275" s="179" t="s">
        <v>667</v>
      </c>
      <c r="F275" s="180" t="s">
        <v>668</v>
      </c>
      <c r="G275" s="181" t="s">
        <v>624</v>
      </c>
      <c r="H275" s="182">
        <v>10</v>
      </c>
      <c r="I275" s="183"/>
      <c r="J275" s="184">
        <f t="shared" si="30"/>
        <v>0</v>
      </c>
      <c r="K275" s="180" t="s">
        <v>135</v>
      </c>
      <c r="L275" s="38"/>
      <c r="M275" s="185" t="s">
        <v>5</v>
      </c>
      <c r="N275" s="186" t="s">
        <v>38</v>
      </c>
      <c r="O275" s="39"/>
      <c r="P275" s="187">
        <f t="shared" si="31"/>
        <v>0</v>
      </c>
      <c r="Q275" s="187">
        <v>0</v>
      </c>
      <c r="R275" s="187">
        <f t="shared" si="32"/>
        <v>0</v>
      </c>
      <c r="S275" s="187">
        <v>0</v>
      </c>
      <c r="T275" s="188">
        <f t="shared" si="33"/>
        <v>0</v>
      </c>
      <c r="AR275" s="21" t="s">
        <v>136</v>
      </c>
      <c r="AT275" s="21" t="s">
        <v>131</v>
      </c>
      <c r="AU275" s="21" t="s">
        <v>76</v>
      </c>
      <c r="AY275" s="21" t="s">
        <v>128</v>
      </c>
      <c r="BE275" s="189">
        <f t="shared" si="34"/>
        <v>0</v>
      </c>
      <c r="BF275" s="189">
        <f t="shared" si="35"/>
        <v>0</v>
      </c>
      <c r="BG275" s="189">
        <f t="shared" si="36"/>
        <v>0</v>
      </c>
      <c r="BH275" s="189">
        <f t="shared" si="37"/>
        <v>0</v>
      </c>
      <c r="BI275" s="189">
        <f t="shared" si="38"/>
        <v>0</v>
      </c>
      <c r="BJ275" s="21" t="s">
        <v>74</v>
      </c>
      <c r="BK275" s="189">
        <f t="shared" si="39"/>
        <v>0</v>
      </c>
      <c r="BL275" s="21" t="s">
        <v>136</v>
      </c>
      <c r="BM275" s="21" t="s">
        <v>669</v>
      </c>
    </row>
    <row r="276" spans="2:65" s="1" customFormat="1" ht="76.5" customHeight="1">
      <c r="B276" s="177"/>
      <c r="C276" s="178" t="s">
        <v>670</v>
      </c>
      <c r="D276" s="178" t="s">
        <v>131</v>
      </c>
      <c r="E276" s="179" t="s">
        <v>671</v>
      </c>
      <c r="F276" s="180" t="s">
        <v>672</v>
      </c>
      <c r="G276" s="181" t="s">
        <v>624</v>
      </c>
      <c r="H276" s="182">
        <v>10</v>
      </c>
      <c r="I276" s="183"/>
      <c r="J276" s="184">
        <f t="shared" si="30"/>
        <v>0</v>
      </c>
      <c r="K276" s="180" t="s">
        <v>135</v>
      </c>
      <c r="L276" s="38"/>
      <c r="M276" s="185" t="s">
        <v>5</v>
      </c>
      <c r="N276" s="186" t="s">
        <v>38</v>
      </c>
      <c r="O276" s="39"/>
      <c r="P276" s="187">
        <f t="shared" si="31"/>
        <v>0</v>
      </c>
      <c r="Q276" s="187">
        <v>0</v>
      </c>
      <c r="R276" s="187">
        <f t="shared" si="32"/>
        <v>0</v>
      </c>
      <c r="S276" s="187">
        <v>0</v>
      </c>
      <c r="T276" s="188">
        <f t="shared" si="33"/>
        <v>0</v>
      </c>
      <c r="AR276" s="21" t="s">
        <v>136</v>
      </c>
      <c r="AT276" s="21" t="s">
        <v>131</v>
      </c>
      <c r="AU276" s="21" t="s">
        <v>76</v>
      </c>
      <c r="AY276" s="21" t="s">
        <v>128</v>
      </c>
      <c r="BE276" s="189">
        <f t="shared" si="34"/>
        <v>0</v>
      </c>
      <c r="BF276" s="189">
        <f t="shared" si="35"/>
        <v>0</v>
      </c>
      <c r="BG276" s="189">
        <f t="shared" si="36"/>
        <v>0</v>
      </c>
      <c r="BH276" s="189">
        <f t="shared" si="37"/>
        <v>0</v>
      </c>
      <c r="BI276" s="189">
        <f t="shared" si="38"/>
        <v>0</v>
      </c>
      <c r="BJ276" s="21" t="s">
        <v>74</v>
      </c>
      <c r="BK276" s="189">
        <f t="shared" si="39"/>
        <v>0</v>
      </c>
      <c r="BL276" s="21" t="s">
        <v>136</v>
      </c>
      <c r="BM276" s="21" t="s">
        <v>673</v>
      </c>
    </row>
    <row r="277" spans="2:65" s="1" customFormat="1" ht="63.75" customHeight="1">
      <c r="B277" s="177"/>
      <c r="C277" s="178" t="s">
        <v>674</v>
      </c>
      <c r="D277" s="178" t="s">
        <v>131</v>
      </c>
      <c r="E277" s="179" t="s">
        <v>675</v>
      </c>
      <c r="F277" s="180" t="s">
        <v>676</v>
      </c>
      <c r="G277" s="181" t="s">
        <v>624</v>
      </c>
      <c r="H277" s="182">
        <v>30</v>
      </c>
      <c r="I277" s="183"/>
      <c r="J277" s="184">
        <f t="shared" si="30"/>
        <v>0</v>
      </c>
      <c r="K277" s="180" t="s">
        <v>135</v>
      </c>
      <c r="L277" s="38"/>
      <c r="M277" s="185" t="s">
        <v>5</v>
      </c>
      <c r="N277" s="186" t="s">
        <v>38</v>
      </c>
      <c r="O277" s="39"/>
      <c r="P277" s="187">
        <f t="shared" si="31"/>
        <v>0</v>
      </c>
      <c r="Q277" s="187">
        <v>0</v>
      </c>
      <c r="R277" s="187">
        <f t="shared" si="32"/>
        <v>0</v>
      </c>
      <c r="S277" s="187">
        <v>0</v>
      </c>
      <c r="T277" s="188">
        <f t="shared" si="33"/>
        <v>0</v>
      </c>
      <c r="AR277" s="21" t="s">
        <v>136</v>
      </c>
      <c r="AT277" s="21" t="s">
        <v>131</v>
      </c>
      <c r="AU277" s="21" t="s">
        <v>76</v>
      </c>
      <c r="AY277" s="21" t="s">
        <v>128</v>
      </c>
      <c r="BE277" s="189">
        <f t="shared" si="34"/>
        <v>0</v>
      </c>
      <c r="BF277" s="189">
        <f t="shared" si="35"/>
        <v>0</v>
      </c>
      <c r="BG277" s="189">
        <f t="shared" si="36"/>
        <v>0</v>
      </c>
      <c r="BH277" s="189">
        <f t="shared" si="37"/>
        <v>0</v>
      </c>
      <c r="BI277" s="189">
        <f t="shared" si="38"/>
        <v>0</v>
      </c>
      <c r="BJ277" s="21" t="s">
        <v>74</v>
      </c>
      <c r="BK277" s="189">
        <f t="shared" si="39"/>
        <v>0</v>
      </c>
      <c r="BL277" s="21" t="s">
        <v>136</v>
      </c>
      <c r="BM277" s="21" t="s">
        <v>677</v>
      </c>
    </row>
    <row r="278" spans="2:65" s="1" customFormat="1" ht="63.75" customHeight="1">
      <c r="B278" s="177"/>
      <c r="C278" s="178" t="s">
        <v>678</v>
      </c>
      <c r="D278" s="178" t="s">
        <v>131</v>
      </c>
      <c r="E278" s="179" t="s">
        <v>679</v>
      </c>
      <c r="F278" s="180" t="s">
        <v>680</v>
      </c>
      <c r="G278" s="181" t="s">
        <v>624</v>
      </c>
      <c r="H278" s="182">
        <v>30</v>
      </c>
      <c r="I278" s="183"/>
      <c r="J278" s="184">
        <f t="shared" si="30"/>
        <v>0</v>
      </c>
      <c r="K278" s="180" t="s">
        <v>135</v>
      </c>
      <c r="L278" s="38"/>
      <c r="M278" s="185" t="s">
        <v>5</v>
      </c>
      <c r="N278" s="186" t="s">
        <v>38</v>
      </c>
      <c r="O278" s="39"/>
      <c r="P278" s="187">
        <f t="shared" si="31"/>
        <v>0</v>
      </c>
      <c r="Q278" s="187">
        <v>0</v>
      </c>
      <c r="R278" s="187">
        <f t="shared" si="32"/>
        <v>0</v>
      </c>
      <c r="S278" s="187">
        <v>0</v>
      </c>
      <c r="T278" s="188">
        <f t="shared" si="33"/>
        <v>0</v>
      </c>
      <c r="AR278" s="21" t="s">
        <v>136</v>
      </c>
      <c r="AT278" s="21" t="s">
        <v>131</v>
      </c>
      <c r="AU278" s="21" t="s">
        <v>76</v>
      </c>
      <c r="AY278" s="21" t="s">
        <v>128</v>
      </c>
      <c r="BE278" s="189">
        <f t="shared" si="34"/>
        <v>0</v>
      </c>
      <c r="BF278" s="189">
        <f t="shared" si="35"/>
        <v>0</v>
      </c>
      <c r="BG278" s="189">
        <f t="shared" si="36"/>
        <v>0</v>
      </c>
      <c r="BH278" s="189">
        <f t="shared" si="37"/>
        <v>0</v>
      </c>
      <c r="BI278" s="189">
        <f t="shared" si="38"/>
        <v>0</v>
      </c>
      <c r="BJ278" s="21" t="s">
        <v>74</v>
      </c>
      <c r="BK278" s="189">
        <f t="shared" si="39"/>
        <v>0</v>
      </c>
      <c r="BL278" s="21" t="s">
        <v>136</v>
      </c>
      <c r="BM278" s="21" t="s">
        <v>681</v>
      </c>
    </row>
    <row r="279" spans="2:65" s="1" customFormat="1" ht="63.75" customHeight="1">
      <c r="B279" s="177"/>
      <c r="C279" s="178" t="s">
        <v>682</v>
      </c>
      <c r="D279" s="178" t="s">
        <v>131</v>
      </c>
      <c r="E279" s="179" t="s">
        <v>683</v>
      </c>
      <c r="F279" s="180" t="s">
        <v>684</v>
      </c>
      <c r="G279" s="181" t="s">
        <v>624</v>
      </c>
      <c r="H279" s="182">
        <v>30</v>
      </c>
      <c r="I279" s="183"/>
      <c r="J279" s="184">
        <f t="shared" si="30"/>
        <v>0</v>
      </c>
      <c r="K279" s="180" t="s">
        <v>135</v>
      </c>
      <c r="L279" s="38"/>
      <c r="M279" s="185" t="s">
        <v>5</v>
      </c>
      <c r="N279" s="186" t="s">
        <v>38</v>
      </c>
      <c r="O279" s="39"/>
      <c r="P279" s="187">
        <f t="shared" si="31"/>
        <v>0</v>
      </c>
      <c r="Q279" s="187">
        <v>0</v>
      </c>
      <c r="R279" s="187">
        <f t="shared" si="32"/>
        <v>0</v>
      </c>
      <c r="S279" s="187">
        <v>0</v>
      </c>
      <c r="T279" s="188">
        <f t="shared" si="33"/>
        <v>0</v>
      </c>
      <c r="AR279" s="21" t="s">
        <v>136</v>
      </c>
      <c r="AT279" s="21" t="s">
        <v>131</v>
      </c>
      <c r="AU279" s="21" t="s">
        <v>76</v>
      </c>
      <c r="AY279" s="21" t="s">
        <v>128</v>
      </c>
      <c r="BE279" s="189">
        <f t="shared" si="34"/>
        <v>0</v>
      </c>
      <c r="BF279" s="189">
        <f t="shared" si="35"/>
        <v>0</v>
      </c>
      <c r="BG279" s="189">
        <f t="shared" si="36"/>
        <v>0</v>
      </c>
      <c r="BH279" s="189">
        <f t="shared" si="37"/>
        <v>0</v>
      </c>
      <c r="BI279" s="189">
        <f t="shared" si="38"/>
        <v>0</v>
      </c>
      <c r="BJ279" s="21" t="s">
        <v>74</v>
      </c>
      <c r="BK279" s="189">
        <f t="shared" si="39"/>
        <v>0</v>
      </c>
      <c r="BL279" s="21" t="s">
        <v>136</v>
      </c>
      <c r="BM279" s="21" t="s">
        <v>685</v>
      </c>
    </row>
    <row r="280" spans="2:65" s="1" customFormat="1" ht="76.5" customHeight="1">
      <c r="B280" s="177"/>
      <c r="C280" s="178" t="s">
        <v>686</v>
      </c>
      <c r="D280" s="178" t="s">
        <v>131</v>
      </c>
      <c r="E280" s="179" t="s">
        <v>687</v>
      </c>
      <c r="F280" s="180" t="s">
        <v>688</v>
      </c>
      <c r="G280" s="181" t="s">
        <v>167</v>
      </c>
      <c r="H280" s="182">
        <v>100</v>
      </c>
      <c r="I280" s="183"/>
      <c r="J280" s="184">
        <f t="shared" si="30"/>
        <v>0</v>
      </c>
      <c r="K280" s="180" t="s">
        <v>135</v>
      </c>
      <c r="L280" s="38"/>
      <c r="M280" s="185" t="s">
        <v>5</v>
      </c>
      <c r="N280" s="186" t="s">
        <v>38</v>
      </c>
      <c r="O280" s="39"/>
      <c r="P280" s="187">
        <f t="shared" si="31"/>
        <v>0</v>
      </c>
      <c r="Q280" s="187">
        <v>0</v>
      </c>
      <c r="R280" s="187">
        <f t="shared" si="32"/>
        <v>0</v>
      </c>
      <c r="S280" s="187">
        <v>0</v>
      </c>
      <c r="T280" s="188">
        <f t="shared" si="33"/>
        <v>0</v>
      </c>
      <c r="AR280" s="21" t="s">
        <v>136</v>
      </c>
      <c r="AT280" s="21" t="s">
        <v>131</v>
      </c>
      <c r="AU280" s="21" t="s">
        <v>76</v>
      </c>
      <c r="AY280" s="21" t="s">
        <v>128</v>
      </c>
      <c r="BE280" s="189">
        <f t="shared" si="34"/>
        <v>0</v>
      </c>
      <c r="BF280" s="189">
        <f t="shared" si="35"/>
        <v>0</v>
      </c>
      <c r="BG280" s="189">
        <f t="shared" si="36"/>
        <v>0</v>
      </c>
      <c r="BH280" s="189">
        <f t="shared" si="37"/>
        <v>0</v>
      </c>
      <c r="BI280" s="189">
        <f t="shared" si="38"/>
        <v>0</v>
      </c>
      <c r="BJ280" s="21" t="s">
        <v>74</v>
      </c>
      <c r="BK280" s="189">
        <f t="shared" si="39"/>
        <v>0</v>
      </c>
      <c r="BL280" s="21" t="s">
        <v>136</v>
      </c>
      <c r="BM280" s="21" t="s">
        <v>689</v>
      </c>
    </row>
    <row r="281" spans="2:65" s="1" customFormat="1" ht="27">
      <c r="B281" s="38"/>
      <c r="D281" s="190" t="s">
        <v>169</v>
      </c>
      <c r="F281" s="191" t="s">
        <v>412</v>
      </c>
      <c r="I281" s="192"/>
      <c r="L281" s="38"/>
      <c r="M281" s="193"/>
      <c r="N281" s="39"/>
      <c r="O281" s="39"/>
      <c r="P281" s="39"/>
      <c r="Q281" s="39"/>
      <c r="R281" s="39"/>
      <c r="S281" s="39"/>
      <c r="T281" s="67"/>
      <c r="AT281" s="21" t="s">
        <v>169</v>
      </c>
      <c r="AU281" s="21" t="s">
        <v>76</v>
      </c>
    </row>
    <row r="282" spans="2:65" s="1" customFormat="1" ht="76.5" customHeight="1">
      <c r="B282" s="177"/>
      <c r="C282" s="178" t="s">
        <v>690</v>
      </c>
      <c r="D282" s="178" t="s">
        <v>131</v>
      </c>
      <c r="E282" s="179" t="s">
        <v>691</v>
      </c>
      <c r="F282" s="180" t="s">
        <v>692</v>
      </c>
      <c r="G282" s="181" t="s">
        <v>167</v>
      </c>
      <c r="H282" s="182">
        <v>100</v>
      </c>
      <c r="I282" s="183"/>
      <c r="J282" s="184">
        <f>ROUND(I282*H282,2)</f>
        <v>0</v>
      </c>
      <c r="K282" s="180" t="s">
        <v>135</v>
      </c>
      <c r="L282" s="38"/>
      <c r="M282" s="185" t="s">
        <v>5</v>
      </c>
      <c r="N282" s="186" t="s">
        <v>38</v>
      </c>
      <c r="O282" s="39"/>
      <c r="P282" s="187">
        <f>O282*H282</f>
        <v>0</v>
      </c>
      <c r="Q282" s="187">
        <v>0</v>
      </c>
      <c r="R282" s="187">
        <f>Q282*H282</f>
        <v>0</v>
      </c>
      <c r="S282" s="187">
        <v>0</v>
      </c>
      <c r="T282" s="188">
        <f>S282*H282</f>
        <v>0</v>
      </c>
      <c r="AR282" s="21" t="s">
        <v>136</v>
      </c>
      <c r="AT282" s="21" t="s">
        <v>131</v>
      </c>
      <c r="AU282" s="21" t="s">
        <v>76</v>
      </c>
      <c r="AY282" s="21" t="s">
        <v>128</v>
      </c>
      <c r="BE282" s="189">
        <f>IF(N282="základní",J282,0)</f>
        <v>0</v>
      </c>
      <c r="BF282" s="189">
        <f>IF(N282="snížená",J282,0)</f>
        <v>0</v>
      </c>
      <c r="BG282" s="189">
        <f>IF(N282="zákl. přenesená",J282,0)</f>
        <v>0</v>
      </c>
      <c r="BH282" s="189">
        <f>IF(N282="sníž. přenesená",J282,0)</f>
        <v>0</v>
      </c>
      <c r="BI282" s="189">
        <f>IF(N282="nulová",J282,0)</f>
        <v>0</v>
      </c>
      <c r="BJ282" s="21" t="s">
        <v>74</v>
      </c>
      <c r="BK282" s="189">
        <f>ROUND(I282*H282,2)</f>
        <v>0</v>
      </c>
      <c r="BL282" s="21" t="s">
        <v>136</v>
      </c>
      <c r="BM282" s="21" t="s">
        <v>693</v>
      </c>
    </row>
    <row r="283" spans="2:65" s="1" customFormat="1" ht="27">
      <c r="B283" s="38"/>
      <c r="D283" s="190" t="s">
        <v>169</v>
      </c>
      <c r="F283" s="191" t="s">
        <v>412</v>
      </c>
      <c r="I283" s="192"/>
      <c r="L283" s="38"/>
      <c r="M283" s="193"/>
      <c r="N283" s="39"/>
      <c r="O283" s="39"/>
      <c r="P283" s="39"/>
      <c r="Q283" s="39"/>
      <c r="R283" s="39"/>
      <c r="S283" s="39"/>
      <c r="T283" s="67"/>
      <c r="AT283" s="21" t="s">
        <v>169</v>
      </c>
      <c r="AU283" s="21" t="s">
        <v>76</v>
      </c>
    </row>
    <row r="284" spans="2:65" s="1" customFormat="1" ht="51" customHeight="1">
      <c r="B284" s="177"/>
      <c r="C284" s="178" t="s">
        <v>694</v>
      </c>
      <c r="D284" s="178" t="s">
        <v>131</v>
      </c>
      <c r="E284" s="179" t="s">
        <v>695</v>
      </c>
      <c r="F284" s="180" t="s">
        <v>696</v>
      </c>
      <c r="G284" s="181" t="s">
        <v>167</v>
      </c>
      <c r="H284" s="182">
        <v>100</v>
      </c>
      <c r="I284" s="183"/>
      <c r="J284" s="184">
        <f>ROUND(I284*H284,2)</f>
        <v>0</v>
      </c>
      <c r="K284" s="180" t="s">
        <v>135</v>
      </c>
      <c r="L284" s="38"/>
      <c r="M284" s="185" t="s">
        <v>5</v>
      </c>
      <c r="N284" s="186" t="s">
        <v>38</v>
      </c>
      <c r="O284" s="39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AR284" s="21" t="s">
        <v>136</v>
      </c>
      <c r="AT284" s="21" t="s">
        <v>131</v>
      </c>
      <c r="AU284" s="21" t="s">
        <v>76</v>
      </c>
      <c r="AY284" s="21" t="s">
        <v>128</v>
      </c>
      <c r="BE284" s="189">
        <f>IF(N284="základní",J284,0)</f>
        <v>0</v>
      </c>
      <c r="BF284" s="189">
        <f>IF(N284="snížená",J284,0)</f>
        <v>0</v>
      </c>
      <c r="BG284" s="189">
        <f>IF(N284="zákl. přenesená",J284,0)</f>
        <v>0</v>
      </c>
      <c r="BH284" s="189">
        <f>IF(N284="sníž. přenesená",J284,0)</f>
        <v>0</v>
      </c>
      <c r="BI284" s="189">
        <f>IF(N284="nulová",J284,0)</f>
        <v>0</v>
      </c>
      <c r="BJ284" s="21" t="s">
        <v>74</v>
      </c>
      <c r="BK284" s="189">
        <f>ROUND(I284*H284,2)</f>
        <v>0</v>
      </c>
      <c r="BL284" s="21" t="s">
        <v>136</v>
      </c>
      <c r="BM284" s="21" t="s">
        <v>697</v>
      </c>
    </row>
    <row r="285" spans="2:65" s="1" customFormat="1" ht="27">
      <c r="B285" s="38"/>
      <c r="D285" s="190" t="s">
        <v>169</v>
      </c>
      <c r="F285" s="191" t="s">
        <v>412</v>
      </c>
      <c r="I285" s="192"/>
      <c r="L285" s="38"/>
      <c r="M285" s="193"/>
      <c r="N285" s="39"/>
      <c r="O285" s="39"/>
      <c r="P285" s="39"/>
      <c r="Q285" s="39"/>
      <c r="R285" s="39"/>
      <c r="S285" s="39"/>
      <c r="T285" s="67"/>
      <c r="AT285" s="21" t="s">
        <v>169</v>
      </c>
      <c r="AU285" s="21" t="s">
        <v>76</v>
      </c>
    </row>
    <row r="286" spans="2:65" s="1" customFormat="1" ht="51" customHeight="1">
      <c r="B286" s="177"/>
      <c r="C286" s="178" t="s">
        <v>698</v>
      </c>
      <c r="D286" s="178" t="s">
        <v>131</v>
      </c>
      <c r="E286" s="179" t="s">
        <v>699</v>
      </c>
      <c r="F286" s="180" t="s">
        <v>700</v>
      </c>
      <c r="G286" s="181" t="s">
        <v>167</v>
      </c>
      <c r="H286" s="182">
        <v>100</v>
      </c>
      <c r="I286" s="183"/>
      <c r="J286" s="184">
        <f>ROUND(I286*H286,2)</f>
        <v>0</v>
      </c>
      <c r="K286" s="180" t="s">
        <v>135</v>
      </c>
      <c r="L286" s="38"/>
      <c r="M286" s="185" t="s">
        <v>5</v>
      </c>
      <c r="N286" s="186" t="s">
        <v>38</v>
      </c>
      <c r="O286" s="39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AR286" s="21" t="s">
        <v>136</v>
      </c>
      <c r="AT286" s="21" t="s">
        <v>131</v>
      </c>
      <c r="AU286" s="21" t="s">
        <v>76</v>
      </c>
      <c r="AY286" s="21" t="s">
        <v>128</v>
      </c>
      <c r="BE286" s="189">
        <f>IF(N286="základní",J286,0)</f>
        <v>0</v>
      </c>
      <c r="BF286" s="189">
        <f>IF(N286="snížená",J286,0)</f>
        <v>0</v>
      </c>
      <c r="BG286" s="189">
        <f>IF(N286="zákl. přenesená",J286,0)</f>
        <v>0</v>
      </c>
      <c r="BH286" s="189">
        <f>IF(N286="sníž. přenesená",J286,0)</f>
        <v>0</v>
      </c>
      <c r="BI286" s="189">
        <f>IF(N286="nulová",J286,0)</f>
        <v>0</v>
      </c>
      <c r="BJ286" s="21" t="s">
        <v>74</v>
      </c>
      <c r="BK286" s="189">
        <f>ROUND(I286*H286,2)</f>
        <v>0</v>
      </c>
      <c r="BL286" s="21" t="s">
        <v>136</v>
      </c>
      <c r="BM286" s="21" t="s">
        <v>701</v>
      </c>
    </row>
    <row r="287" spans="2:65" s="1" customFormat="1" ht="27">
      <c r="B287" s="38"/>
      <c r="D287" s="190" t="s">
        <v>169</v>
      </c>
      <c r="F287" s="191" t="s">
        <v>412</v>
      </c>
      <c r="I287" s="192"/>
      <c r="L287" s="38"/>
      <c r="M287" s="193"/>
      <c r="N287" s="39"/>
      <c r="O287" s="39"/>
      <c r="P287" s="39"/>
      <c r="Q287" s="39"/>
      <c r="R287" s="39"/>
      <c r="S287" s="39"/>
      <c r="T287" s="67"/>
      <c r="AT287" s="21" t="s">
        <v>169</v>
      </c>
      <c r="AU287" s="21" t="s">
        <v>76</v>
      </c>
    </row>
    <row r="288" spans="2:65" s="1" customFormat="1" ht="38.25" customHeight="1">
      <c r="B288" s="177"/>
      <c r="C288" s="178" t="s">
        <v>702</v>
      </c>
      <c r="D288" s="178" t="s">
        <v>131</v>
      </c>
      <c r="E288" s="179" t="s">
        <v>703</v>
      </c>
      <c r="F288" s="180" t="s">
        <v>704</v>
      </c>
      <c r="G288" s="181" t="s">
        <v>167</v>
      </c>
      <c r="H288" s="182">
        <v>250</v>
      </c>
      <c r="I288" s="183"/>
      <c r="J288" s="184">
        <f>ROUND(I288*H288,2)</f>
        <v>0</v>
      </c>
      <c r="K288" s="180" t="s">
        <v>135</v>
      </c>
      <c r="L288" s="38"/>
      <c r="M288" s="185" t="s">
        <v>5</v>
      </c>
      <c r="N288" s="186" t="s">
        <v>38</v>
      </c>
      <c r="O288" s="39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AR288" s="21" t="s">
        <v>136</v>
      </c>
      <c r="AT288" s="21" t="s">
        <v>131</v>
      </c>
      <c r="AU288" s="21" t="s">
        <v>76</v>
      </c>
      <c r="AY288" s="21" t="s">
        <v>128</v>
      </c>
      <c r="BE288" s="189">
        <f>IF(N288="základní",J288,0)</f>
        <v>0</v>
      </c>
      <c r="BF288" s="189">
        <f>IF(N288="snížená",J288,0)</f>
        <v>0</v>
      </c>
      <c r="BG288" s="189">
        <f>IF(N288="zákl. přenesená",J288,0)</f>
        <v>0</v>
      </c>
      <c r="BH288" s="189">
        <f>IF(N288="sníž. přenesená",J288,0)</f>
        <v>0</v>
      </c>
      <c r="BI288" s="189">
        <f>IF(N288="nulová",J288,0)</f>
        <v>0</v>
      </c>
      <c r="BJ288" s="21" t="s">
        <v>74</v>
      </c>
      <c r="BK288" s="189">
        <f>ROUND(I288*H288,2)</f>
        <v>0</v>
      </c>
      <c r="BL288" s="21" t="s">
        <v>136</v>
      </c>
      <c r="BM288" s="21" t="s">
        <v>705</v>
      </c>
    </row>
    <row r="289" spans="2:65" s="1" customFormat="1" ht="27">
      <c r="B289" s="38"/>
      <c r="D289" s="190" t="s">
        <v>169</v>
      </c>
      <c r="F289" s="191" t="s">
        <v>706</v>
      </c>
      <c r="I289" s="192"/>
      <c r="L289" s="38"/>
      <c r="M289" s="193"/>
      <c r="N289" s="39"/>
      <c r="O289" s="39"/>
      <c r="P289" s="39"/>
      <c r="Q289" s="39"/>
      <c r="R289" s="39"/>
      <c r="S289" s="39"/>
      <c r="T289" s="67"/>
      <c r="AT289" s="21" t="s">
        <v>169</v>
      </c>
      <c r="AU289" s="21" t="s">
        <v>76</v>
      </c>
    </row>
    <row r="290" spans="2:65" s="1" customFormat="1" ht="38.25" customHeight="1">
      <c r="B290" s="177"/>
      <c r="C290" s="178" t="s">
        <v>707</v>
      </c>
      <c r="D290" s="178" t="s">
        <v>131</v>
      </c>
      <c r="E290" s="179" t="s">
        <v>708</v>
      </c>
      <c r="F290" s="180" t="s">
        <v>709</v>
      </c>
      <c r="G290" s="181" t="s">
        <v>167</v>
      </c>
      <c r="H290" s="182">
        <v>150</v>
      </c>
      <c r="I290" s="183"/>
      <c r="J290" s="184">
        <f>ROUND(I290*H290,2)</f>
        <v>0</v>
      </c>
      <c r="K290" s="180" t="s">
        <v>135</v>
      </c>
      <c r="L290" s="38"/>
      <c r="M290" s="185" t="s">
        <v>5</v>
      </c>
      <c r="N290" s="186" t="s">
        <v>38</v>
      </c>
      <c r="O290" s="39"/>
      <c r="P290" s="187">
        <f>O290*H290</f>
        <v>0</v>
      </c>
      <c r="Q290" s="187">
        <v>0</v>
      </c>
      <c r="R290" s="187">
        <f>Q290*H290</f>
        <v>0</v>
      </c>
      <c r="S290" s="187">
        <v>0</v>
      </c>
      <c r="T290" s="188">
        <f>S290*H290</f>
        <v>0</v>
      </c>
      <c r="AR290" s="21" t="s">
        <v>136</v>
      </c>
      <c r="AT290" s="21" t="s">
        <v>131</v>
      </c>
      <c r="AU290" s="21" t="s">
        <v>76</v>
      </c>
      <c r="AY290" s="21" t="s">
        <v>128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21" t="s">
        <v>74</v>
      </c>
      <c r="BK290" s="189">
        <f>ROUND(I290*H290,2)</f>
        <v>0</v>
      </c>
      <c r="BL290" s="21" t="s">
        <v>136</v>
      </c>
      <c r="BM290" s="21" t="s">
        <v>710</v>
      </c>
    </row>
    <row r="291" spans="2:65" s="1" customFormat="1" ht="27">
      <c r="B291" s="38"/>
      <c r="D291" s="190" t="s">
        <v>169</v>
      </c>
      <c r="F291" s="191" t="s">
        <v>706</v>
      </c>
      <c r="I291" s="192"/>
      <c r="L291" s="38"/>
      <c r="M291" s="193"/>
      <c r="N291" s="39"/>
      <c r="O291" s="39"/>
      <c r="P291" s="39"/>
      <c r="Q291" s="39"/>
      <c r="R291" s="39"/>
      <c r="S291" s="39"/>
      <c r="T291" s="67"/>
      <c r="AT291" s="21" t="s">
        <v>169</v>
      </c>
      <c r="AU291" s="21" t="s">
        <v>76</v>
      </c>
    </row>
    <row r="292" spans="2:65" s="1" customFormat="1" ht="38.25" customHeight="1">
      <c r="B292" s="177"/>
      <c r="C292" s="178" t="s">
        <v>711</v>
      </c>
      <c r="D292" s="178" t="s">
        <v>131</v>
      </c>
      <c r="E292" s="179" t="s">
        <v>712</v>
      </c>
      <c r="F292" s="180" t="s">
        <v>713</v>
      </c>
      <c r="G292" s="181" t="s">
        <v>167</v>
      </c>
      <c r="H292" s="182">
        <v>250</v>
      </c>
      <c r="I292" s="183"/>
      <c r="J292" s="184">
        <f>ROUND(I292*H292,2)</f>
        <v>0</v>
      </c>
      <c r="K292" s="180" t="s">
        <v>135</v>
      </c>
      <c r="L292" s="38"/>
      <c r="M292" s="185" t="s">
        <v>5</v>
      </c>
      <c r="N292" s="186" t="s">
        <v>38</v>
      </c>
      <c r="O292" s="39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AR292" s="21" t="s">
        <v>136</v>
      </c>
      <c r="AT292" s="21" t="s">
        <v>131</v>
      </c>
      <c r="AU292" s="21" t="s">
        <v>76</v>
      </c>
      <c r="AY292" s="21" t="s">
        <v>128</v>
      </c>
      <c r="BE292" s="189">
        <f>IF(N292="základní",J292,0)</f>
        <v>0</v>
      </c>
      <c r="BF292" s="189">
        <f>IF(N292="snížená",J292,0)</f>
        <v>0</v>
      </c>
      <c r="BG292" s="189">
        <f>IF(N292="zákl. přenesená",J292,0)</f>
        <v>0</v>
      </c>
      <c r="BH292" s="189">
        <f>IF(N292="sníž. přenesená",J292,0)</f>
        <v>0</v>
      </c>
      <c r="BI292" s="189">
        <f>IF(N292="nulová",J292,0)</f>
        <v>0</v>
      </c>
      <c r="BJ292" s="21" t="s">
        <v>74</v>
      </c>
      <c r="BK292" s="189">
        <f>ROUND(I292*H292,2)</f>
        <v>0</v>
      </c>
      <c r="BL292" s="21" t="s">
        <v>136</v>
      </c>
      <c r="BM292" s="21" t="s">
        <v>714</v>
      </c>
    </row>
    <row r="293" spans="2:65" s="1" customFormat="1" ht="27">
      <c r="B293" s="38"/>
      <c r="D293" s="190" t="s">
        <v>169</v>
      </c>
      <c r="F293" s="191" t="s">
        <v>715</v>
      </c>
      <c r="I293" s="192"/>
      <c r="L293" s="38"/>
      <c r="M293" s="193"/>
      <c r="N293" s="39"/>
      <c r="O293" s="39"/>
      <c r="P293" s="39"/>
      <c r="Q293" s="39"/>
      <c r="R293" s="39"/>
      <c r="S293" s="39"/>
      <c r="T293" s="67"/>
      <c r="AT293" s="21" t="s">
        <v>169</v>
      </c>
      <c r="AU293" s="21" t="s">
        <v>76</v>
      </c>
    </row>
    <row r="294" spans="2:65" s="1" customFormat="1" ht="38.25" customHeight="1">
      <c r="B294" s="177"/>
      <c r="C294" s="178" t="s">
        <v>716</v>
      </c>
      <c r="D294" s="178" t="s">
        <v>131</v>
      </c>
      <c r="E294" s="179" t="s">
        <v>717</v>
      </c>
      <c r="F294" s="180" t="s">
        <v>718</v>
      </c>
      <c r="G294" s="181" t="s">
        <v>167</v>
      </c>
      <c r="H294" s="182">
        <v>150</v>
      </c>
      <c r="I294" s="183"/>
      <c r="J294" s="184">
        <f>ROUND(I294*H294,2)</f>
        <v>0</v>
      </c>
      <c r="K294" s="180" t="s">
        <v>135</v>
      </c>
      <c r="L294" s="38"/>
      <c r="M294" s="185" t="s">
        <v>5</v>
      </c>
      <c r="N294" s="186" t="s">
        <v>38</v>
      </c>
      <c r="O294" s="39"/>
      <c r="P294" s="187">
        <f>O294*H294</f>
        <v>0</v>
      </c>
      <c r="Q294" s="187">
        <v>0</v>
      </c>
      <c r="R294" s="187">
        <f>Q294*H294</f>
        <v>0</v>
      </c>
      <c r="S294" s="187">
        <v>0</v>
      </c>
      <c r="T294" s="188">
        <f>S294*H294</f>
        <v>0</v>
      </c>
      <c r="AR294" s="21" t="s">
        <v>136</v>
      </c>
      <c r="AT294" s="21" t="s">
        <v>131</v>
      </c>
      <c r="AU294" s="21" t="s">
        <v>76</v>
      </c>
      <c r="AY294" s="21" t="s">
        <v>128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21" t="s">
        <v>74</v>
      </c>
      <c r="BK294" s="189">
        <f>ROUND(I294*H294,2)</f>
        <v>0</v>
      </c>
      <c r="BL294" s="21" t="s">
        <v>136</v>
      </c>
      <c r="BM294" s="21" t="s">
        <v>719</v>
      </c>
    </row>
    <row r="295" spans="2:65" s="1" customFormat="1" ht="27">
      <c r="B295" s="38"/>
      <c r="D295" s="190" t="s">
        <v>169</v>
      </c>
      <c r="F295" s="191" t="s">
        <v>715</v>
      </c>
      <c r="I295" s="192"/>
      <c r="L295" s="38"/>
      <c r="M295" s="193"/>
      <c r="N295" s="39"/>
      <c r="O295" s="39"/>
      <c r="P295" s="39"/>
      <c r="Q295" s="39"/>
      <c r="R295" s="39"/>
      <c r="S295" s="39"/>
      <c r="T295" s="67"/>
      <c r="AT295" s="21" t="s">
        <v>169</v>
      </c>
      <c r="AU295" s="21" t="s">
        <v>76</v>
      </c>
    </row>
    <row r="296" spans="2:65" s="1" customFormat="1" ht="38.25" customHeight="1">
      <c r="B296" s="177"/>
      <c r="C296" s="178" t="s">
        <v>720</v>
      </c>
      <c r="D296" s="178" t="s">
        <v>131</v>
      </c>
      <c r="E296" s="179" t="s">
        <v>721</v>
      </c>
      <c r="F296" s="180" t="s">
        <v>722</v>
      </c>
      <c r="G296" s="181" t="s">
        <v>200</v>
      </c>
      <c r="H296" s="182">
        <v>5</v>
      </c>
      <c r="I296" s="183"/>
      <c r="J296" s="184">
        <f>ROUND(I296*H296,2)</f>
        <v>0</v>
      </c>
      <c r="K296" s="180" t="s">
        <v>135</v>
      </c>
      <c r="L296" s="38"/>
      <c r="M296" s="185" t="s">
        <v>5</v>
      </c>
      <c r="N296" s="186" t="s">
        <v>38</v>
      </c>
      <c r="O296" s="39"/>
      <c r="P296" s="187">
        <f>O296*H296</f>
        <v>0</v>
      </c>
      <c r="Q296" s="187">
        <v>0</v>
      </c>
      <c r="R296" s="187">
        <f>Q296*H296</f>
        <v>0</v>
      </c>
      <c r="S296" s="187">
        <v>0</v>
      </c>
      <c r="T296" s="188">
        <f>S296*H296</f>
        <v>0</v>
      </c>
      <c r="AR296" s="21" t="s">
        <v>136</v>
      </c>
      <c r="AT296" s="21" t="s">
        <v>131</v>
      </c>
      <c r="AU296" s="21" t="s">
        <v>76</v>
      </c>
      <c r="AY296" s="21" t="s">
        <v>128</v>
      </c>
      <c r="BE296" s="189">
        <f>IF(N296="základní",J296,0)</f>
        <v>0</v>
      </c>
      <c r="BF296" s="189">
        <f>IF(N296="snížená",J296,0)</f>
        <v>0</v>
      </c>
      <c r="BG296" s="189">
        <f>IF(N296="zákl. přenesená",J296,0)</f>
        <v>0</v>
      </c>
      <c r="BH296" s="189">
        <f>IF(N296="sníž. přenesená",J296,0)</f>
        <v>0</v>
      </c>
      <c r="BI296" s="189">
        <f>IF(N296="nulová",J296,0)</f>
        <v>0</v>
      </c>
      <c r="BJ296" s="21" t="s">
        <v>74</v>
      </c>
      <c r="BK296" s="189">
        <f>ROUND(I296*H296,2)</f>
        <v>0</v>
      </c>
      <c r="BL296" s="21" t="s">
        <v>136</v>
      </c>
      <c r="BM296" s="21" t="s">
        <v>723</v>
      </c>
    </row>
    <row r="297" spans="2:65" s="1" customFormat="1" ht="27">
      <c r="B297" s="38"/>
      <c r="D297" s="190" t="s">
        <v>169</v>
      </c>
      <c r="F297" s="191" t="s">
        <v>724</v>
      </c>
      <c r="I297" s="192"/>
      <c r="L297" s="38"/>
      <c r="M297" s="193"/>
      <c r="N297" s="39"/>
      <c r="O297" s="39"/>
      <c r="P297" s="39"/>
      <c r="Q297" s="39"/>
      <c r="R297" s="39"/>
      <c r="S297" s="39"/>
      <c r="T297" s="67"/>
      <c r="AT297" s="21" t="s">
        <v>169</v>
      </c>
      <c r="AU297" s="21" t="s">
        <v>76</v>
      </c>
    </row>
    <row r="298" spans="2:65" s="1" customFormat="1" ht="38.25" customHeight="1">
      <c r="B298" s="177"/>
      <c r="C298" s="178" t="s">
        <v>725</v>
      </c>
      <c r="D298" s="178" t="s">
        <v>131</v>
      </c>
      <c r="E298" s="179" t="s">
        <v>726</v>
      </c>
      <c r="F298" s="180" t="s">
        <v>727</v>
      </c>
      <c r="G298" s="181" t="s">
        <v>200</v>
      </c>
      <c r="H298" s="182">
        <v>5</v>
      </c>
      <c r="I298" s="183"/>
      <c r="J298" s="184">
        <f>ROUND(I298*H298,2)</f>
        <v>0</v>
      </c>
      <c r="K298" s="180" t="s">
        <v>135</v>
      </c>
      <c r="L298" s="38"/>
      <c r="M298" s="185" t="s">
        <v>5</v>
      </c>
      <c r="N298" s="186" t="s">
        <v>38</v>
      </c>
      <c r="O298" s="39"/>
      <c r="P298" s="187">
        <f>O298*H298</f>
        <v>0</v>
      </c>
      <c r="Q298" s="187">
        <v>0</v>
      </c>
      <c r="R298" s="187">
        <f>Q298*H298</f>
        <v>0</v>
      </c>
      <c r="S298" s="187">
        <v>0</v>
      </c>
      <c r="T298" s="188">
        <f>S298*H298</f>
        <v>0</v>
      </c>
      <c r="AR298" s="21" t="s">
        <v>136</v>
      </c>
      <c r="AT298" s="21" t="s">
        <v>131</v>
      </c>
      <c r="AU298" s="21" t="s">
        <v>76</v>
      </c>
      <c r="AY298" s="21" t="s">
        <v>128</v>
      </c>
      <c r="BE298" s="189">
        <f>IF(N298="základní",J298,0)</f>
        <v>0</v>
      </c>
      <c r="BF298" s="189">
        <f>IF(N298="snížená",J298,0)</f>
        <v>0</v>
      </c>
      <c r="BG298" s="189">
        <f>IF(N298="zákl. přenesená",J298,0)</f>
        <v>0</v>
      </c>
      <c r="BH298" s="189">
        <f>IF(N298="sníž. přenesená",J298,0)</f>
        <v>0</v>
      </c>
      <c r="BI298" s="189">
        <f>IF(N298="nulová",J298,0)</f>
        <v>0</v>
      </c>
      <c r="BJ298" s="21" t="s">
        <v>74</v>
      </c>
      <c r="BK298" s="189">
        <f>ROUND(I298*H298,2)</f>
        <v>0</v>
      </c>
      <c r="BL298" s="21" t="s">
        <v>136</v>
      </c>
      <c r="BM298" s="21" t="s">
        <v>728</v>
      </c>
    </row>
    <row r="299" spans="2:65" s="1" customFormat="1" ht="27">
      <c r="B299" s="38"/>
      <c r="D299" s="190" t="s">
        <v>169</v>
      </c>
      <c r="F299" s="191" t="s">
        <v>724</v>
      </c>
      <c r="I299" s="192"/>
      <c r="L299" s="38"/>
      <c r="M299" s="193"/>
      <c r="N299" s="39"/>
      <c r="O299" s="39"/>
      <c r="P299" s="39"/>
      <c r="Q299" s="39"/>
      <c r="R299" s="39"/>
      <c r="S299" s="39"/>
      <c r="T299" s="67"/>
      <c r="AT299" s="21" t="s">
        <v>169</v>
      </c>
      <c r="AU299" s="21" t="s">
        <v>76</v>
      </c>
    </row>
    <row r="300" spans="2:65" s="1" customFormat="1" ht="38.25" customHeight="1">
      <c r="B300" s="177"/>
      <c r="C300" s="178" t="s">
        <v>729</v>
      </c>
      <c r="D300" s="178" t="s">
        <v>131</v>
      </c>
      <c r="E300" s="179" t="s">
        <v>730</v>
      </c>
      <c r="F300" s="180" t="s">
        <v>731</v>
      </c>
      <c r="G300" s="181" t="s">
        <v>200</v>
      </c>
      <c r="H300" s="182">
        <v>5</v>
      </c>
      <c r="I300" s="183"/>
      <c r="J300" s="184">
        <f>ROUND(I300*H300,2)</f>
        <v>0</v>
      </c>
      <c r="K300" s="180" t="s">
        <v>135</v>
      </c>
      <c r="L300" s="38"/>
      <c r="M300" s="185" t="s">
        <v>5</v>
      </c>
      <c r="N300" s="186" t="s">
        <v>38</v>
      </c>
      <c r="O300" s="39"/>
      <c r="P300" s="187">
        <f>O300*H300</f>
        <v>0</v>
      </c>
      <c r="Q300" s="187">
        <v>0</v>
      </c>
      <c r="R300" s="187">
        <f>Q300*H300</f>
        <v>0</v>
      </c>
      <c r="S300" s="187">
        <v>0</v>
      </c>
      <c r="T300" s="188">
        <f>S300*H300</f>
        <v>0</v>
      </c>
      <c r="AR300" s="21" t="s">
        <v>136</v>
      </c>
      <c r="AT300" s="21" t="s">
        <v>131</v>
      </c>
      <c r="AU300" s="21" t="s">
        <v>76</v>
      </c>
      <c r="AY300" s="21" t="s">
        <v>128</v>
      </c>
      <c r="BE300" s="189">
        <f>IF(N300="základní",J300,0)</f>
        <v>0</v>
      </c>
      <c r="BF300" s="189">
        <f>IF(N300="snížená",J300,0)</f>
        <v>0</v>
      </c>
      <c r="BG300" s="189">
        <f>IF(N300="zákl. přenesená",J300,0)</f>
        <v>0</v>
      </c>
      <c r="BH300" s="189">
        <f>IF(N300="sníž. přenesená",J300,0)</f>
        <v>0</v>
      </c>
      <c r="BI300" s="189">
        <f>IF(N300="nulová",J300,0)</f>
        <v>0</v>
      </c>
      <c r="BJ300" s="21" t="s">
        <v>74</v>
      </c>
      <c r="BK300" s="189">
        <f>ROUND(I300*H300,2)</f>
        <v>0</v>
      </c>
      <c r="BL300" s="21" t="s">
        <v>136</v>
      </c>
      <c r="BM300" s="21" t="s">
        <v>732</v>
      </c>
    </row>
    <row r="301" spans="2:65" s="1" customFormat="1" ht="27">
      <c r="B301" s="38"/>
      <c r="D301" s="190" t="s">
        <v>169</v>
      </c>
      <c r="F301" s="191" t="s">
        <v>724</v>
      </c>
      <c r="I301" s="192"/>
      <c r="L301" s="38"/>
      <c r="M301" s="193"/>
      <c r="N301" s="39"/>
      <c r="O301" s="39"/>
      <c r="P301" s="39"/>
      <c r="Q301" s="39"/>
      <c r="R301" s="39"/>
      <c r="S301" s="39"/>
      <c r="T301" s="67"/>
      <c r="AT301" s="21" t="s">
        <v>169</v>
      </c>
      <c r="AU301" s="21" t="s">
        <v>76</v>
      </c>
    </row>
    <row r="302" spans="2:65" s="1" customFormat="1" ht="38.25" customHeight="1">
      <c r="B302" s="177"/>
      <c r="C302" s="178" t="s">
        <v>733</v>
      </c>
      <c r="D302" s="178" t="s">
        <v>131</v>
      </c>
      <c r="E302" s="179" t="s">
        <v>734</v>
      </c>
      <c r="F302" s="180" t="s">
        <v>735</v>
      </c>
      <c r="G302" s="181" t="s">
        <v>200</v>
      </c>
      <c r="H302" s="182">
        <v>5</v>
      </c>
      <c r="I302" s="183"/>
      <c r="J302" s="184">
        <f>ROUND(I302*H302,2)</f>
        <v>0</v>
      </c>
      <c r="K302" s="180" t="s">
        <v>135</v>
      </c>
      <c r="L302" s="38"/>
      <c r="M302" s="185" t="s">
        <v>5</v>
      </c>
      <c r="N302" s="186" t="s">
        <v>38</v>
      </c>
      <c r="O302" s="39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AR302" s="21" t="s">
        <v>136</v>
      </c>
      <c r="AT302" s="21" t="s">
        <v>131</v>
      </c>
      <c r="AU302" s="21" t="s">
        <v>76</v>
      </c>
      <c r="AY302" s="21" t="s">
        <v>128</v>
      </c>
      <c r="BE302" s="189">
        <f>IF(N302="základní",J302,0)</f>
        <v>0</v>
      </c>
      <c r="BF302" s="189">
        <f>IF(N302="snížená",J302,0)</f>
        <v>0</v>
      </c>
      <c r="BG302" s="189">
        <f>IF(N302="zákl. přenesená",J302,0)</f>
        <v>0</v>
      </c>
      <c r="BH302" s="189">
        <f>IF(N302="sníž. přenesená",J302,0)</f>
        <v>0</v>
      </c>
      <c r="BI302" s="189">
        <f>IF(N302="nulová",J302,0)</f>
        <v>0</v>
      </c>
      <c r="BJ302" s="21" t="s">
        <v>74</v>
      </c>
      <c r="BK302" s="189">
        <f>ROUND(I302*H302,2)</f>
        <v>0</v>
      </c>
      <c r="BL302" s="21" t="s">
        <v>136</v>
      </c>
      <c r="BM302" s="21" t="s">
        <v>736</v>
      </c>
    </row>
    <row r="303" spans="2:65" s="1" customFormat="1" ht="27">
      <c r="B303" s="38"/>
      <c r="D303" s="190" t="s">
        <v>169</v>
      </c>
      <c r="F303" s="191" t="s">
        <v>724</v>
      </c>
      <c r="I303" s="192"/>
      <c r="L303" s="38"/>
      <c r="M303" s="193"/>
      <c r="N303" s="39"/>
      <c r="O303" s="39"/>
      <c r="P303" s="39"/>
      <c r="Q303" s="39"/>
      <c r="R303" s="39"/>
      <c r="S303" s="39"/>
      <c r="T303" s="67"/>
      <c r="AT303" s="21" t="s">
        <v>169</v>
      </c>
      <c r="AU303" s="21" t="s">
        <v>76</v>
      </c>
    </row>
    <row r="304" spans="2:65" s="1" customFormat="1" ht="38.25" customHeight="1">
      <c r="B304" s="177"/>
      <c r="C304" s="178" t="s">
        <v>737</v>
      </c>
      <c r="D304" s="178" t="s">
        <v>131</v>
      </c>
      <c r="E304" s="179" t="s">
        <v>738</v>
      </c>
      <c r="F304" s="180" t="s">
        <v>739</v>
      </c>
      <c r="G304" s="181" t="s">
        <v>200</v>
      </c>
      <c r="H304" s="182">
        <v>5</v>
      </c>
      <c r="I304" s="183"/>
      <c r="J304" s="184">
        <f>ROUND(I304*H304,2)</f>
        <v>0</v>
      </c>
      <c r="K304" s="180" t="s">
        <v>135</v>
      </c>
      <c r="L304" s="38"/>
      <c r="M304" s="185" t="s">
        <v>5</v>
      </c>
      <c r="N304" s="186" t="s">
        <v>38</v>
      </c>
      <c r="O304" s="39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AR304" s="21" t="s">
        <v>136</v>
      </c>
      <c r="AT304" s="21" t="s">
        <v>131</v>
      </c>
      <c r="AU304" s="21" t="s">
        <v>76</v>
      </c>
      <c r="AY304" s="21" t="s">
        <v>128</v>
      </c>
      <c r="BE304" s="189">
        <f>IF(N304="základní",J304,0)</f>
        <v>0</v>
      </c>
      <c r="BF304" s="189">
        <f>IF(N304="snížená",J304,0)</f>
        <v>0</v>
      </c>
      <c r="BG304" s="189">
        <f>IF(N304="zákl. přenesená",J304,0)</f>
        <v>0</v>
      </c>
      <c r="BH304" s="189">
        <f>IF(N304="sníž. přenesená",J304,0)</f>
        <v>0</v>
      </c>
      <c r="BI304" s="189">
        <f>IF(N304="nulová",J304,0)</f>
        <v>0</v>
      </c>
      <c r="BJ304" s="21" t="s">
        <v>74</v>
      </c>
      <c r="BK304" s="189">
        <f>ROUND(I304*H304,2)</f>
        <v>0</v>
      </c>
      <c r="BL304" s="21" t="s">
        <v>136</v>
      </c>
      <c r="BM304" s="21" t="s">
        <v>740</v>
      </c>
    </row>
    <row r="305" spans="2:65" s="1" customFormat="1" ht="27">
      <c r="B305" s="38"/>
      <c r="D305" s="190" t="s">
        <v>169</v>
      </c>
      <c r="F305" s="191" t="s">
        <v>724</v>
      </c>
      <c r="I305" s="192"/>
      <c r="L305" s="38"/>
      <c r="M305" s="193"/>
      <c r="N305" s="39"/>
      <c r="O305" s="39"/>
      <c r="P305" s="39"/>
      <c r="Q305" s="39"/>
      <c r="R305" s="39"/>
      <c r="S305" s="39"/>
      <c r="T305" s="67"/>
      <c r="AT305" s="21" t="s">
        <v>169</v>
      </c>
      <c r="AU305" s="21" t="s">
        <v>76</v>
      </c>
    </row>
    <row r="306" spans="2:65" s="1" customFormat="1" ht="51" customHeight="1">
      <c r="B306" s="177"/>
      <c r="C306" s="178" t="s">
        <v>741</v>
      </c>
      <c r="D306" s="178" t="s">
        <v>131</v>
      </c>
      <c r="E306" s="179" t="s">
        <v>742</v>
      </c>
      <c r="F306" s="180" t="s">
        <v>743</v>
      </c>
      <c r="G306" s="181" t="s">
        <v>744</v>
      </c>
      <c r="H306" s="182">
        <v>50</v>
      </c>
      <c r="I306" s="183"/>
      <c r="J306" s="184">
        <f t="shared" ref="J306:J311" si="40">ROUND(I306*H306,2)</f>
        <v>0</v>
      </c>
      <c r="K306" s="180" t="s">
        <v>135</v>
      </c>
      <c r="L306" s="38"/>
      <c r="M306" s="185" t="s">
        <v>5</v>
      </c>
      <c r="N306" s="186" t="s">
        <v>38</v>
      </c>
      <c r="O306" s="39"/>
      <c r="P306" s="187">
        <f t="shared" ref="P306:P311" si="41">O306*H306</f>
        <v>0</v>
      </c>
      <c r="Q306" s="187">
        <v>0</v>
      </c>
      <c r="R306" s="187">
        <f t="shared" ref="R306:R311" si="42">Q306*H306</f>
        <v>0</v>
      </c>
      <c r="S306" s="187">
        <v>0</v>
      </c>
      <c r="T306" s="188">
        <f t="shared" ref="T306:T311" si="43">S306*H306</f>
        <v>0</v>
      </c>
      <c r="AR306" s="21" t="s">
        <v>136</v>
      </c>
      <c r="AT306" s="21" t="s">
        <v>131</v>
      </c>
      <c r="AU306" s="21" t="s">
        <v>76</v>
      </c>
      <c r="AY306" s="21" t="s">
        <v>128</v>
      </c>
      <c r="BE306" s="189">
        <f t="shared" ref="BE306:BE311" si="44">IF(N306="základní",J306,0)</f>
        <v>0</v>
      </c>
      <c r="BF306" s="189">
        <f t="shared" ref="BF306:BF311" si="45">IF(N306="snížená",J306,0)</f>
        <v>0</v>
      </c>
      <c r="BG306" s="189">
        <f t="shared" ref="BG306:BG311" si="46">IF(N306="zákl. přenesená",J306,0)</f>
        <v>0</v>
      </c>
      <c r="BH306" s="189">
        <f t="shared" ref="BH306:BH311" si="47">IF(N306="sníž. přenesená",J306,0)</f>
        <v>0</v>
      </c>
      <c r="BI306" s="189">
        <f t="shared" ref="BI306:BI311" si="48">IF(N306="nulová",J306,0)</f>
        <v>0</v>
      </c>
      <c r="BJ306" s="21" t="s">
        <v>74</v>
      </c>
      <c r="BK306" s="189">
        <f t="shared" ref="BK306:BK311" si="49">ROUND(I306*H306,2)</f>
        <v>0</v>
      </c>
      <c r="BL306" s="21" t="s">
        <v>136</v>
      </c>
      <c r="BM306" s="21" t="s">
        <v>745</v>
      </c>
    </row>
    <row r="307" spans="2:65" s="1" customFormat="1" ht="51" customHeight="1">
      <c r="B307" s="177"/>
      <c r="C307" s="178" t="s">
        <v>746</v>
      </c>
      <c r="D307" s="178" t="s">
        <v>131</v>
      </c>
      <c r="E307" s="179" t="s">
        <v>747</v>
      </c>
      <c r="F307" s="180" t="s">
        <v>748</v>
      </c>
      <c r="G307" s="181" t="s">
        <v>744</v>
      </c>
      <c r="H307" s="182">
        <v>100</v>
      </c>
      <c r="I307" s="183"/>
      <c r="J307" s="184">
        <f t="shared" si="40"/>
        <v>0</v>
      </c>
      <c r="K307" s="180" t="s">
        <v>135</v>
      </c>
      <c r="L307" s="38"/>
      <c r="M307" s="185" t="s">
        <v>5</v>
      </c>
      <c r="N307" s="186" t="s">
        <v>38</v>
      </c>
      <c r="O307" s="39"/>
      <c r="P307" s="187">
        <f t="shared" si="41"/>
        <v>0</v>
      </c>
      <c r="Q307" s="187">
        <v>0</v>
      </c>
      <c r="R307" s="187">
        <f t="shared" si="42"/>
        <v>0</v>
      </c>
      <c r="S307" s="187">
        <v>0</v>
      </c>
      <c r="T307" s="188">
        <f t="shared" si="43"/>
        <v>0</v>
      </c>
      <c r="AR307" s="21" t="s">
        <v>136</v>
      </c>
      <c r="AT307" s="21" t="s">
        <v>131</v>
      </c>
      <c r="AU307" s="21" t="s">
        <v>76</v>
      </c>
      <c r="AY307" s="21" t="s">
        <v>128</v>
      </c>
      <c r="BE307" s="189">
        <f t="shared" si="44"/>
        <v>0</v>
      </c>
      <c r="BF307" s="189">
        <f t="shared" si="45"/>
        <v>0</v>
      </c>
      <c r="BG307" s="189">
        <f t="shared" si="46"/>
        <v>0</v>
      </c>
      <c r="BH307" s="189">
        <f t="shared" si="47"/>
        <v>0</v>
      </c>
      <c r="BI307" s="189">
        <f t="shared" si="48"/>
        <v>0</v>
      </c>
      <c r="BJ307" s="21" t="s">
        <v>74</v>
      </c>
      <c r="BK307" s="189">
        <f t="shared" si="49"/>
        <v>0</v>
      </c>
      <c r="BL307" s="21" t="s">
        <v>136</v>
      </c>
      <c r="BM307" s="21" t="s">
        <v>749</v>
      </c>
    </row>
    <row r="308" spans="2:65" s="1" customFormat="1" ht="51" customHeight="1">
      <c r="B308" s="177"/>
      <c r="C308" s="178" t="s">
        <v>750</v>
      </c>
      <c r="D308" s="178" t="s">
        <v>131</v>
      </c>
      <c r="E308" s="179" t="s">
        <v>751</v>
      </c>
      <c r="F308" s="180" t="s">
        <v>752</v>
      </c>
      <c r="G308" s="181" t="s">
        <v>744</v>
      </c>
      <c r="H308" s="182">
        <v>100</v>
      </c>
      <c r="I308" s="183"/>
      <c r="J308" s="184">
        <f t="shared" si="40"/>
        <v>0</v>
      </c>
      <c r="K308" s="180" t="s">
        <v>135</v>
      </c>
      <c r="L308" s="38"/>
      <c r="M308" s="185" t="s">
        <v>5</v>
      </c>
      <c r="N308" s="186" t="s">
        <v>38</v>
      </c>
      <c r="O308" s="39"/>
      <c r="P308" s="187">
        <f t="shared" si="41"/>
        <v>0</v>
      </c>
      <c r="Q308" s="187">
        <v>0</v>
      </c>
      <c r="R308" s="187">
        <f t="shared" si="42"/>
        <v>0</v>
      </c>
      <c r="S308" s="187">
        <v>0</v>
      </c>
      <c r="T308" s="188">
        <f t="shared" si="43"/>
        <v>0</v>
      </c>
      <c r="AR308" s="21" t="s">
        <v>136</v>
      </c>
      <c r="AT308" s="21" t="s">
        <v>131</v>
      </c>
      <c r="AU308" s="21" t="s">
        <v>76</v>
      </c>
      <c r="AY308" s="21" t="s">
        <v>128</v>
      </c>
      <c r="BE308" s="189">
        <f t="shared" si="44"/>
        <v>0</v>
      </c>
      <c r="BF308" s="189">
        <f t="shared" si="45"/>
        <v>0</v>
      </c>
      <c r="BG308" s="189">
        <f t="shared" si="46"/>
        <v>0</v>
      </c>
      <c r="BH308" s="189">
        <f t="shared" si="47"/>
        <v>0</v>
      </c>
      <c r="BI308" s="189">
        <f t="shared" si="48"/>
        <v>0</v>
      </c>
      <c r="BJ308" s="21" t="s">
        <v>74</v>
      </c>
      <c r="BK308" s="189">
        <f t="shared" si="49"/>
        <v>0</v>
      </c>
      <c r="BL308" s="21" t="s">
        <v>136</v>
      </c>
      <c r="BM308" s="21" t="s">
        <v>753</v>
      </c>
    </row>
    <row r="309" spans="2:65" s="1" customFormat="1" ht="51" customHeight="1">
      <c r="B309" s="177"/>
      <c r="C309" s="178" t="s">
        <v>754</v>
      </c>
      <c r="D309" s="178" t="s">
        <v>131</v>
      </c>
      <c r="E309" s="179" t="s">
        <v>755</v>
      </c>
      <c r="F309" s="180" t="s">
        <v>756</v>
      </c>
      <c r="G309" s="181" t="s">
        <v>744</v>
      </c>
      <c r="H309" s="182">
        <v>150</v>
      </c>
      <c r="I309" s="183"/>
      <c r="J309" s="184">
        <f t="shared" si="40"/>
        <v>0</v>
      </c>
      <c r="K309" s="180" t="s">
        <v>135</v>
      </c>
      <c r="L309" s="38"/>
      <c r="M309" s="185" t="s">
        <v>5</v>
      </c>
      <c r="N309" s="186" t="s">
        <v>38</v>
      </c>
      <c r="O309" s="39"/>
      <c r="P309" s="187">
        <f t="shared" si="41"/>
        <v>0</v>
      </c>
      <c r="Q309" s="187">
        <v>0</v>
      </c>
      <c r="R309" s="187">
        <f t="shared" si="42"/>
        <v>0</v>
      </c>
      <c r="S309" s="187">
        <v>0</v>
      </c>
      <c r="T309" s="188">
        <f t="shared" si="43"/>
        <v>0</v>
      </c>
      <c r="AR309" s="21" t="s">
        <v>136</v>
      </c>
      <c r="AT309" s="21" t="s">
        <v>131</v>
      </c>
      <c r="AU309" s="21" t="s">
        <v>76</v>
      </c>
      <c r="AY309" s="21" t="s">
        <v>128</v>
      </c>
      <c r="BE309" s="189">
        <f t="shared" si="44"/>
        <v>0</v>
      </c>
      <c r="BF309" s="189">
        <f t="shared" si="45"/>
        <v>0</v>
      </c>
      <c r="BG309" s="189">
        <f t="shared" si="46"/>
        <v>0</v>
      </c>
      <c r="BH309" s="189">
        <f t="shared" si="47"/>
        <v>0</v>
      </c>
      <c r="BI309" s="189">
        <f t="shared" si="48"/>
        <v>0</v>
      </c>
      <c r="BJ309" s="21" t="s">
        <v>74</v>
      </c>
      <c r="BK309" s="189">
        <f t="shared" si="49"/>
        <v>0</v>
      </c>
      <c r="BL309" s="21" t="s">
        <v>136</v>
      </c>
      <c r="BM309" s="21" t="s">
        <v>757</v>
      </c>
    </row>
    <row r="310" spans="2:65" s="1" customFormat="1" ht="51" customHeight="1">
      <c r="B310" s="177"/>
      <c r="C310" s="178" t="s">
        <v>758</v>
      </c>
      <c r="D310" s="178" t="s">
        <v>131</v>
      </c>
      <c r="E310" s="179" t="s">
        <v>759</v>
      </c>
      <c r="F310" s="180" t="s">
        <v>760</v>
      </c>
      <c r="G310" s="181" t="s">
        <v>744</v>
      </c>
      <c r="H310" s="182">
        <v>50</v>
      </c>
      <c r="I310" s="183"/>
      <c r="J310" s="184">
        <f t="shared" si="40"/>
        <v>0</v>
      </c>
      <c r="K310" s="180" t="s">
        <v>135</v>
      </c>
      <c r="L310" s="38"/>
      <c r="M310" s="185" t="s">
        <v>5</v>
      </c>
      <c r="N310" s="186" t="s">
        <v>38</v>
      </c>
      <c r="O310" s="39"/>
      <c r="P310" s="187">
        <f t="shared" si="41"/>
        <v>0</v>
      </c>
      <c r="Q310" s="187">
        <v>0</v>
      </c>
      <c r="R310" s="187">
        <f t="shared" si="42"/>
        <v>0</v>
      </c>
      <c r="S310" s="187">
        <v>0</v>
      </c>
      <c r="T310" s="188">
        <f t="shared" si="43"/>
        <v>0</v>
      </c>
      <c r="AR310" s="21" t="s">
        <v>136</v>
      </c>
      <c r="AT310" s="21" t="s">
        <v>131</v>
      </c>
      <c r="AU310" s="21" t="s">
        <v>76</v>
      </c>
      <c r="AY310" s="21" t="s">
        <v>128</v>
      </c>
      <c r="BE310" s="189">
        <f t="shared" si="44"/>
        <v>0</v>
      </c>
      <c r="BF310" s="189">
        <f t="shared" si="45"/>
        <v>0</v>
      </c>
      <c r="BG310" s="189">
        <f t="shared" si="46"/>
        <v>0</v>
      </c>
      <c r="BH310" s="189">
        <f t="shared" si="47"/>
        <v>0</v>
      </c>
      <c r="BI310" s="189">
        <f t="shared" si="48"/>
        <v>0</v>
      </c>
      <c r="BJ310" s="21" t="s">
        <v>74</v>
      </c>
      <c r="BK310" s="189">
        <f t="shared" si="49"/>
        <v>0</v>
      </c>
      <c r="BL310" s="21" t="s">
        <v>136</v>
      </c>
      <c r="BM310" s="21" t="s">
        <v>761</v>
      </c>
    </row>
    <row r="311" spans="2:65" s="1" customFormat="1" ht="63.75" customHeight="1">
      <c r="B311" s="177"/>
      <c r="C311" s="178" t="s">
        <v>762</v>
      </c>
      <c r="D311" s="178" t="s">
        <v>131</v>
      </c>
      <c r="E311" s="179" t="s">
        <v>763</v>
      </c>
      <c r="F311" s="180" t="s">
        <v>764</v>
      </c>
      <c r="G311" s="181" t="s">
        <v>200</v>
      </c>
      <c r="H311" s="182">
        <v>6</v>
      </c>
      <c r="I311" s="183"/>
      <c r="J311" s="184">
        <f t="shared" si="40"/>
        <v>0</v>
      </c>
      <c r="K311" s="180" t="s">
        <v>135</v>
      </c>
      <c r="L311" s="38"/>
      <c r="M311" s="185" t="s">
        <v>5</v>
      </c>
      <c r="N311" s="186" t="s">
        <v>38</v>
      </c>
      <c r="O311" s="39"/>
      <c r="P311" s="187">
        <f t="shared" si="41"/>
        <v>0</v>
      </c>
      <c r="Q311" s="187">
        <v>0</v>
      </c>
      <c r="R311" s="187">
        <f t="shared" si="42"/>
        <v>0</v>
      </c>
      <c r="S311" s="187">
        <v>0</v>
      </c>
      <c r="T311" s="188">
        <f t="shared" si="43"/>
        <v>0</v>
      </c>
      <c r="AR311" s="21" t="s">
        <v>136</v>
      </c>
      <c r="AT311" s="21" t="s">
        <v>131</v>
      </c>
      <c r="AU311" s="21" t="s">
        <v>76</v>
      </c>
      <c r="AY311" s="21" t="s">
        <v>128</v>
      </c>
      <c r="BE311" s="189">
        <f t="shared" si="44"/>
        <v>0</v>
      </c>
      <c r="BF311" s="189">
        <f t="shared" si="45"/>
        <v>0</v>
      </c>
      <c r="BG311" s="189">
        <f t="shared" si="46"/>
        <v>0</v>
      </c>
      <c r="BH311" s="189">
        <f t="shared" si="47"/>
        <v>0</v>
      </c>
      <c r="BI311" s="189">
        <f t="shared" si="48"/>
        <v>0</v>
      </c>
      <c r="BJ311" s="21" t="s">
        <v>74</v>
      </c>
      <c r="BK311" s="189">
        <f t="shared" si="49"/>
        <v>0</v>
      </c>
      <c r="BL311" s="21" t="s">
        <v>136</v>
      </c>
      <c r="BM311" s="21" t="s">
        <v>765</v>
      </c>
    </row>
    <row r="312" spans="2:65" s="1" customFormat="1" ht="27">
      <c r="B312" s="38"/>
      <c r="D312" s="190" t="s">
        <v>169</v>
      </c>
      <c r="F312" s="191" t="s">
        <v>724</v>
      </c>
      <c r="I312" s="192"/>
      <c r="L312" s="38"/>
      <c r="M312" s="193"/>
      <c r="N312" s="39"/>
      <c r="O312" s="39"/>
      <c r="P312" s="39"/>
      <c r="Q312" s="39"/>
      <c r="R312" s="39"/>
      <c r="S312" s="39"/>
      <c r="T312" s="67"/>
      <c r="AT312" s="21" t="s">
        <v>169</v>
      </c>
      <c r="AU312" s="21" t="s">
        <v>76</v>
      </c>
    </row>
    <row r="313" spans="2:65" s="1" customFormat="1" ht="63.75" customHeight="1">
      <c r="B313" s="177"/>
      <c r="C313" s="178" t="s">
        <v>766</v>
      </c>
      <c r="D313" s="178" t="s">
        <v>131</v>
      </c>
      <c r="E313" s="179" t="s">
        <v>767</v>
      </c>
      <c r="F313" s="180" t="s">
        <v>768</v>
      </c>
      <c r="G313" s="181" t="s">
        <v>200</v>
      </c>
      <c r="H313" s="182">
        <v>6</v>
      </c>
      <c r="I313" s="183"/>
      <c r="J313" s="184">
        <f>ROUND(I313*H313,2)</f>
        <v>0</v>
      </c>
      <c r="K313" s="180" t="s">
        <v>135</v>
      </c>
      <c r="L313" s="38"/>
      <c r="M313" s="185" t="s">
        <v>5</v>
      </c>
      <c r="N313" s="186" t="s">
        <v>38</v>
      </c>
      <c r="O313" s="39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AR313" s="21" t="s">
        <v>136</v>
      </c>
      <c r="AT313" s="21" t="s">
        <v>131</v>
      </c>
      <c r="AU313" s="21" t="s">
        <v>76</v>
      </c>
      <c r="AY313" s="21" t="s">
        <v>128</v>
      </c>
      <c r="BE313" s="189">
        <f>IF(N313="základní",J313,0)</f>
        <v>0</v>
      </c>
      <c r="BF313" s="189">
        <f>IF(N313="snížená",J313,0)</f>
        <v>0</v>
      </c>
      <c r="BG313" s="189">
        <f>IF(N313="zákl. přenesená",J313,0)</f>
        <v>0</v>
      </c>
      <c r="BH313" s="189">
        <f>IF(N313="sníž. přenesená",J313,0)</f>
        <v>0</v>
      </c>
      <c r="BI313" s="189">
        <f>IF(N313="nulová",J313,0)</f>
        <v>0</v>
      </c>
      <c r="BJ313" s="21" t="s">
        <v>74</v>
      </c>
      <c r="BK313" s="189">
        <f>ROUND(I313*H313,2)</f>
        <v>0</v>
      </c>
      <c r="BL313" s="21" t="s">
        <v>136</v>
      </c>
      <c r="BM313" s="21" t="s">
        <v>769</v>
      </c>
    </row>
    <row r="314" spans="2:65" s="1" customFormat="1" ht="27">
      <c r="B314" s="38"/>
      <c r="D314" s="190" t="s">
        <v>169</v>
      </c>
      <c r="F314" s="191" t="s">
        <v>724</v>
      </c>
      <c r="I314" s="192"/>
      <c r="L314" s="38"/>
      <c r="M314" s="193"/>
      <c r="N314" s="39"/>
      <c r="O314" s="39"/>
      <c r="P314" s="39"/>
      <c r="Q314" s="39"/>
      <c r="R314" s="39"/>
      <c r="S314" s="39"/>
      <c r="T314" s="67"/>
      <c r="AT314" s="21" t="s">
        <v>169</v>
      </c>
      <c r="AU314" s="21" t="s">
        <v>76</v>
      </c>
    </row>
    <row r="315" spans="2:65" s="1" customFormat="1" ht="63.75" customHeight="1">
      <c r="B315" s="177"/>
      <c r="C315" s="178" t="s">
        <v>770</v>
      </c>
      <c r="D315" s="178" t="s">
        <v>131</v>
      </c>
      <c r="E315" s="179" t="s">
        <v>771</v>
      </c>
      <c r="F315" s="180" t="s">
        <v>772</v>
      </c>
      <c r="G315" s="181" t="s">
        <v>200</v>
      </c>
      <c r="H315" s="182">
        <v>6</v>
      </c>
      <c r="I315" s="183"/>
      <c r="J315" s="184">
        <f>ROUND(I315*H315,2)</f>
        <v>0</v>
      </c>
      <c r="K315" s="180" t="s">
        <v>135</v>
      </c>
      <c r="L315" s="38"/>
      <c r="M315" s="185" t="s">
        <v>5</v>
      </c>
      <c r="N315" s="186" t="s">
        <v>38</v>
      </c>
      <c r="O315" s="39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AR315" s="21" t="s">
        <v>136</v>
      </c>
      <c r="AT315" s="21" t="s">
        <v>131</v>
      </c>
      <c r="AU315" s="21" t="s">
        <v>76</v>
      </c>
      <c r="AY315" s="21" t="s">
        <v>128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21" t="s">
        <v>74</v>
      </c>
      <c r="BK315" s="189">
        <f>ROUND(I315*H315,2)</f>
        <v>0</v>
      </c>
      <c r="BL315" s="21" t="s">
        <v>136</v>
      </c>
      <c r="BM315" s="21" t="s">
        <v>773</v>
      </c>
    </row>
    <row r="316" spans="2:65" s="1" customFormat="1" ht="27">
      <c r="B316" s="38"/>
      <c r="D316" s="190" t="s">
        <v>169</v>
      </c>
      <c r="F316" s="191" t="s">
        <v>724</v>
      </c>
      <c r="I316" s="192"/>
      <c r="L316" s="38"/>
      <c r="M316" s="193"/>
      <c r="N316" s="39"/>
      <c r="O316" s="39"/>
      <c r="P316" s="39"/>
      <c r="Q316" s="39"/>
      <c r="R316" s="39"/>
      <c r="S316" s="39"/>
      <c r="T316" s="67"/>
      <c r="AT316" s="21" t="s">
        <v>169</v>
      </c>
      <c r="AU316" s="21" t="s">
        <v>76</v>
      </c>
    </row>
    <row r="317" spans="2:65" s="1" customFormat="1" ht="63.75" customHeight="1">
      <c r="B317" s="177"/>
      <c r="C317" s="178" t="s">
        <v>774</v>
      </c>
      <c r="D317" s="178" t="s">
        <v>131</v>
      </c>
      <c r="E317" s="179" t="s">
        <v>775</v>
      </c>
      <c r="F317" s="180" t="s">
        <v>776</v>
      </c>
      <c r="G317" s="181" t="s">
        <v>200</v>
      </c>
      <c r="H317" s="182">
        <v>6</v>
      </c>
      <c r="I317" s="183"/>
      <c r="J317" s="184">
        <f>ROUND(I317*H317,2)</f>
        <v>0</v>
      </c>
      <c r="K317" s="180" t="s">
        <v>135</v>
      </c>
      <c r="L317" s="38"/>
      <c r="M317" s="185" t="s">
        <v>5</v>
      </c>
      <c r="N317" s="186" t="s">
        <v>38</v>
      </c>
      <c r="O317" s="39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AR317" s="21" t="s">
        <v>136</v>
      </c>
      <c r="AT317" s="21" t="s">
        <v>131</v>
      </c>
      <c r="AU317" s="21" t="s">
        <v>76</v>
      </c>
      <c r="AY317" s="21" t="s">
        <v>128</v>
      </c>
      <c r="BE317" s="189">
        <f>IF(N317="základní",J317,0)</f>
        <v>0</v>
      </c>
      <c r="BF317" s="189">
        <f>IF(N317="snížená",J317,0)</f>
        <v>0</v>
      </c>
      <c r="BG317" s="189">
        <f>IF(N317="zákl. přenesená",J317,0)</f>
        <v>0</v>
      </c>
      <c r="BH317" s="189">
        <f>IF(N317="sníž. přenesená",J317,0)</f>
        <v>0</v>
      </c>
      <c r="BI317" s="189">
        <f>IF(N317="nulová",J317,0)</f>
        <v>0</v>
      </c>
      <c r="BJ317" s="21" t="s">
        <v>74</v>
      </c>
      <c r="BK317" s="189">
        <f>ROUND(I317*H317,2)</f>
        <v>0</v>
      </c>
      <c r="BL317" s="21" t="s">
        <v>136</v>
      </c>
      <c r="BM317" s="21" t="s">
        <v>777</v>
      </c>
    </row>
    <row r="318" spans="2:65" s="1" customFormat="1" ht="27">
      <c r="B318" s="38"/>
      <c r="D318" s="190" t="s">
        <v>169</v>
      </c>
      <c r="F318" s="191" t="s">
        <v>724</v>
      </c>
      <c r="I318" s="192"/>
      <c r="L318" s="38"/>
      <c r="M318" s="193"/>
      <c r="N318" s="39"/>
      <c r="O318" s="39"/>
      <c r="P318" s="39"/>
      <c r="Q318" s="39"/>
      <c r="R318" s="39"/>
      <c r="S318" s="39"/>
      <c r="T318" s="67"/>
      <c r="AT318" s="21" t="s">
        <v>169</v>
      </c>
      <c r="AU318" s="21" t="s">
        <v>76</v>
      </c>
    </row>
    <row r="319" spans="2:65" s="1" customFormat="1" ht="63.75" customHeight="1">
      <c r="B319" s="177"/>
      <c r="C319" s="178" t="s">
        <v>778</v>
      </c>
      <c r="D319" s="178" t="s">
        <v>131</v>
      </c>
      <c r="E319" s="179" t="s">
        <v>779</v>
      </c>
      <c r="F319" s="180" t="s">
        <v>780</v>
      </c>
      <c r="G319" s="181" t="s">
        <v>200</v>
      </c>
      <c r="H319" s="182">
        <v>6</v>
      </c>
      <c r="I319" s="183"/>
      <c r="J319" s="184">
        <f>ROUND(I319*H319,2)</f>
        <v>0</v>
      </c>
      <c r="K319" s="180" t="s">
        <v>135</v>
      </c>
      <c r="L319" s="38"/>
      <c r="M319" s="185" t="s">
        <v>5</v>
      </c>
      <c r="N319" s="186" t="s">
        <v>38</v>
      </c>
      <c r="O319" s="39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AR319" s="21" t="s">
        <v>136</v>
      </c>
      <c r="AT319" s="21" t="s">
        <v>131</v>
      </c>
      <c r="AU319" s="21" t="s">
        <v>76</v>
      </c>
      <c r="AY319" s="21" t="s">
        <v>128</v>
      </c>
      <c r="BE319" s="189">
        <f>IF(N319="základní",J319,0)</f>
        <v>0</v>
      </c>
      <c r="BF319" s="189">
        <f>IF(N319="snížená",J319,0)</f>
        <v>0</v>
      </c>
      <c r="BG319" s="189">
        <f>IF(N319="zákl. přenesená",J319,0)</f>
        <v>0</v>
      </c>
      <c r="BH319" s="189">
        <f>IF(N319="sníž. přenesená",J319,0)</f>
        <v>0</v>
      </c>
      <c r="BI319" s="189">
        <f>IF(N319="nulová",J319,0)</f>
        <v>0</v>
      </c>
      <c r="BJ319" s="21" t="s">
        <v>74</v>
      </c>
      <c r="BK319" s="189">
        <f>ROUND(I319*H319,2)</f>
        <v>0</v>
      </c>
      <c r="BL319" s="21" t="s">
        <v>136</v>
      </c>
      <c r="BM319" s="21" t="s">
        <v>781</v>
      </c>
    </row>
    <row r="320" spans="2:65" s="1" customFormat="1" ht="27">
      <c r="B320" s="38"/>
      <c r="D320" s="190" t="s">
        <v>169</v>
      </c>
      <c r="F320" s="191" t="s">
        <v>724</v>
      </c>
      <c r="I320" s="192"/>
      <c r="L320" s="38"/>
      <c r="M320" s="193"/>
      <c r="N320" s="39"/>
      <c r="O320" s="39"/>
      <c r="P320" s="39"/>
      <c r="Q320" s="39"/>
      <c r="R320" s="39"/>
      <c r="S320" s="39"/>
      <c r="T320" s="67"/>
      <c r="AT320" s="21" t="s">
        <v>169</v>
      </c>
      <c r="AU320" s="21" t="s">
        <v>76</v>
      </c>
    </row>
    <row r="321" spans="2:65" s="1" customFormat="1" ht="63.75" customHeight="1">
      <c r="B321" s="177"/>
      <c r="C321" s="178" t="s">
        <v>782</v>
      </c>
      <c r="D321" s="178" t="s">
        <v>131</v>
      </c>
      <c r="E321" s="179" t="s">
        <v>783</v>
      </c>
      <c r="F321" s="180" t="s">
        <v>784</v>
      </c>
      <c r="G321" s="181" t="s">
        <v>200</v>
      </c>
      <c r="H321" s="182">
        <v>6</v>
      </c>
      <c r="I321" s="183"/>
      <c r="J321" s="184">
        <f>ROUND(I321*H321,2)</f>
        <v>0</v>
      </c>
      <c r="K321" s="180" t="s">
        <v>135</v>
      </c>
      <c r="L321" s="38"/>
      <c r="M321" s="185" t="s">
        <v>5</v>
      </c>
      <c r="N321" s="186" t="s">
        <v>38</v>
      </c>
      <c r="O321" s="39"/>
      <c r="P321" s="187">
        <f>O321*H321</f>
        <v>0</v>
      </c>
      <c r="Q321" s="187">
        <v>0</v>
      </c>
      <c r="R321" s="187">
        <f>Q321*H321</f>
        <v>0</v>
      </c>
      <c r="S321" s="187">
        <v>0</v>
      </c>
      <c r="T321" s="188">
        <f>S321*H321</f>
        <v>0</v>
      </c>
      <c r="AR321" s="21" t="s">
        <v>136</v>
      </c>
      <c r="AT321" s="21" t="s">
        <v>131</v>
      </c>
      <c r="AU321" s="21" t="s">
        <v>76</v>
      </c>
      <c r="AY321" s="21" t="s">
        <v>128</v>
      </c>
      <c r="BE321" s="189">
        <f>IF(N321="základní",J321,0)</f>
        <v>0</v>
      </c>
      <c r="BF321" s="189">
        <f>IF(N321="snížená",J321,0)</f>
        <v>0</v>
      </c>
      <c r="BG321" s="189">
        <f>IF(N321="zákl. přenesená",J321,0)</f>
        <v>0</v>
      </c>
      <c r="BH321" s="189">
        <f>IF(N321="sníž. přenesená",J321,0)</f>
        <v>0</v>
      </c>
      <c r="BI321" s="189">
        <f>IF(N321="nulová",J321,0)</f>
        <v>0</v>
      </c>
      <c r="BJ321" s="21" t="s">
        <v>74</v>
      </c>
      <c r="BK321" s="189">
        <f>ROUND(I321*H321,2)</f>
        <v>0</v>
      </c>
      <c r="BL321" s="21" t="s">
        <v>136</v>
      </c>
      <c r="BM321" s="21" t="s">
        <v>785</v>
      </c>
    </row>
    <row r="322" spans="2:65" s="1" customFormat="1" ht="27">
      <c r="B322" s="38"/>
      <c r="D322" s="190" t="s">
        <v>169</v>
      </c>
      <c r="F322" s="191" t="s">
        <v>724</v>
      </c>
      <c r="I322" s="192"/>
      <c r="L322" s="38"/>
      <c r="M322" s="193"/>
      <c r="N322" s="39"/>
      <c r="O322" s="39"/>
      <c r="P322" s="39"/>
      <c r="Q322" s="39"/>
      <c r="R322" s="39"/>
      <c r="S322" s="39"/>
      <c r="T322" s="67"/>
      <c r="AT322" s="21" t="s">
        <v>169</v>
      </c>
      <c r="AU322" s="21" t="s">
        <v>76</v>
      </c>
    </row>
    <row r="323" spans="2:65" s="1" customFormat="1" ht="63.75" customHeight="1">
      <c r="B323" s="177"/>
      <c r="C323" s="178" t="s">
        <v>786</v>
      </c>
      <c r="D323" s="178" t="s">
        <v>131</v>
      </c>
      <c r="E323" s="179" t="s">
        <v>787</v>
      </c>
      <c r="F323" s="180" t="s">
        <v>788</v>
      </c>
      <c r="G323" s="181" t="s">
        <v>200</v>
      </c>
      <c r="H323" s="182">
        <v>3</v>
      </c>
      <c r="I323" s="183"/>
      <c r="J323" s="184">
        <f>ROUND(I323*H323,2)</f>
        <v>0</v>
      </c>
      <c r="K323" s="180" t="s">
        <v>135</v>
      </c>
      <c r="L323" s="38"/>
      <c r="M323" s="185" t="s">
        <v>5</v>
      </c>
      <c r="N323" s="186" t="s">
        <v>38</v>
      </c>
      <c r="O323" s="39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AR323" s="21" t="s">
        <v>136</v>
      </c>
      <c r="AT323" s="21" t="s">
        <v>131</v>
      </c>
      <c r="AU323" s="21" t="s">
        <v>76</v>
      </c>
      <c r="AY323" s="21" t="s">
        <v>128</v>
      </c>
      <c r="BE323" s="189">
        <f>IF(N323="základní",J323,0)</f>
        <v>0</v>
      </c>
      <c r="BF323" s="189">
        <f>IF(N323="snížená",J323,0)</f>
        <v>0</v>
      </c>
      <c r="BG323" s="189">
        <f>IF(N323="zákl. přenesená",J323,0)</f>
        <v>0</v>
      </c>
      <c r="BH323" s="189">
        <f>IF(N323="sníž. přenesená",J323,0)</f>
        <v>0</v>
      </c>
      <c r="BI323" s="189">
        <f>IF(N323="nulová",J323,0)</f>
        <v>0</v>
      </c>
      <c r="BJ323" s="21" t="s">
        <v>74</v>
      </c>
      <c r="BK323" s="189">
        <f>ROUND(I323*H323,2)</f>
        <v>0</v>
      </c>
      <c r="BL323" s="21" t="s">
        <v>136</v>
      </c>
      <c r="BM323" s="21" t="s">
        <v>789</v>
      </c>
    </row>
    <row r="324" spans="2:65" s="1" customFormat="1" ht="27">
      <c r="B324" s="38"/>
      <c r="D324" s="190" t="s">
        <v>169</v>
      </c>
      <c r="F324" s="191" t="s">
        <v>724</v>
      </c>
      <c r="I324" s="192"/>
      <c r="L324" s="38"/>
      <c r="M324" s="193"/>
      <c r="N324" s="39"/>
      <c r="O324" s="39"/>
      <c r="P324" s="39"/>
      <c r="Q324" s="39"/>
      <c r="R324" s="39"/>
      <c r="S324" s="39"/>
      <c r="T324" s="67"/>
      <c r="AT324" s="21" t="s">
        <v>169</v>
      </c>
      <c r="AU324" s="21" t="s">
        <v>76</v>
      </c>
    </row>
    <row r="325" spans="2:65" s="1" customFormat="1" ht="63.75" customHeight="1">
      <c r="B325" s="177"/>
      <c r="C325" s="178" t="s">
        <v>790</v>
      </c>
      <c r="D325" s="178" t="s">
        <v>131</v>
      </c>
      <c r="E325" s="179" t="s">
        <v>791</v>
      </c>
      <c r="F325" s="180" t="s">
        <v>792</v>
      </c>
      <c r="G325" s="181" t="s">
        <v>200</v>
      </c>
      <c r="H325" s="182">
        <v>6</v>
      </c>
      <c r="I325" s="183"/>
      <c r="J325" s="184">
        <f>ROUND(I325*H325,2)</f>
        <v>0</v>
      </c>
      <c r="K325" s="180" t="s">
        <v>135</v>
      </c>
      <c r="L325" s="38"/>
      <c r="M325" s="185" t="s">
        <v>5</v>
      </c>
      <c r="N325" s="186" t="s">
        <v>38</v>
      </c>
      <c r="O325" s="39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AR325" s="21" t="s">
        <v>136</v>
      </c>
      <c r="AT325" s="21" t="s">
        <v>131</v>
      </c>
      <c r="AU325" s="21" t="s">
        <v>76</v>
      </c>
      <c r="AY325" s="21" t="s">
        <v>128</v>
      </c>
      <c r="BE325" s="189">
        <f>IF(N325="základní",J325,0)</f>
        <v>0</v>
      </c>
      <c r="BF325" s="189">
        <f>IF(N325="snížená",J325,0)</f>
        <v>0</v>
      </c>
      <c r="BG325" s="189">
        <f>IF(N325="zákl. přenesená",J325,0)</f>
        <v>0</v>
      </c>
      <c r="BH325" s="189">
        <f>IF(N325="sníž. přenesená",J325,0)</f>
        <v>0</v>
      </c>
      <c r="BI325" s="189">
        <f>IF(N325="nulová",J325,0)</f>
        <v>0</v>
      </c>
      <c r="BJ325" s="21" t="s">
        <v>74</v>
      </c>
      <c r="BK325" s="189">
        <f>ROUND(I325*H325,2)</f>
        <v>0</v>
      </c>
      <c r="BL325" s="21" t="s">
        <v>136</v>
      </c>
      <c r="BM325" s="21" t="s">
        <v>793</v>
      </c>
    </row>
    <row r="326" spans="2:65" s="1" customFormat="1" ht="27">
      <c r="B326" s="38"/>
      <c r="D326" s="190" t="s">
        <v>169</v>
      </c>
      <c r="F326" s="191" t="s">
        <v>724</v>
      </c>
      <c r="I326" s="192"/>
      <c r="L326" s="38"/>
      <c r="M326" s="193"/>
      <c r="N326" s="39"/>
      <c r="O326" s="39"/>
      <c r="P326" s="39"/>
      <c r="Q326" s="39"/>
      <c r="R326" s="39"/>
      <c r="S326" s="39"/>
      <c r="T326" s="67"/>
      <c r="AT326" s="21" t="s">
        <v>169</v>
      </c>
      <c r="AU326" s="21" t="s">
        <v>76</v>
      </c>
    </row>
    <row r="327" spans="2:65" s="1" customFormat="1" ht="63.75" customHeight="1">
      <c r="B327" s="177"/>
      <c r="C327" s="178" t="s">
        <v>794</v>
      </c>
      <c r="D327" s="178" t="s">
        <v>131</v>
      </c>
      <c r="E327" s="179" t="s">
        <v>795</v>
      </c>
      <c r="F327" s="180" t="s">
        <v>796</v>
      </c>
      <c r="G327" s="181" t="s">
        <v>200</v>
      </c>
      <c r="H327" s="182">
        <v>6</v>
      </c>
      <c r="I327" s="183"/>
      <c r="J327" s="184">
        <f>ROUND(I327*H327,2)</f>
        <v>0</v>
      </c>
      <c r="K327" s="180" t="s">
        <v>135</v>
      </c>
      <c r="L327" s="38"/>
      <c r="M327" s="185" t="s">
        <v>5</v>
      </c>
      <c r="N327" s="186" t="s">
        <v>38</v>
      </c>
      <c r="O327" s="39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AR327" s="21" t="s">
        <v>136</v>
      </c>
      <c r="AT327" s="21" t="s">
        <v>131</v>
      </c>
      <c r="AU327" s="21" t="s">
        <v>76</v>
      </c>
      <c r="AY327" s="21" t="s">
        <v>128</v>
      </c>
      <c r="BE327" s="189">
        <f>IF(N327="základní",J327,0)</f>
        <v>0</v>
      </c>
      <c r="BF327" s="189">
        <f>IF(N327="snížená",J327,0)</f>
        <v>0</v>
      </c>
      <c r="BG327" s="189">
        <f>IF(N327="zákl. přenesená",J327,0)</f>
        <v>0</v>
      </c>
      <c r="BH327" s="189">
        <f>IF(N327="sníž. přenesená",J327,0)</f>
        <v>0</v>
      </c>
      <c r="BI327" s="189">
        <f>IF(N327="nulová",J327,0)</f>
        <v>0</v>
      </c>
      <c r="BJ327" s="21" t="s">
        <v>74</v>
      </c>
      <c r="BK327" s="189">
        <f>ROUND(I327*H327,2)</f>
        <v>0</v>
      </c>
      <c r="BL327" s="21" t="s">
        <v>136</v>
      </c>
      <c r="BM327" s="21" t="s">
        <v>797</v>
      </c>
    </row>
    <row r="328" spans="2:65" s="1" customFormat="1" ht="27">
      <c r="B328" s="38"/>
      <c r="D328" s="190" t="s">
        <v>169</v>
      </c>
      <c r="F328" s="191" t="s">
        <v>724</v>
      </c>
      <c r="I328" s="192"/>
      <c r="L328" s="38"/>
      <c r="M328" s="193"/>
      <c r="N328" s="39"/>
      <c r="O328" s="39"/>
      <c r="P328" s="39"/>
      <c r="Q328" s="39"/>
      <c r="R328" s="39"/>
      <c r="S328" s="39"/>
      <c r="T328" s="67"/>
      <c r="AT328" s="21" t="s">
        <v>169</v>
      </c>
      <c r="AU328" s="21" t="s">
        <v>76</v>
      </c>
    </row>
    <row r="329" spans="2:65" s="1" customFormat="1" ht="63.75" customHeight="1">
      <c r="B329" s="177"/>
      <c r="C329" s="178" t="s">
        <v>798</v>
      </c>
      <c r="D329" s="178" t="s">
        <v>131</v>
      </c>
      <c r="E329" s="179" t="s">
        <v>799</v>
      </c>
      <c r="F329" s="180" t="s">
        <v>800</v>
      </c>
      <c r="G329" s="181" t="s">
        <v>200</v>
      </c>
      <c r="H329" s="182">
        <v>3</v>
      </c>
      <c r="I329" s="183"/>
      <c r="J329" s="184">
        <f>ROUND(I329*H329,2)</f>
        <v>0</v>
      </c>
      <c r="K329" s="180" t="s">
        <v>135</v>
      </c>
      <c r="L329" s="38"/>
      <c r="M329" s="185" t="s">
        <v>5</v>
      </c>
      <c r="N329" s="186" t="s">
        <v>38</v>
      </c>
      <c r="O329" s="39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AR329" s="21" t="s">
        <v>136</v>
      </c>
      <c r="AT329" s="21" t="s">
        <v>131</v>
      </c>
      <c r="AU329" s="21" t="s">
        <v>76</v>
      </c>
      <c r="AY329" s="21" t="s">
        <v>128</v>
      </c>
      <c r="BE329" s="189">
        <f>IF(N329="základní",J329,0)</f>
        <v>0</v>
      </c>
      <c r="BF329" s="189">
        <f>IF(N329="snížená",J329,0)</f>
        <v>0</v>
      </c>
      <c r="BG329" s="189">
        <f>IF(N329="zákl. přenesená",J329,0)</f>
        <v>0</v>
      </c>
      <c r="BH329" s="189">
        <f>IF(N329="sníž. přenesená",J329,0)</f>
        <v>0</v>
      </c>
      <c r="BI329" s="189">
        <f>IF(N329="nulová",J329,0)</f>
        <v>0</v>
      </c>
      <c r="BJ329" s="21" t="s">
        <v>74</v>
      </c>
      <c r="BK329" s="189">
        <f>ROUND(I329*H329,2)</f>
        <v>0</v>
      </c>
      <c r="BL329" s="21" t="s">
        <v>136</v>
      </c>
      <c r="BM329" s="21" t="s">
        <v>801</v>
      </c>
    </row>
    <row r="330" spans="2:65" s="1" customFormat="1" ht="27">
      <c r="B330" s="38"/>
      <c r="D330" s="190" t="s">
        <v>169</v>
      </c>
      <c r="F330" s="191" t="s">
        <v>724</v>
      </c>
      <c r="I330" s="192"/>
      <c r="L330" s="38"/>
      <c r="M330" s="193"/>
      <c r="N330" s="39"/>
      <c r="O330" s="39"/>
      <c r="P330" s="39"/>
      <c r="Q330" s="39"/>
      <c r="R330" s="39"/>
      <c r="S330" s="39"/>
      <c r="T330" s="67"/>
      <c r="AT330" s="21" t="s">
        <v>169</v>
      </c>
      <c r="AU330" s="21" t="s">
        <v>76</v>
      </c>
    </row>
    <row r="331" spans="2:65" s="1" customFormat="1" ht="63.75" customHeight="1">
      <c r="B331" s="177"/>
      <c r="C331" s="178" t="s">
        <v>802</v>
      </c>
      <c r="D331" s="178" t="s">
        <v>131</v>
      </c>
      <c r="E331" s="179" t="s">
        <v>803</v>
      </c>
      <c r="F331" s="180" t="s">
        <v>804</v>
      </c>
      <c r="G331" s="181" t="s">
        <v>200</v>
      </c>
      <c r="H331" s="182">
        <v>3</v>
      </c>
      <c r="I331" s="183"/>
      <c r="J331" s="184">
        <f>ROUND(I331*H331,2)</f>
        <v>0</v>
      </c>
      <c r="K331" s="180" t="s">
        <v>135</v>
      </c>
      <c r="L331" s="38"/>
      <c r="M331" s="185" t="s">
        <v>5</v>
      </c>
      <c r="N331" s="186" t="s">
        <v>38</v>
      </c>
      <c r="O331" s="39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AR331" s="21" t="s">
        <v>136</v>
      </c>
      <c r="AT331" s="21" t="s">
        <v>131</v>
      </c>
      <c r="AU331" s="21" t="s">
        <v>76</v>
      </c>
      <c r="AY331" s="21" t="s">
        <v>128</v>
      </c>
      <c r="BE331" s="189">
        <f>IF(N331="základní",J331,0)</f>
        <v>0</v>
      </c>
      <c r="BF331" s="189">
        <f>IF(N331="snížená",J331,0)</f>
        <v>0</v>
      </c>
      <c r="BG331" s="189">
        <f>IF(N331="zákl. přenesená",J331,0)</f>
        <v>0</v>
      </c>
      <c r="BH331" s="189">
        <f>IF(N331="sníž. přenesená",J331,0)</f>
        <v>0</v>
      </c>
      <c r="BI331" s="189">
        <f>IF(N331="nulová",J331,0)</f>
        <v>0</v>
      </c>
      <c r="BJ331" s="21" t="s">
        <v>74</v>
      </c>
      <c r="BK331" s="189">
        <f>ROUND(I331*H331,2)</f>
        <v>0</v>
      </c>
      <c r="BL331" s="21" t="s">
        <v>136</v>
      </c>
      <c r="BM331" s="21" t="s">
        <v>805</v>
      </c>
    </row>
    <row r="332" spans="2:65" s="1" customFormat="1" ht="27">
      <c r="B332" s="38"/>
      <c r="D332" s="190" t="s">
        <v>169</v>
      </c>
      <c r="F332" s="191" t="s">
        <v>724</v>
      </c>
      <c r="I332" s="192"/>
      <c r="L332" s="38"/>
      <c r="M332" s="193"/>
      <c r="N332" s="39"/>
      <c r="O332" s="39"/>
      <c r="P332" s="39"/>
      <c r="Q332" s="39"/>
      <c r="R332" s="39"/>
      <c r="S332" s="39"/>
      <c r="T332" s="67"/>
      <c r="AT332" s="21" t="s">
        <v>169</v>
      </c>
      <c r="AU332" s="21" t="s">
        <v>76</v>
      </c>
    </row>
    <row r="333" spans="2:65" s="1" customFormat="1" ht="63.75" customHeight="1">
      <c r="B333" s="177"/>
      <c r="C333" s="178" t="s">
        <v>806</v>
      </c>
      <c r="D333" s="178" t="s">
        <v>131</v>
      </c>
      <c r="E333" s="179" t="s">
        <v>807</v>
      </c>
      <c r="F333" s="180" t="s">
        <v>808</v>
      </c>
      <c r="G333" s="181" t="s">
        <v>200</v>
      </c>
      <c r="H333" s="182">
        <v>3</v>
      </c>
      <c r="I333" s="183"/>
      <c r="J333" s="184">
        <f>ROUND(I333*H333,2)</f>
        <v>0</v>
      </c>
      <c r="K333" s="180" t="s">
        <v>135</v>
      </c>
      <c r="L333" s="38"/>
      <c r="M333" s="185" t="s">
        <v>5</v>
      </c>
      <c r="N333" s="186" t="s">
        <v>38</v>
      </c>
      <c r="O333" s="39"/>
      <c r="P333" s="187">
        <f>O333*H333</f>
        <v>0</v>
      </c>
      <c r="Q333" s="187">
        <v>0</v>
      </c>
      <c r="R333" s="187">
        <f>Q333*H333</f>
        <v>0</v>
      </c>
      <c r="S333" s="187">
        <v>0</v>
      </c>
      <c r="T333" s="188">
        <f>S333*H333</f>
        <v>0</v>
      </c>
      <c r="AR333" s="21" t="s">
        <v>136</v>
      </c>
      <c r="AT333" s="21" t="s">
        <v>131</v>
      </c>
      <c r="AU333" s="21" t="s">
        <v>76</v>
      </c>
      <c r="AY333" s="21" t="s">
        <v>128</v>
      </c>
      <c r="BE333" s="189">
        <f>IF(N333="základní",J333,0)</f>
        <v>0</v>
      </c>
      <c r="BF333" s="189">
        <f>IF(N333="snížená",J333,0)</f>
        <v>0</v>
      </c>
      <c r="BG333" s="189">
        <f>IF(N333="zákl. přenesená",J333,0)</f>
        <v>0</v>
      </c>
      <c r="BH333" s="189">
        <f>IF(N333="sníž. přenesená",J333,0)</f>
        <v>0</v>
      </c>
      <c r="BI333" s="189">
        <f>IF(N333="nulová",J333,0)</f>
        <v>0</v>
      </c>
      <c r="BJ333" s="21" t="s">
        <v>74</v>
      </c>
      <c r="BK333" s="189">
        <f>ROUND(I333*H333,2)</f>
        <v>0</v>
      </c>
      <c r="BL333" s="21" t="s">
        <v>136</v>
      </c>
      <c r="BM333" s="21" t="s">
        <v>809</v>
      </c>
    </row>
    <row r="334" spans="2:65" s="1" customFormat="1" ht="27">
      <c r="B334" s="38"/>
      <c r="D334" s="190" t="s">
        <v>169</v>
      </c>
      <c r="F334" s="191" t="s">
        <v>724</v>
      </c>
      <c r="I334" s="192"/>
      <c r="L334" s="38"/>
      <c r="M334" s="193"/>
      <c r="N334" s="39"/>
      <c r="O334" s="39"/>
      <c r="P334" s="39"/>
      <c r="Q334" s="39"/>
      <c r="R334" s="39"/>
      <c r="S334" s="39"/>
      <c r="T334" s="67"/>
      <c r="AT334" s="21" t="s">
        <v>169</v>
      </c>
      <c r="AU334" s="21" t="s">
        <v>76</v>
      </c>
    </row>
    <row r="335" spans="2:65" s="1" customFormat="1" ht="63.75" customHeight="1">
      <c r="B335" s="177"/>
      <c r="C335" s="178" t="s">
        <v>810</v>
      </c>
      <c r="D335" s="178" t="s">
        <v>131</v>
      </c>
      <c r="E335" s="179" t="s">
        <v>811</v>
      </c>
      <c r="F335" s="180" t="s">
        <v>812</v>
      </c>
      <c r="G335" s="181" t="s">
        <v>744</v>
      </c>
      <c r="H335" s="182">
        <v>300</v>
      </c>
      <c r="I335" s="183"/>
      <c r="J335" s="184">
        <f t="shared" ref="J335:J343" si="50">ROUND(I335*H335,2)</f>
        <v>0</v>
      </c>
      <c r="K335" s="180" t="s">
        <v>135</v>
      </c>
      <c r="L335" s="38"/>
      <c r="M335" s="185" t="s">
        <v>5</v>
      </c>
      <c r="N335" s="186" t="s">
        <v>38</v>
      </c>
      <c r="O335" s="39"/>
      <c r="P335" s="187">
        <f t="shared" ref="P335:P343" si="51">O335*H335</f>
        <v>0</v>
      </c>
      <c r="Q335" s="187">
        <v>0</v>
      </c>
      <c r="R335" s="187">
        <f t="shared" ref="R335:R343" si="52">Q335*H335</f>
        <v>0</v>
      </c>
      <c r="S335" s="187">
        <v>0</v>
      </c>
      <c r="T335" s="188">
        <f t="shared" ref="T335:T343" si="53">S335*H335</f>
        <v>0</v>
      </c>
      <c r="AR335" s="21" t="s">
        <v>136</v>
      </c>
      <c r="AT335" s="21" t="s">
        <v>131</v>
      </c>
      <c r="AU335" s="21" t="s">
        <v>76</v>
      </c>
      <c r="AY335" s="21" t="s">
        <v>128</v>
      </c>
      <c r="BE335" s="189">
        <f t="shared" ref="BE335:BE343" si="54">IF(N335="základní",J335,0)</f>
        <v>0</v>
      </c>
      <c r="BF335" s="189">
        <f t="shared" ref="BF335:BF343" si="55">IF(N335="snížená",J335,0)</f>
        <v>0</v>
      </c>
      <c r="BG335" s="189">
        <f t="shared" ref="BG335:BG343" si="56">IF(N335="zákl. přenesená",J335,0)</f>
        <v>0</v>
      </c>
      <c r="BH335" s="189">
        <f t="shared" ref="BH335:BH343" si="57">IF(N335="sníž. přenesená",J335,0)</f>
        <v>0</v>
      </c>
      <c r="BI335" s="189">
        <f t="shared" ref="BI335:BI343" si="58">IF(N335="nulová",J335,0)</f>
        <v>0</v>
      </c>
      <c r="BJ335" s="21" t="s">
        <v>74</v>
      </c>
      <c r="BK335" s="189">
        <f t="shared" ref="BK335:BK343" si="59">ROUND(I335*H335,2)</f>
        <v>0</v>
      </c>
      <c r="BL335" s="21" t="s">
        <v>136</v>
      </c>
      <c r="BM335" s="21" t="s">
        <v>813</v>
      </c>
    </row>
    <row r="336" spans="2:65" s="1" customFormat="1" ht="63.75" customHeight="1">
      <c r="B336" s="177"/>
      <c r="C336" s="178" t="s">
        <v>814</v>
      </c>
      <c r="D336" s="178" t="s">
        <v>131</v>
      </c>
      <c r="E336" s="179" t="s">
        <v>815</v>
      </c>
      <c r="F336" s="180" t="s">
        <v>816</v>
      </c>
      <c r="G336" s="181" t="s">
        <v>744</v>
      </c>
      <c r="H336" s="182">
        <v>300</v>
      </c>
      <c r="I336" s="183"/>
      <c r="J336" s="184">
        <f t="shared" si="50"/>
        <v>0</v>
      </c>
      <c r="K336" s="180" t="s">
        <v>135</v>
      </c>
      <c r="L336" s="38"/>
      <c r="M336" s="185" t="s">
        <v>5</v>
      </c>
      <c r="N336" s="186" t="s">
        <v>38</v>
      </c>
      <c r="O336" s="39"/>
      <c r="P336" s="187">
        <f t="shared" si="51"/>
        <v>0</v>
      </c>
      <c r="Q336" s="187">
        <v>0</v>
      </c>
      <c r="R336" s="187">
        <f t="shared" si="52"/>
        <v>0</v>
      </c>
      <c r="S336" s="187">
        <v>0</v>
      </c>
      <c r="T336" s="188">
        <f t="shared" si="53"/>
        <v>0</v>
      </c>
      <c r="AR336" s="21" t="s">
        <v>136</v>
      </c>
      <c r="AT336" s="21" t="s">
        <v>131</v>
      </c>
      <c r="AU336" s="21" t="s">
        <v>76</v>
      </c>
      <c r="AY336" s="21" t="s">
        <v>128</v>
      </c>
      <c r="BE336" s="189">
        <f t="shared" si="54"/>
        <v>0</v>
      </c>
      <c r="BF336" s="189">
        <f t="shared" si="55"/>
        <v>0</v>
      </c>
      <c r="BG336" s="189">
        <f t="shared" si="56"/>
        <v>0</v>
      </c>
      <c r="BH336" s="189">
        <f t="shared" si="57"/>
        <v>0</v>
      </c>
      <c r="BI336" s="189">
        <f t="shared" si="58"/>
        <v>0</v>
      </c>
      <c r="BJ336" s="21" t="s">
        <v>74</v>
      </c>
      <c r="BK336" s="189">
        <f t="shared" si="59"/>
        <v>0</v>
      </c>
      <c r="BL336" s="21" t="s">
        <v>136</v>
      </c>
      <c r="BM336" s="21" t="s">
        <v>817</v>
      </c>
    </row>
    <row r="337" spans="2:65" s="1" customFormat="1" ht="51" customHeight="1">
      <c r="B337" s="177"/>
      <c r="C337" s="178" t="s">
        <v>818</v>
      </c>
      <c r="D337" s="178" t="s">
        <v>131</v>
      </c>
      <c r="E337" s="179" t="s">
        <v>819</v>
      </c>
      <c r="F337" s="180" t="s">
        <v>820</v>
      </c>
      <c r="G337" s="181" t="s">
        <v>167</v>
      </c>
      <c r="H337" s="182">
        <v>15</v>
      </c>
      <c r="I337" s="183"/>
      <c r="J337" s="184">
        <f t="shared" si="50"/>
        <v>0</v>
      </c>
      <c r="K337" s="180" t="s">
        <v>135</v>
      </c>
      <c r="L337" s="38"/>
      <c r="M337" s="185" t="s">
        <v>5</v>
      </c>
      <c r="N337" s="186" t="s">
        <v>38</v>
      </c>
      <c r="O337" s="39"/>
      <c r="P337" s="187">
        <f t="shared" si="51"/>
        <v>0</v>
      </c>
      <c r="Q337" s="187">
        <v>0</v>
      </c>
      <c r="R337" s="187">
        <f t="shared" si="52"/>
        <v>0</v>
      </c>
      <c r="S337" s="187">
        <v>0</v>
      </c>
      <c r="T337" s="188">
        <f t="shared" si="53"/>
        <v>0</v>
      </c>
      <c r="AR337" s="21" t="s">
        <v>136</v>
      </c>
      <c r="AT337" s="21" t="s">
        <v>131</v>
      </c>
      <c r="AU337" s="21" t="s">
        <v>76</v>
      </c>
      <c r="AY337" s="21" t="s">
        <v>128</v>
      </c>
      <c r="BE337" s="189">
        <f t="shared" si="54"/>
        <v>0</v>
      </c>
      <c r="BF337" s="189">
        <f t="shared" si="55"/>
        <v>0</v>
      </c>
      <c r="BG337" s="189">
        <f t="shared" si="56"/>
        <v>0</v>
      </c>
      <c r="BH337" s="189">
        <f t="shared" si="57"/>
        <v>0</v>
      </c>
      <c r="BI337" s="189">
        <f t="shared" si="58"/>
        <v>0</v>
      </c>
      <c r="BJ337" s="21" t="s">
        <v>74</v>
      </c>
      <c r="BK337" s="189">
        <f t="shared" si="59"/>
        <v>0</v>
      </c>
      <c r="BL337" s="21" t="s">
        <v>136</v>
      </c>
      <c r="BM337" s="21" t="s">
        <v>821</v>
      </c>
    </row>
    <row r="338" spans="2:65" s="1" customFormat="1" ht="51" customHeight="1">
      <c r="B338" s="177"/>
      <c r="C338" s="178" t="s">
        <v>822</v>
      </c>
      <c r="D338" s="178" t="s">
        <v>131</v>
      </c>
      <c r="E338" s="179" t="s">
        <v>823</v>
      </c>
      <c r="F338" s="180" t="s">
        <v>824</v>
      </c>
      <c r="G338" s="181" t="s">
        <v>167</v>
      </c>
      <c r="H338" s="182">
        <v>15</v>
      </c>
      <c r="I338" s="183"/>
      <c r="J338" s="184">
        <f t="shared" si="50"/>
        <v>0</v>
      </c>
      <c r="K338" s="180" t="s">
        <v>135</v>
      </c>
      <c r="L338" s="38"/>
      <c r="M338" s="185" t="s">
        <v>5</v>
      </c>
      <c r="N338" s="186" t="s">
        <v>38</v>
      </c>
      <c r="O338" s="39"/>
      <c r="P338" s="187">
        <f t="shared" si="51"/>
        <v>0</v>
      </c>
      <c r="Q338" s="187">
        <v>0</v>
      </c>
      <c r="R338" s="187">
        <f t="shared" si="52"/>
        <v>0</v>
      </c>
      <c r="S338" s="187">
        <v>0</v>
      </c>
      <c r="T338" s="188">
        <f t="shared" si="53"/>
        <v>0</v>
      </c>
      <c r="AR338" s="21" t="s">
        <v>136</v>
      </c>
      <c r="AT338" s="21" t="s">
        <v>131</v>
      </c>
      <c r="AU338" s="21" t="s">
        <v>76</v>
      </c>
      <c r="AY338" s="21" t="s">
        <v>128</v>
      </c>
      <c r="BE338" s="189">
        <f t="shared" si="54"/>
        <v>0</v>
      </c>
      <c r="BF338" s="189">
        <f t="shared" si="55"/>
        <v>0</v>
      </c>
      <c r="BG338" s="189">
        <f t="shared" si="56"/>
        <v>0</v>
      </c>
      <c r="BH338" s="189">
        <f t="shared" si="57"/>
        <v>0</v>
      </c>
      <c r="BI338" s="189">
        <f t="shared" si="58"/>
        <v>0</v>
      </c>
      <c r="BJ338" s="21" t="s">
        <v>74</v>
      </c>
      <c r="BK338" s="189">
        <f t="shared" si="59"/>
        <v>0</v>
      </c>
      <c r="BL338" s="21" t="s">
        <v>136</v>
      </c>
      <c r="BM338" s="21" t="s">
        <v>825</v>
      </c>
    </row>
    <row r="339" spans="2:65" s="1" customFormat="1" ht="51" customHeight="1">
      <c r="B339" s="177"/>
      <c r="C339" s="178" t="s">
        <v>826</v>
      </c>
      <c r="D339" s="178" t="s">
        <v>131</v>
      </c>
      <c r="E339" s="179" t="s">
        <v>827</v>
      </c>
      <c r="F339" s="180" t="s">
        <v>828</v>
      </c>
      <c r="G339" s="181" t="s">
        <v>167</v>
      </c>
      <c r="H339" s="182">
        <v>15</v>
      </c>
      <c r="I339" s="183"/>
      <c r="J339" s="184">
        <f t="shared" si="50"/>
        <v>0</v>
      </c>
      <c r="K339" s="180" t="s">
        <v>135</v>
      </c>
      <c r="L339" s="38"/>
      <c r="M339" s="185" t="s">
        <v>5</v>
      </c>
      <c r="N339" s="186" t="s">
        <v>38</v>
      </c>
      <c r="O339" s="39"/>
      <c r="P339" s="187">
        <f t="shared" si="51"/>
        <v>0</v>
      </c>
      <c r="Q339" s="187">
        <v>0</v>
      </c>
      <c r="R339" s="187">
        <f t="shared" si="52"/>
        <v>0</v>
      </c>
      <c r="S339" s="187">
        <v>0</v>
      </c>
      <c r="T339" s="188">
        <f t="shared" si="53"/>
        <v>0</v>
      </c>
      <c r="AR339" s="21" t="s">
        <v>136</v>
      </c>
      <c r="AT339" s="21" t="s">
        <v>131</v>
      </c>
      <c r="AU339" s="21" t="s">
        <v>76</v>
      </c>
      <c r="AY339" s="21" t="s">
        <v>128</v>
      </c>
      <c r="BE339" s="189">
        <f t="shared" si="54"/>
        <v>0</v>
      </c>
      <c r="BF339" s="189">
        <f t="shared" si="55"/>
        <v>0</v>
      </c>
      <c r="BG339" s="189">
        <f t="shared" si="56"/>
        <v>0</v>
      </c>
      <c r="BH339" s="189">
        <f t="shared" si="57"/>
        <v>0</v>
      </c>
      <c r="BI339" s="189">
        <f t="shared" si="58"/>
        <v>0</v>
      </c>
      <c r="BJ339" s="21" t="s">
        <v>74</v>
      </c>
      <c r="BK339" s="189">
        <f t="shared" si="59"/>
        <v>0</v>
      </c>
      <c r="BL339" s="21" t="s">
        <v>136</v>
      </c>
      <c r="BM339" s="21" t="s">
        <v>829</v>
      </c>
    </row>
    <row r="340" spans="2:65" s="1" customFormat="1" ht="51" customHeight="1">
      <c r="B340" s="177"/>
      <c r="C340" s="178" t="s">
        <v>830</v>
      </c>
      <c r="D340" s="178" t="s">
        <v>131</v>
      </c>
      <c r="E340" s="179" t="s">
        <v>831</v>
      </c>
      <c r="F340" s="180" t="s">
        <v>832</v>
      </c>
      <c r="G340" s="181" t="s">
        <v>200</v>
      </c>
      <c r="H340" s="182">
        <v>50</v>
      </c>
      <c r="I340" s="183"/>
      <c r="J340" s="184">
        <f t="shared" si="50"/>
        <v>0</v>
      </c>
      <c r="K340" s="180" t="s">
        <v>135</v>
      </c>
      <c r="L340" s="38"/>
      <c r="M340" s="185" t="s">
        <v>5</v>
      </c>
      <c r="N340" s="186" t="s">
        <v>38</v>
      </c>
      <c r="O340" s="39"/>
      <c r="P340" s="187">
        <f t="shared" si="51"/>
        <v>0</v>
      </c>
      <c r="Q340" s="187">
        <v>0</v>
      </c>
      <c r="R340" s="187">
        <f t="shared" si="52"/>
        <v>0</v>
      </c>
      <c r="S340" s="187">
        <v>0</v>
      </c>
      <c r="T340" s="188">
        <f t="shared" si="53"/>
        <v>0</v>
      </c>
      <c r="AR340" s="21" t="s">
        <v>136</v>
      </c>
      <c r="AT340" s="21" t="s">
        <v>131</v>
      </c>
      <c r="AU340" s="21" t="s">
        <v>76</v>
      </c>
      <c r="AY340" s="21" t="s">
        <v>128</v>
      </c>
      <c r="BE340" s="189">
        <f t="shared" si="54"/>
        <v>0</v>
      </c>
      <c r="BF340" s="189">
        <f t="shared" si="55"/>
        <v>0</v>
      </c>
      <c r="BG340" s="189">
        <f t="shared" si="56"/>
        <v>0</v>
      </c>
      <c r="BH340" s="189">
        <f t="shared" si="57"/>
        <v>0</v>
      </c>
      <c r="BI340" s="189">
        <f t="shared" si="58"/>
        <v>0</v>
      </c>
      <c r="BJ340" s="21" t="s">
        <v>74</v>
      </c>
      <c r="BK340" s="189">
        <f t="shared" si="59"/>
        <v>0</v>
      </c>
      <c r="BL340" s="21" t="s">
        <v>136</v>
      </c>
      <c r="BM340" s="21" t="s">
        <v>833</v>
      </c>
    </row>
    <row r="341" spans="2:65" s="1" customFormat="1" ht="38.25" customHeight="1">
      <c r="B341" s="177"/>
      <c r="C341" s="178" t="s">
        <v>834</v>
      </c>
      <c r="D341" s="178" t="s">
        <v>131</v>
      </c>
      <c r="E341" s="179" t="s">
        <v>835</v>
      </c>
      <c r="F341" s="180" t="s">
        <v>836</v>
      </c>
      <c r="G341" s="181" t="s">
        <v>200</v>
      </c>
      <c r="H341" s="182">
        <v>50</v>
      </c>
      <c r="I341" s="183"/>
      <c r="J341" s="184">
        <f t="shared" si="50"/>
        <v>0</v>
      </c>
      <c r="K341" s="180" t="s">
        <v>135</v>
      </c>
      <c r="L341" s="38"/>
      <c r="M341" s="185" t="s">
        <v>5</v>
      </c>
      <c r="N341" s="186" t="s">
        <v>38</v>
      </c>
      <c r="O341" s="39"/>
      <c r="P341" s="187">
        <f t="shared" si="51"/>
        <v>0</v>
      </c>
      <c r="Q341" s="187">
        <v>0</v>
      </c>
      <c r="R341" s="187">
        <f t="shared" si="52"/>
        <v>0</v>
      </c>
      <c r="S341" s="187">
        <v>0</v>
      </c>
      <c r="T341" s="188">
        <f t="shared" si="53"/>
        <v>0</v>
      </c>
      <c r="AR341" s="21" t="s">
        <v>136</v>
      </c>
      <c r="AT341" s="21" t="s">
        <v>131</v>
      </c>
      <c r="AU341" s="21" t="s">
        <v>76</v>
      </c>
      <c r="AY341" s="21" t="s">
        <v>128</v>
      </c>
      <c r="BE341" s="189">
        <f t="shared" si="54"/>
        <v>0</v>
      </c>
      <c r="BF341" s="189">
        <f t="shared" si="55"/>
        <v>0</v>
      </c>
      <c r="BG341" s="189">
        <f t="shared" si="56"/>
        <v>0</v>
      </c>
      <c r="BH341" s="189">
        <f t="shared" si="57"/>
        <v>0</v>
      </c>
      <c r="BI341" s="189">
        <f t="shared" si="58"/>
        <v>0</v>
      </c>
      <c r="BJ341" s="21" t="s">
        <v>74</v>
      </c>
      <c r="BK341" s="189">
        <f t="shared" si="59"/>
        <v>0</v>
      </c>
      <c r="BL341" s="21" t="s">
        <v>136</v>
      </c>
      <c r="BM341" s="21" t="s">
        <v>837</v>
      </c>
    </row>
    <row r="342" spans="2:65" s="1" customFormat="1" ht="38.25" customHeight="1">
      <c r="B342" s="177"/>
      <c r="C342" s="178" t="s">
        <v>838</v>
      </c>
      <c r="D342" s="178" t="s">
        <v>131</v>
      </c>
      <c r="E342" s="179" t="s">
        <v>839</v>
      </c>
      <c r="F342" s="180" t="s">
        <v>840</v>
      </c>
      <c r="G342" s="181" t="s">
        <v>200</v>
      </c>
      <c r="H342" s="182">
        <v>50</v>
      </c>
      <c r="I342" s="183"/>
      <c r="J342" s="184">
        <f t="shared" si="50"/>
        <v>0</v>
      </c>
      <c r="K342" s="180" t="s">
        <v>135</v>
      </c>
      <c r="L342" s="38"/>
      <c r="M342" s="185" t="s">
        <v>5</v>
      </c>
      <c r="N342" s="186" t="s">
        <v>38</v>
      </c>
      <c r="O342" s="39"/>
      <c r="P342" s="187">
        <f t="shared" si="51"/>
        <v>0</v>
      </c>
      <c r="Q342" s="187">
        <v>0</v>
      </c>
      <c r="R342" s="187">
        <f t="shared" si="52"/>
        <v>0</v>
      </c>
      <c r="S342" s="187">
        <v>0</v>
      </c>
      <c r="T342" s="188">
        <f t="shared" si="53"/>
        <v>0</v>
      </c>
      <c r="AR342" s="21" t="s">
        <v>136</v>
      </c>
      <c r="AT342" s="21" t="s">
        <v>131</v>
      </c>
      <c r="AU342" s="21" t="s">
        <v>76</v>
      </c>
      <c r="AY342" s="21" t="s">
        <v>128</v>
      </c>
      <c r="BE342" s="189">
        <f t="shared" si="54"/>
        <v>0</v>
      </c>
      <c r="BF342" s="189">
        <f t="shared" si="55"/>
        <v>0</v>
      </c>
      <c r="BG342" s="189">
        <f t="shared" si="56"/>
        <v>0</v>
      </c>
      <c r="BH342" s="189">
        <f t="shared" si="57"/>
        <v>0</v>
      </c>
      <c r="BI342" s="189">
        <f t="shared" si="58"/>
        <v>0</v>
      </c>
      <c r="BJ342" s="21" t="s">
        <v>74</v>
      </c>
      <c r="BK342" s="189">
        <f t="shared" si="59"/>
        <v>0</v>
      </c>
      <c r="BL342" s="21" t="s">
        <v>136</v>
      </c>
      <c r="BM342" s="21" t="s">
        <v>841</v>
      </c>
    </row>
    <row r="343" spans="2:65" s="1" customFormat="1" ht="89.25" customHeight="1">
      <c r="B343" s="177"/>
      <c r="C343" s="178" t="s">
        <v>842</v>
      </c>
      <c r="D343" s="178" t="s">
        <v>131</v>
      </c>
      <c r="E343" s="179" t="s">
        <v>843</v>
      </c>
      <c r="F343" s="180" t="s">
        <v>844</v>
      </c>
      <c r="G343" s="181" t="s">
        <v>167</v>
      </c>
      <c r="H343" s="182">
        <v>20</v>
      </c>
      <c r="I343" s="183"/>
      <c r="J343" s="184">
        <f t="shared" si="50"/>
        <v>0</v>
      </c>
      <c r="K343" s="180" t="s">
        <v>135</v>
      </c>
      <c r="L343" s="38"/>
      <c r="M343" s="185" t="s">
        <v>5</v>
      </c>
      <c r="N343" s="186" t="s">
        <v>38</v>
      </c>
      <c r="O343" s="39"/>
      <c r="P343" s="187">
        <f t="shared" si="51"/>
        <v>0</v>
      </c>
      <c r="Q343" s="187">
        <v>0</v>
      </c>
      <c r="R343" s="187">
        <f t="shared" si="52"/>
        <v>0</v>
      </c>
      <c r="S343" s="187">
        <v>0</v>
      </c>
      <c r="T343" s="188">
        <f t="shared" si="53"/>
        <v>0</v>
      </c>
      <c r="AR343" s="21" t="s">
        <v>136</v>
      </c>
      <c r="AT343" s="21" t="s">
        <v>131</v>
      </c>
      <c r="AU343" s="21" t="s">
        <v>76</v>
      </c>
      <c r="AY343" s="21" t="s">
        <v>128</v>
      </c>
      <c r="BE343" s="189">
        <f t="shared" si="54"/>
        <v>0</v>
      </c>
      <c r="BF343" s="189">
        <f t="shared" si="55"/>
        <v>0</v>
      </c>
      <c r="BG343" s="189">
        <f t="shared" si="56"/>
        <v>0</v>
      </c>
      <c r="BH343" s="189">
        <f t="shared" si="57"/>
        <v>0</v>
      </c>
      <c r="BI343" s="189">
        <f t="shared" si="58"/>
        <v>0</v>
      </c>
      <c r="BJ343" s="21" t="s">
        <v>74</v>
      </c>
      <c r="BK343" s="189">
        <f t="shared" si="59"/>
        <v>0</v>
      </c>
      <c r="BL343" s="21" t="s">
        <v>136</v>
      </c>
      <c r="BM343" s="21" t="s">
        <v>845</v>
      </c>
    </row>
    <row r="344" spans="2:65" s="1" customFormat="1" ht="27">
      <c r="B344" s="38"/>
      <c r="D344" s="190" t="s">
        <v>169</v>
      </c>
      <c r="F344" s="191" t="s">
        <v>846</v>
      </c>
      <c r="I344" s="192"/>
      <c r="L344" s="38"/>
      <c r="M344" s="193"/>
      <c r="N344" s="39"/>
      <c r="O344" s="39"/>
      <c r="P344" s="39"/>
      <c r="Q344" s="39"/>
      <c r="R344" s="39"/>
      <c r="S344" s="39"/>
      <c r="T344" s="67"/>
      <c r="AT344" s="21" t="s">
        <v>169</v>
      </c>
      <c r="AU344" s="21" t="s">
        <v>76</v>
      </c>
    </row>
    <row r="345" spans="2:65" s="1" customFormat="1" ht="89.25" customHeight="1">
      <c r="B345" s="177"/>
      <c r="C345" s="178" t="s">
        <v>847</v>
      </c>
      <c r="D345" s="178" t="s">
        <v>131</v>
      </c>
      <c r="E345" s="179" t="s">
        <v>848</v>
      </c>
      <c r="F345" s="180" t="s">
        <v>849</v>
      </c>
      <c r="G345" s="181" t="s">
        <v>167</v>
      </c>
      <c r="H345" s="182">
        <v>20</v>
      </c>
      <c r="I345" s="183"/>
      <c r="J345" s="184">
        <f>ROUND(I345*H345,2)</f>
        <v>0</v>
      </c>
      <c r="K345" s="180" t="s">
        <v>135</v>
      </c>
      <c r="L345" s="38"/>
      <c r="M345" s="185" t="s">
        <v>5</v>
      </c>
      <c r="N345" s="186" t="s">
        <v>38</v>
      </c>
      <c r="O345" s="39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AR345" s="21" t="s">
        <v>136</v>
      </c>
      <c r="AT345" s="21" t="s">
        <v>131</v>
      </c>
      <c r="AU345" s="21" t="s">
        <v>76</v>
      </c>
      <c r="AY345" s="21" t="s">
        <v>128</v>
      </c>
      <c r="BE345" s="189">
        <f>IF(N345="základní",J345,0)</f>
        <v>0</v>
      </c>
      <c r="BF345" s="189">
        <f>IF(N345="snížená",J345,0)</f>
        <v>0</v>
      </c>
      <c r="BG345" s="189">
        <f>IF(N345="zákl. přenesená",J345,0)</f>
        <v>0</v>
      </c>
      <c r="BH345" s="189">
        <f>IF(N345="sníž. přenesená",J345,0)</f>
        <v>0</v>
      </c>
      <c r="BI345" s="189">
        <f>IF(N345="nulová",J345,0)</f>
        <v>0</v>
      </c>
      <c r="BJ345" s="21" t="s">
        <v>74</v>
      </c>
      <c r="BK345" s="189">
        <f>ROUND(I345*H345,2)</f>
        <v>0</v>
      </c>
      <c r="BL345" s="21" t="s">
        <v>136</v>
      </c>
      <c r="BM345" s="21" t="s">
        <v>850</v>
      </c>
    </row>
    <row r="346" spans="2:65" s="1" customFormat="1" ht="27">
      <c r="B346" s="38"/>
      <c r="D346" s="190" t="s">
        <v>169</v>
      </c>
      <c r="F346" s="191" t="s">
        <v>846</v>
      </c>
      <c r="I346" s="192"/>
      <c r="L346" s="38"/>
      <c r="M346" s="193"/>
      <c r="N346" s="39"/>
      <c r="O346" s="39"/>
      <c r="P346" s="39"/>
      <c r="Q346" s="39"/>
      <c r="R346" s="39"/>
      <c r="S346" s="39"/>
      <c r="T346" s="67"/>
      <c r="AT346" s="21" t="s">
        <v>169</v>
      </c>
      <c r="AU346" s="21" t="s">
        <v>76</v>
      </c>
    </row>
    <row r="347" spans="2:65" s="1" customFormat="1" ht="102" customHeight="1">
      <c r="B347" s="177"/>
      <c r="C347" s="178" t="s">
        <v>851</v>
      </c>
      <c r="D347" s="178" t="s">
        <v>131</v>
      </c>
      <c r="E347" s="179" t="s">
        <v>852</v>
      </c>
      <c r="F347" s="180" t="s">
        <v>853</v>
      </c>
      <c r="G347" s="181" t="s">
        <v>167</v>
      </c>
      <c r="H347" s="182">
        <v>20</v>
      </c>
      <c r="I347" s="183"/>
      <c r="J347" s="184">
        <f>ROUND(I347*H347,2)</f>
        <v>0</v>
      </c>
      <c r="K347" s="180" t="s">
        <v>135</v>
      </c>
      <c r="L347" s="38"/>
      <c r="M347" s="185" t="s">
        <v>5</v>
      </c>
      <c r="N347" s="186" t="s">
        <v>38</v>
      </c>
      <c r="O347" s="39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AR347" s="21" t="s">
        <v>136</v>
      </c>
      <c r="AT347" s="21" t="s">
        <v>131</v>
      </c>
      <c r="AU347" s="21" t="s">
        <v>76</v>
      </c>
      <c r="AY347" s="21" t="s">
        <v>128</v>
      </c>
      <c r="BE347" s="189">
        <f>IF(N347="základní",J347,0)</f>
        <v>0</v>
      </c>
      <c r="BF347" s="189">
        <f>IF(N347="snížená",J347,0)</f>
        <v>0</v>
      </c>
      <c r="BG347" s="189">
        <f>IF(N347="zákl. přenesená",J347,0)</f>
        <v>0</v>
      </c>
      <c r="BH347" s="189">
        <f>IF(N347="sníž. přenesená",J347,0)</f>
        <v>0</v>
      </c>
      <c r="BI347" s="189">
        <f>IF(N347="nulová",J347,0)</f>
        <v>0</v>
      </c>
      <c r="BJ347" s="21" t="s">
        <v>74</v>
      </c>
      <c r="BK347" s="189">
        <f>ROUND(I347*H347,2)</f>
        <v>0</v>
      </c>
      <c r="BL347" s="21" t="s">
        <v>136</v>
      </c>
      <c r="BM347" s="21" t="s">
        <v>854</v>
      </c>
    </row>
    <row r="348" spans="2:65" s="1" customFormat="1" ht="27">
      <c r="B348" s="38"/>
      <c r="D348" s="190" t="s">
        <v>169</v>
      </c>
      <c r="F348" s="191" t="s">
        <v>855</v>
      </c>
      <c r="I348" s="192"/>
      <c r="L348" s="38"/>
      <c r="M348" s="193"/>
      <c r="N348" s="39"/>
      <c r="O348" s="39"/>
      <c r="P348" s="39"/>
      <c r="Q348" s="39"/>
      <c r="R348" s="39"/>
      <c r="S348" s="39"/>
      <c r="T348" s="67"/>
      <c r="AT348" s="21" t="s">
        <v>169</v>
      </c>
      <c r="AU348" s="21" t="s">
        <v>76</v>
      </c>
    </row>
    <row r="349" spans="2:65" s="1" customFormat="1" ht="102" customHeight="1">
      <c r="B349" s="177"/>
      <c r="C349" s="178" t="s">
        <v>856</v>
      </c>
      <c r="D349" s="178" t="s">
        <v>131</v>
      </c>
      <c r="E349" s="179" t="s">
        <v>857</v>
      </c>
      <c r="F349" s="180" t="s">
        <v>858</v>
      </c>
      <c r="G349" s="181" t="s">
        <v>167</v>
      </c>
      <c r="H349" s="182">
        <v>20</v>
      </c>
      <c r="I349" s="183"/>
      <c r="J349" s="184">
        <f>ROUND(I349*H349,2)</f>
        <v>0</v>
      </c>
      <c r="K349" s="180" t="s">
        <v>135</v>
      </c>
      <c r="L349" s="38"/>
      <c r="M349" s="185" t="s">
        <v>5</v>
      </c>
      <c r="N349" s="186" t="s">
        <v>38</v>
      </c>
      <c r="O349" s="39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AR349" s="21" t="s">
        <v>136</v>
      </c>
      <c r="AT349" s="21" t="s">
        <v>131</v>
      </c>
      <c r="AU349" s="21" t="s">
        <v>76</v>
      </c>
      <c r="AY349" s="21" t="s">
        <v>128</v>
      </c>
      <c r="BE349" s="189">
        <f>IF(N349="základní",J349,0)</f>
        <v>0</v>
      </c>
      <c r="BF349" s="189">
        <f>IF(N349="snížená",J349,0)</f>
        <v>0</v>
      </c>
      <c r="BG349" s="189">
        <f>IF(N349="zákl. přenesená",J349,0)</f>
        <v>0</v>
      </c>
      <c r="BH349" s="189">
        <f>IF(N349="sníž. přenesená",J349,0)</f>
        <v>0</v>
      </c>
      <c r="BI349" s="189">
        <f>IF(N349="nulová",J349,0)</f>
        <v>0</v>
      </c>
      <c r="BJ349" s="21" t="s">
        <v>74</v>
      </c>
      <c r="BK349" s="189">
        <f>ROUND(I349*H349,2)</f>
        <v>0</v>
      </c>
      <c r="BL349" s="21" t="s">
        <v>136</v>
      </c>
      <c r="BM349" s="21" t="s">
        <v>859</v>
      </c>
    </row>
    <row r="350" spans="2:65" s="1" customFormat="1" ht="27">
      <c r="B350" s="38"/>
      <c r="D350" s="190" t="s">
        <v>169</v>
      </c>
      <c r="F350" s="191" t="s">
        <v>855</v>
      </c>
      <c r="I350" s="192"/>
      <c r="L350" s="38"/>
      <c r="M350" s="193"/>
      <c r="N350" s="39"/>
      <c r="O350" s="39"/>
      <c r="P350" s="39"/>
      <c r="Q350" s="39"/>
      <c r="R350" s="39"/>
      <c r="S350" s="39"/>
      <c r="T350" s="67"/>
      <c r="AT350" s="21" t="s">
        <v>169</v>
      </c>
      <c r="AU350" s="21" t="s">
        <v>76</v>
      </c>
    </row>
    <row r="351" spans="2:65" s="1" customFormat="1" ht="89.25" customHeight="1">
      <c r="B351" s="177"/>
      <c r="C351" s="178" t="s">
        <v>860</v>
      </c>
      <c r="D351" s="178" t="s">
        <v>131</v>
      </c>
      <c r="E351" s="179" t="s">
        <v>861</v>
      </c>
      <c r="F351" s="180" t="s">
        <v>862</v>
      </c>
      <c r="G351" s="181" t="s">
        <v>167</v>
      </c>
      <c r="H351" s="182">
        <v>20</v>
      </c>
      <c r="I351" s="183"/>
      <c r="J351" s="184">
        <f>ROUND(I351*H351,2)</f>
        <v>0</v>
      </c>
      <c r="K351" s="180" t="s">
        <v>135</v>
      </c>
      <c r="L351" s="38"/>
      <c r="M351" s="185" t="s">
        <v>5</v>
      </c>
      <c r="N351" s="186" t="s">
        <v>38</v>
      </c>
      <c r="O351" s="39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AR351" s="21" t="s">
        <v>136</v>
      </c>
      <c r="AT351" s="21" t="s">
        <v>131</v>
      </c>
      <c r="AU351" s="21" t="s">
        <v>76</v>
      </c>
      <c r="AY351" s="21" t="s">
        <v>128</v>
      </c>
      <c r="BE351" s="189">
        <f>IF(N351="základní",J351,0)</f>
        <v>0</v>
      </c>
      <c r="BF351" s="189">
        <f>IF(N351="snížená",J351,0)</f>
        <v>0</v>
      </c>
      <c r="BG351" s="189">
        <f>IF(N351="zákl. přenesená",J351,0)</f>
        <v>0</v>
      </c>
      <c r="BH351" s="189">
        <f>IF(N351="sníž. přenesená",J351,0)</f>
        <v>0</v>
      </c>
      <c r="BI351" s="189">
        <f>IF(N351="nulová",J351,0)</f>
        <v>0</v>
      </c>
      <c r="BJ351" s="21" t="s">
        <v>74</v>
      </c>
      <c r="BK351" s="189">
        <f>ROUND(I351*H351,2)</f>
        <v>0</v>
      </c>
      <c r="BL351" s="21" t="s">
        <v>136</v>
      </c>
      <c r="BM351" s="21" t="s">
        <v>863</v>
      </c>
    </row>
    <row r="352" spans="2:65" s="1" customFormat="1" ht="27">
      <c r="B352" s="38"/>
      <c r="D352" s="190" t="s">
        <v>169</v>
      </c>
      <c r="F352" s="191" t="s">
        <v>846</v>
      </c>
      <c r="I352" s="192"/>
      <c r="L352" s="38"/>
      <c r="M352" s="193"/>
      <c r="N352" s="39"/>
      <c r="O352" s="39"/>
      <c r="P352" s="39"/>
      <c r="Q352" s="39"/>
      <c r="R352" s="39"/>
      <c r="S352" s="39"/>
      <c r="T352" s="67"/>
      <c r="AT352" s="21" t="s">
        <v>169</v>
      </c>
      <c r="AU352" s="21" t="s">
        <v>76</v>
      </c>
    </row>
    <row r="353" spans="2:65" s="1" customFormat="1" ht="89.25" customHeight="1">
      <c r="B353" s="177"/>
      <c r="C353" s="178" t="s">
        <v>864</v>
      </c>
      <c r="D353" s="178" t="s">
        <v>131</v>
      </c>
      <c r="E353" s="179" t="s">
        <v>865</v>
      </c>
      <c r="F353" s="180" t="s">
        <v>866</v>
      </c>
      <c r="G353" s="181" t="s">
        <v>167</v>
      </c>
      <c r="H353" s="182">
        <v>20</v>
      </c>
      <c r="I353" s="183"/>
      <c r="J353" s="184">
        <f>ROUND(I353*H353,2)</f>
        <v>0</v>
      </c>
      <c r="K353" s="180" t="s">
        <v>135</v>
      </c>
      <c r="L353" s="38"/>
      <c r="M353" s="185" t="s">
        <v>5</v>
      </c>
      <c r="N353" s="186" t="s">
        <v>38</v>
      </c>
      <c r="O353" s="39"/>
      <c r="P353" s="187">
        <f>O353*H353</f>
        <v>0</v>
      </c>
      <c r="Q353" s="187">
        <v>0</v>
      </c>
      <c r="R353" s="187">
        <f>Q353*H353</f>
        <v>0</v>
      </c>
      <c r="S353" s="187">
        <v>0</v>
      </c>
      <c r="T353" s="188">
        <f>S353*H353</f>
        <v>0</v>
      </c>
      <c r="AR353" s="21" t="s">
        <v>136</v>
      </c>
      <c r="AT353" s="21" t="s">
        <v>131</v>
      </c>
      <c r="AU353" s="21" t="s">
        <v>76</v>
      </c>
      <c r="AY353" s="21" t="s">
        <v>128</v>
      </c>
      <c r="BE353" s="189">
        <f>IF(N353="základní",J353,0)</f>
        <v>0</v>
      </c>
      <c r="BF353" s="189">
        <f>IF(N353="snížená",J353,0)</f>
        <v>0</v>
      </c>
      <c r="BG353" s="189">
        <f>IF(N353="zákl. přenesená",J353,0)</f>
        <v>0</v>
      </c>
      <c r="BH353" s="189">
        <f>IF(N353="sníž. přenesená",J353,0)</f>
        <v>0</v>
      </c>
      <c r="BI353" s="189">
        <f>IF(N353="nulová",J353,0)</f>
        <v>0</v>
      </c>
      <c r="BJ353" s="21" t="s">
        <v>74</v>
      </c>
      <c r="BK353" s="189">
        <f>ROUND(I353*H353,2)</f>
        <v>0</v>
      </c>
      <c r="BL353" s="21" t="s">
        <v>136</v>
      </c>
      <c r="BM353" s="21" t="s">
        <v>867</v>
      </c>
    </row>
    <row r="354" spans="2:65" s="1" customFormat="1" ht="27">
      <c r="B354" s="38"/>
      <c r="D354" s="190" t="s">
        <v>169</v>
      </c>
      <c r="F354" s="191" t="s">
        <v>846</v>
      </c>
      <c r="I354" s="192"/>
      <c r="L354" s="38"/>
      <c r="M354" s="193"/>
      <c r="N354" s="39"/>
      <c r="O354" s="39"/>
      <c r="P354" s="39"/>
      <c r="Q354" s="39"/>
      <c r="R354" s="39"/>
      <c r="S354" s="39"/>
      <c r="T354" s="67"/>
      <c r="AT354" s="21" t="s">
        <v>169</v>
      </c>
      <c r="AU354" s="21" t="s">
        <v>76</v>
      </c>
    </row>
    <row r="355" spans="2:65" s="1" customFormat="1" ht="89.25" customHeight="1">
      <c r="B355" s="177"/>
      <c r="C355" s="178" t="s">
        <v>868</v>
      </c>
      <c r="D355" s="178" t="s">
        <v>131</v>
      </c>
      <c r="E355" s="179" t="s">
        <v>869</v>
      </c>
      <c r="F355" s="180" t="s">
        <v>870</v>
      </c>
      <c r="G355" s="181" t="s">
        <v>167</v>
      </c>
      <c r="H355" s="182">
        <v>20</v>
      </c>
      <c r="I355" s="183"/>
      <c r="J355" s="184">
        <f>ROUND(I355*H355,2)</f>
        <v>0</v>
      </c>
      <c r="K355" s="180" t="s">
        <v>135</v>
      </c>
      <c r="L355" s="38"/>
      <c r="M355" s="185" t="s">
        <v>5</v>
      </c>
      <c r="N355" s="186" t="s">
        <v>38</v>
      </c>
      <c r="O355" s="39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AR355" s="21" t="s">
        <v>136</v>
      </c>
      <c r="AT355" s="21" t="s">
        <v>131</v>
      </c>
      <c r="AU355" s="21" t="s">
        <v>76</v>
      </c>
      <c r="AY355" s="21" t="s">
        <v>128</v>
      </c>
      <c r="BE355" s="189">
        <f>IF(N355="základní",J355,0)</f>
        <v>0</v>
      </c>
      <c r="BF355" s="189">
        <f>IF(N355="snížená",J355,0)</f>
        <v>0</v>
      </c>
      <c r="BG355" s="189">
        <f>IF(N355="zákl. přenesená",J355,0)</f>
        <v>0</v>
      </c>
      <c r="BH355" s="189">
        <f>IF(N355="sníž. přenesená",J355,0)</f>
        <v>0</v>
      </c>
      <c r="BI355" s="189">
        <f>IF(N355="nulová",J355,0)</f>
        <v>0</v>
      </c>
      <c r="BJ355" s="21" t="s">
        <v>74</v>
      </c>
      <c r="BK355" s="189">
        <f>ROUND(I355*H355,2)</f>
        <v>0</v>
      </c>
      <c r="BL355" s="21" t="s">
        <v>136</v>
      </c>
      <c r="BM355" s="21" t="s">
        <v>871</v>
      </c>
    </row>
    <row r="356" spans="2:65" s="1" customFormat="1" ht="27">
      <c r="B356" s="38"/>
      <c r="D356" s="190" t="s">
        <v>169</v>
      </c>
      <c r="F356" s="191" t="s">
        <v>872</v>
      </c>
      <c r="I356" s="192"/>
      <c r="L356" s="38"/>
      <c r="M356" s="193"/>
      <c r="N356" s="39"/>
      <c r="O356" s="39"/>
      <c r="P356" s="39"/>
      <c r="Q356" s="39"/>
      <c r="R356" s="39"/>
      <c r="S356" s="39"/>
      <c r="T356" s="67"/>
      <c r="AT356" s="21" t="s">
        <v>169</v>
      </c>
      <c r="AU356" s="21" t="s">
        <v>76</v>
      </c>
    </row>
    <row r="357" spans="2:65" s="1" customFormat="1" ht="89.25" customHeight="1">
      <c r="B357" s="177"/>
      <c r="C357" s="178" t="s">
        <v>873</v>
      </c>
      <c r="D357" s="178" t="s">
        <v>131</v>
      </c>
      <c r="E357" s="179" t="s">
        <v>874</v>
      </c>
      <c r="F357" s="180" t="s">
        <v>875</v>
      </c>
      <c r="G357" s="181" t="s">
        <v>167</v>
      </c>
      <c r="H357" s="182">
        <v>20</v>
      </c>
      <c r="I357" s="183"/>
      <c r="J357" s="184">
        <f>ROUND(I357*H357,2)</f>
        <v>0</v>
      </c>
      <c r="K357" s="180" t="s">
        <v>135</v>
      </c>
      <c r="L357" s="38"/>
      <c r="M357" s="185" t="s">
        <v>5</v>
      </c>
      <c r="N357" s="186" t="s">
        <v>38</v>
      </c>
      <c r="O357" s="39"/>
      <c r="P357" s="187">
        <f>O357*H357</f>
        <v>0</v>
      </c>
      <c r="Q357" s="187">
        <v>0</v>
      </c>
      <c r="R357" s="187">
        <f>Q357*H357</f>
        <v>0</v>
      </c>
      <c r="S357" s="187">
        <v>0</v>
      </c>
      <c r="T357" s="188">
        <f>S357*H357</f>
        <v>0</v>
      </c>
      <c r="AR357" s="21" t="s">
        <v>136</v>
      </c>
      <c r="AT357" s="21" t="s">
        <v>131</v>
      </c>
      <c r="AU357" s="21" t="s">
        <v>76</v>
      </c>
      <c r="AY357" s="21" t="s">
        <v>128</v>
      </c>
      <c r="BE357" s="189">
        <f>IF(N357="základní",J357,0)</f>
        <v>0</v>
      </c>
      <c r="BF357" s="189">
        <f>IF(N357="snížená",J357,0)</f>
        <v>0</v>
      </c>
      <c r="BG357" s="189">
        <f>IF(N357="zákl. přenesená",J357,0)</f>
        <v>0</v>
      </c>
      <c r="BH357" s="189">
        <f>IF(N357="sníž. přenesená",J357,0)</f>
        <v>0</v>
      </c>
      <c r="BI357" s="189">
        <f>IF(N357="nulová",J357,0)</f>
        <v>0</v>
      </c>
      <c r="BJ357" s="21" t="s">
        <v>74</v>
      </c>
      <c r="BK357" s="189">
        <f>ROUND(I357*H357,2)</f>
        <v>0</v>
      </c>
      <c r="BL357" s="21" t="s">
        <v>136</v>
      </c>
      <c r="BM357" s="21" t="s">
        <v>876</v>
      </c>
    </row>
    <row r="358" spans="2:65" s="1" customFormat="1" ht="27">
      <c r="B358" s="38"/>
      <c r="D358" s="190" t="s">
        <v>169</v>
      </c>
      <c r="F358" s="191" t="s">
        <v>872</v>
      </c>
      <c r="I358" s="192"/>
      <c r="L358" s="38"/>
      <c r="M358" s="193"/>
      <c r="N358" s="39"/>
      <c r="O358" s="39"/>
      <c r="P358" s="39"/>
      <c r="Q358" s="39"/>
      <c r="R358" s="39"/>
      <c r="S358" s="39"/>
      <c r="T358" s="67"/>
      <c r="AT358" s="21" t="s">
        <v>169</v>
      </c>
      <c r="AU358" s="21" t="s">
        <v>76</v>
      </c>
    </row>
    <row r="359" spans="2:65" s="1" customFormat="1" ht="102" customHeight="1">
      <c r="B359" s="177"/>
      <c r="C359" s="178" t="s">
        <v>877</v>
      </c>
      <c r="D359" s="178" t="s">
        <v>131</v>
      </c>
      <c r="E359" s="179" t="s">
        <v>878</v>
      </c>
      <c r="F359" s="180" t="s">
        <v>879</v>
      </c>
      <c r="G359" s="181" t="s">
        <v>167</v>
      </c>
      <c r="H359" s="182">
        <v>10</v>
      </c>
      <c r="I359" s="183"/>
      <c r="J359" s="184">
        <f>ROUND(I359*H359,2)</f>
        <v>0</v>
      </c>
      <c r="K359" s="180" t="s">
        <v>135</v>
      </c>
      <c r="L359" s="38"/>
      <c r="M359" s="185" t="s">
        <v>5</v>
      </c>
      <c r="N359" s="186" t="s">
        <v>38</v>
      </c>
      <c r="O359" s="39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AR359" s="21" t="s">
        <v>136</v>
      </c>
      <c r="AT359" s="21" t="s">
        <v>131</v>
      </c>
      <c r="AU359" s="21" t="s">
        <v>76</v>
      </c>
      <c r="AY359" s="21" t="s">
        <v>128</v>
      </c>
      <c r="BE359" s="189">
        <f>IF(N359="základní",J359,0)</f>
        <v>0</v>
      </c>
      <c r="BF359" s="189">
        <f>IF(N359="snížená",J359,0)</f>
        <v>0</v>
      </c>
      <c r="BG359" s="189">
        <f>IF(N359="zákl. přenesená",J359,0)</f>
        <v>0</v>
      </c>
      <c r="BH359" s="189">
        <f>IF(N359="sníž. přenesená",J359,0)</f>
        <v>0</v>
      </c>
      <c r="BI359" s="189">
        <f>IF(N359="nulová",J359,0)</f>
        <v>0</v>
      </c>
      <c r="BJ359" s="21" t="s">
        <v>74</v>
      </c>
      <c r="BK359" s="189">
        <f>ROUND(I359*H359,2)</f>
        <v>0</v>
      </c>
      <c r="BL359" s="21" t="s">
        <v>136</v>
      </c>
      <c r="BM359" s="21" t="s">
        <v>880</v>
      </c>
    </row>
    <row r="360" spans="2:65" s="1" customFormat="1" ht="27">
      <c r="B360" s="38"/>
      <c r="D360" s="190" t="s">
        <v>169</v>
      </c>
      <c r="F360" s="191" t="s">
        <v>855</v>
      </c>
      <c r="I360" s="192"/>
      <c r="L360" s="38"/>
      <c r="M360" s="193"/>
      <c r="N360" s="39"/>
      <c r="O360" s="39"/>
      <c r="P360" s="39"/>
      <c r="Q360" s="39"/>
      <c r="R360" s="39"/>
      <c r="S360" s="39"/>
      <c r="T360" s="67"/>
      <c r="AT360" s="21" t="s">
        <v>169</v>
      </c>
      <c r="AU360" s="21" t="s">
        <v>76</v>
      </c>
    </row>
    <row r="361" spans="2:65" s="1" customFormat="1" ht="89.25" customHeight="1">
      <c r="B361" s="177"/>
      <c r="C361" s="178" t="s">
        <v>881</v>
      </c>
      <c r="D361" s="178" t="s">
        <v>131</v>
      </c>
      <c r="E361" s="179" t="s">
        <v>882</v>
      </c>
      <c r="F361" s="180" t="s">
        <v>883</v>
      </c>
      <c r="G361" s="181" t="s">
        <v>167</v>
      </c>
      <c r="H361" s="182">
        <v>10</v>
      </c>
      <c r="I361" s="183"/>
      <c r="J361" s="184">
        <f>ROUND(I361*H361,2)</f>
        <v>0</v>
      </c>
      <c r="K361" s="180" t="s">
        <v>135</v>
      </c>
      <c r="L361" s="38"/>
      <c r="M361" s="185" t="s">
        <v>5</v>
      </c>
      <c r="N361" s="186" t="s">
        <v>38</v>
      </c>
      <c r="O361" s="39"/>
      <c r="P361" s="187">
        <f>O361*H361</f>
        <v>0</v>
      </c>
      <c r="Q361" s="187">
        <v>0</v>
      </c>
      <c r="R361" s="187">
        <f>Q361*H361</f>
        <v>0</v>
      </c>
      <c r="S361" s="187">
        <v>0</v>
      </c>
      <c r="T361" s="188">
        <f>S361*H361</f>
        <v>0</v>
      </c>
      <c r="AR361" s="21" t="s">
        <v>136</v>
      </c>
      <c r="AT361" s="21" t="s">
        <v>131</v>
      </c>
      <c r="AU361" s="21" t="s">
        <v>76</v>
      </c>
      <c r="AY361" s="21" t="s">
        <v>128</v>
      </c>
      <c r="BE361" s="189">
        <f>IF(N361="základní",J361,0)</f>
        <v>0</v>
      </c>
      <c r="BF361" s="189">
        <f>IF(N361="snížená",J361,0)</f>
        <v>0</v>
      </c>
      <c r="BG361" s="189">
        <f>IF(N361="zákl. přenesená",J361,0)</f>
        <v>0</v>
      </c>
      <c r="BH361" s="189">
        <f>IF(N361="sníž. přenesená",J361,0)</f>
        <v>0</v>
      </c>
      <c r="BI361" s="189">
        <f>IF(N361="nulová",J361,0)</f>
        <v>0</v>
      </c>
      <c r="BJ361" s="21" t="s">
        <v>74</v>
      </c>
      <c r="BK361" s="189">
        <f>ROUND(I361*H361,2)</f>
        <v>0</v>
      </c>
      <c r="BL361" s="21" t="s">
        <v>136</v>
      </c>
      <c r="BM361" s="21" t="s">
        <v>884</v>
      </c>
    </row>
    <row r="362" spans="2:65" s="1" customFormat="1" ht="27">
      <c r="B362" s="38"/>
      <c r="D362" s="190" t="s">
        <v>169</v>
      </c>
      <c r="F362" s="191" t="s">
        <v>846</v>
      </c>
      <c r="I362" s="192"/>
      <c r="L362" s="38"/>
      <c r="M362" s="193"/>
      <c r="N362" s="39"/>
      <c r="O362" s="39"/>
      <c r="P362" s="39"/>
      <c r="Q362" s="39"/>
      <c r="R362" s="39"/>
      <c r="S362" s="39"/>
      <c r="T362" s="67"/>
      <c r="AT362" s="21" t="s">
        <v>169</v>
      </c>
      <c r="AU362" s="21" t="s">
        <v>76</v>
      </c>
    </row>
    <row r="363" spans="2:65" s="1" customFormat="1" ht="89.25" customHeight="1">
      <c r="B363" s="177"/>
      <c r="C363" s="178" t="s">
        <v>885</v>
      </c>
      <c r="D363" s="178" t="s">
        <v>131</v>
      </c>
      <c r="E363" s="179" t="s">
        <v>886</v>
      </c>
      <c r="F363" s="180" t="s">
        <v>887</v>
      </c>
      <c r="G363" s="181" t="s">
        <v>167</v>
      </c>
      <c r="H363" s="182">
        <v>10</v>
      </c>
      <c r="I363" s="183"/>
      <c r="J363" s="184">
        <f>ROUND(I363*H363,2)</f>
        <v>0</v>
      </c>
      <c r="K363" s="180" t="s">
        <v>135</v>
      </c>
      <c r="L363" s="38"/>
      <c r="M363" s="185" t="s">
        <v>5</v>
      </c>
      <c r="N363" s="186" t="s">
        <v>38</v>
      </c>
      <c r="O363" s="39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AR363" s="21" t="s">
        <v>136</v>
      </c>
      <c r="AT363" s="21" t="s">
        <v>131</v>
      </c>
      <c r="AU363" s="21" t="s">
        <v>76</v>
      </c>
      <c r="AY363" s="21" t="s">
        <v>128</v>
      </c>
      <c r="BE363" s="189">
        <f>IF(N363="základní",J363,0)</f>
        <v>0</v>
      </c>
      <c r="BF363" s="189">
        <f>IF(N363="snížená",J363,0)</f>
        <v>0</v>
      </c>
      <c r="BG363" s="189">
        <f>IF(N363="zákl. přenesená",J363,0)</f>
        <v>0</v>
      </c>
      <c r="BH363" s="189">
        <f>IF(N363="sníž. přenesená",J363,0)</f>
        <v>0</v>
      </c>
      <c r="BI363" s="189">
        <f>IF(N363="nulová",J363,0)</f>
        <v>0</v>
      </c>
      <c r="BJ363" s="21" t="s">
        <v>74</v>
      </c>
      <c r="BK363" s="189">
        <f>ROUND(I363*H363,2)</f>
        <v>0</v>
      </c>
      <c r="BL363" s="21" t="s">
        <v>136</v>
      </c>
      <c r="BM363" s="21" t="s">
        <v>888</v>
      </c>
    </row>
    <row r="364" spans="2:65" s="1" customFormat="1" ht="27">
      <c r="B364" s="38"/>
      <c r="D364" s="190" t="s">
        <v>169</v>
      </c>
      <c r="F364" s="191" t="s">
        <v>872</v>
      </c>
      <c r="I364" s="192"/>
      <c r="L364" s="38"/>
      <c r="M364" s="193"/>
      <c r="N364" s="39"/>
      <c r="O364" s="39"/>
      <c r="P364" s="39"/>
      <c r="Q364" s="39"/>
      <c r="R364" s="39"/>
      <c r="S364" s="39"/>
      <c r="T364" s="67"/>
      <c r="AT364" s="21" t="s">
        <v>169</v>
      </c>
      <c r="AU364" s="21" t="s">
        <v>76</v>
      </c>
    </row>
    <row r="365" spans="2:65" s="1" customFormat="1" ht="76.5" customHeight="1">
      <c r="B365" s="177"/>
      <c r="C365" s="178" t="s">
        <v>889</v>
      </c>
      <c r="D365" s="178" t="s">
        <v>131</v>
      </c>
      <c r="E365" s="179" t="s">
        <v>890</v>
      </c>
      <c r="F365" s="180" t="s">
        <v>891</v>
      </c>
      <c r="G365" s="181" t="s">
        <v>892</v>
      </c>
      <c r="H365" s="182">
        <v>15</v>
      </c>
      <c r="I365" s="183"/>
      <c r="J365" s="184">
        <f>ROUND(I365*H365,2)</f>
        <v>0</v>
      </c>
      <c r="K365" s="180" t="s">
        <v>135</v>
      </c>
      <c r="L365" s="38"/>
      <c r="M365" s="185" t="s">
        <v>5</v>
      </c>
      <c r="N365" s="186" t="s">
        <v>38</v>
      </c>
      <c r="O365" s="39"/>
      <c r="P365" s="187">
        <f>O365*H365</f>
        <v>0</v>
      </c>
      <c r="Q365" s="187">
        <v>0</v>
      </c>
      <c r="R365" s="187">
        <f>Q365*H365</f>
        <v>0</v>
      </c>
      <c r="S365" s="187">
        <v>0</v>
      </c>
      <c r="T365" s="188">
        <f>S365*H365</f>
        <v>0</v>
      </c>
      <c r="AR365" s="21" t="s">
        <v>136</v>
      </c>
      <c r="AT365" s="21" t="s">
        <v>131</v>
      </c>
      <c r="AU365" s="21" t="s">
        <v>76</v>
      </c>
      <c r="AY365" s="21" t="s">
        <v>128</v>
      </c>
      <c r="BE365" s="189">
        <f>IF(N365="základní",J365,0)</f>
        <v>0</v>
      </c>
      <c r="BF365" s="189">
        <f>IF(N365="snížená",J365,0)</f>
        <v>0</v>
      </c>
      <c r="BG365" s="189">
        <f>IF(N365="zákl. přenesená",J365,0)</f>
        <v>0</v>
      </c>
      <c r="BH365" s="189">
        <f>IF(N365="sníž. přenesená",J365,0)</f>
        <v>0</v>
      </c>
      <c r="BI365" s="189">
        <f>IF(N365="nulová",J365,0)</f>
        <v>0</v>
      </c>
      <c r="BJ365" s="21" t="s">
        <v>74</v>
      </c>
      <c r="BK365" s="189">
        <f>ROUND(I365*H365,2)</f>
        <v>0</v>
      </c>
      <c r="BL365" s="21" t="s">
        <v>136</v>
      </c>
      <c r="BM365" s="21" t="s">
        <v>893</v>
      </c>
    </row>
    <row r="366" spans="2:65" s="1" customFormat="1" ht="27">
      <c r="B366" s="38"/>
      <c r="D366" s="190" t="s">
        <v>169</v>
      </c>
      <c r="F366" s="191" t="s">
        <v>894</v>
      </c>
      <c r="I366" s="192"/>
      <c r="L366" s="38"/>
      <c r="M366" s="193"/>
      <c r="N366" s="39"/>
      <c r="O366" s="39"/>
      <c r="P366" s="39"/>
      <c r="Q366" s="39"/>
      <c r="R366" s="39"/>
      <c r="S366" s="39"/>
      <c r="T366" s="67"/>
      <c r="AT366" s="21" t="s">
        <v>169</v>
      </c>
      <c r="AU366" s="21" t="s">
        <v>76</v>
      </c>
    </row>
    <row r="367" spans="2:65" s="1" customFormat="1" ht="76.5" customHeight="1">
      <c r="B367" s="177"/>
      <c r="C367" s="178" t="s">
        <v>895</v>
      </c>
      <c r="D367" s="178" t="s">
        <v>131</v>
      </c>
      <c r="E367" s="179" t="s">
        <v>896</v>
      </c>
      <c r="F367" s="180" t="s">
        <v>897</v>
      </c>
      <c r="G367" s="181" t="s">
        <v>892</v>
      </c>
      <c r="H367" s="182">
        <v>15</v>
      </c>
      <c r="I367" s="183"/>
      <c r="J367" s="184">
        <f>ROUND(I367*H367,2)</f>
        <v>0</v>
      </c>
      <c r="K367" s="180" t="s">
        <v>135</v>
      </c>
      <c r="L367" s="38"/>
      <c r="M367" s="185" t="s">
        <v>5</v>
      </c>
      <c r="N367" s="186" t="s">
        <v>38</v>
      </c>
      <c r="O367" s="39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AR367" s="21" t="s">
        <v>136</v>
      </c>
      <c r="AT367" s="21" t="s">
        <v>131</v>
      </c>
      <c r="AU367" s="21" t="s">
        <v>76</v>
      </c>
      <c r="AY367" s="21" t="s">
        <v>128</v>
      </c>
      <c r="BE367" s="189">
        <f>IF(N367="základní",J367,0)</f>
        <v>0</v>
      </c>
      <c r="BF367" s="189">
        <f>IF(N367="snížená",J367,0)</f>
        <v>0</v>
      </c>
      <c r="BG367" s="189">
        <f>IF(N367="zákl. přenesená",J367,0)</f>
        <v>0</v>
      </c>
      <c r="BH367" s="189">
        <f>IF(N367="sníž. přenesená",J367,0)</f>
        <v>0</v>
      </c>
      <c r="BI367" s="189">
        <f>IF(N367="nulová",J367,0)</f>
        <v>0</v>
      </c>
      <c r="BJ367" s="21" t="s">
        <v>74</v>
      </c>
      <c r="BK367" s="189">
        <f>ROUND(I367*H367,2)</f>
        <v>0</v>
      </c>
      <c r="BL367" s="21" t="s">
        <v>136</v>
      </c>
      <c r="BM367" s="21" t="s">
        <v>898</v>
      </c>
    </row>
    <row r="368" spans="2:65" s="1" customFormat="1" ht="27">
      <c r="B368" s="38"/>
      <c r="D368" s="190" t="s">
        <v>169</v>
      </c>
      <c r="F368" s="191" t="s">
        <v>894</v>
      </c>
      <c r="I368" s="192"/>
      <c r="L368" s="38"/>
      <c r="M368" s="193"/>
      <c r="N368" s="39"/>
      <c r="O368" s="39"/>
      <c r="P368" s="39"/>
      <c r="Q368" s="39"/>
      <c r="R368" s="39"/>
      <c r="S368" s="39"/>
      <c r="T368" s="67"/>
      <c r="AT368" s="21" t="s">
        <v>169</v>
      </c>
      <c r="AU368" s="21" t="s">
        <v>76</v>
      </c>
    </row>
    <row r="369" spans="2:65" s="1" customFormat="1" ht="51" customHeight="1">
      <c r="B369" s="177"/>
      <c r="C369" s="178" t="s">
        <v>899</v>
      </c>
      <c r="D369" s="178" t="s">
        <v>131</v>
      </c>
      <c r="E369" s="179" t="s">
        <v>900</v>
      </c>
      <c r="F369" s="180" t="s">
        <v>901</v>
      </c>
      <c r="G369" s="181" t="s">
        <v>167</v>
      </c>
      <c r="H369" s="182">
        <v>12</v>
      </c>
      <c r="I369" s="183"/>
      <c r="J369" s="184">
        <f>ROUND(I369*H369,2)</f>
        <v>0</v>
      </c>
      <c r="K369" s="180" t="s">
        <v>135</v>
      </c>
      <c r="L369" s="38"/>
      <c r="M369" s="185" t="s">
        <v>5</v>
      </c>
      <c r="N369" s="186" t="s">
        <v>38</v>
      </c>
      <c r="O369" s="39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AR369" s="21" t="s">
        <v>136</v>
      </c>
      <c r="AT369" s="21" t="s">
        <v>131</v>
      </c>
      <c r="AU369" s="21" t="s">
        <v>76</v>
      </c>
      <c r="AY369" s="21" t="s">
        <v>128</v>
      </c>
      <c r="BE369" s="189">
        <f>IF(N369="základní",J369,0)</f>
        <v>0</v>
      </c>
      <c r="BF369" s="189">
        <f>IF(N369="snížená",J369,0)</f>
        <v>0</v>
      </c>
      <c r="BG369" s="189">
        <f>IF(N369="zákl. přenesená",J369,0)</f>
        <v>0</v>
      </c>
      <c r="BH369" s="189">
        <f>IF(N369="sníž. přenesená",J369,0)</f>
        <v>0</v>
      </c>
      <c r="BI369" s="189">
        <f>IF(N369="nulová",J369,0)</f>
        <v>0</v>
      </c>
      <c r="BJ369" s="21" t="s">
        <v>74</v>
      </c>
      <c r="BK369" s="189">
        <f>ROUND(I369*H369,2)</f>
        <v>0</v>
      </c>
      <c r="BL369" s="21" t="s">
        <v>136</v>
      </c>
      <c r="BM369" s="21" t="s">
        <v>902</v>
      </c>
    </row>
    <row r="370" spans="2:65" s="1" customFormat="1" ht="27">
      <c r="B370" s="38"/>
      <c r="D370" s="190" t="s">
        <v>169</v>
      </c>
      <c r="F370" s="191" t="s">
        <v>903</v>
      </c>
      <c r="I370" s="192"/>
      <c r="L370" s="38"/>
      <c r="M370" s="193"/>
      <c r="N370" s="39"/>
      <c r="O370" s="39"/>
      <c r="P370" s="39"/>
      <c r="Q370" s="39"/>
      <c r="R370" s="39"/>
      <c r="S370" s="39"/>
      <c r="T370" s="67"/>
      <c r="AT370" s="21" t="s">
        <v>169</v>
      </c>
      <c r="AU370" s="21" t="s">
        <v>76</v>
      </c>
    </row>
    <row r="371" spans="2:65" s="1" customFormat="1" ht="76.5" customHeight="1">
      <c r="B371" s="177"/>
      <c r="C371" s="178" t="s">
        <v>904</v>
      </c>
      <c r="D371" s="178" t="s">
        <v>131</v>
      </c>
      <c r="E371" s="179" t="s">
        <v>905</v>
      </c>
      <c r="F371" s="180" t="s">
        <v>906</v>
      </c>
      <c r="G371" s="181" t="s">
        <v>167</v>
      </c>
      <c r="H371" s="182">
        <v>12</v>
      </c>
      <c r="I371" s="183"/>
      <c r="J371" s="184">
        <f>ROUND(I371*H371,2)</f>
        <v>0</v>
      </c>
      <c r="K371" s="180" t="s">
        <v>135</v>
      </c>
      <c r="L371" s="38"/>
      <c r="M371" s="185" t="s">
        <v>5</v>
      </c>
      <c r="N371" s="186" t="s">
        <v>38</v>
      </c>
      <c r="O371" s="39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AR371" s="21" t="s">
        <v>136</v>
      </c>
      <c r="AT371" s="21" t="s">
        <v>131</v>
      </c>
      <c r="AU371" s="21" t="s">
        <v>76</v>
      </c>
      <c r="AY371" s="21" t="s">
        <v>128</v>
      </c>
      <c r="BE371" s="189">
        <f>IF(N371="základní",J371,0)</f>
        <v>0</v>
      </c>
      <c r="BF371" s="189">
        <f>IF(N371="snížená",J371,0)</f>
        <v>0</v>
      </c>
      <c r="BG371" s="189">
        <f>IF(N371="zákl. přenesená",J371,0)</f>
        <v>0</v>
      </c>
      <c r="BH371" s="189">
        <f>IF(N371="sníž. přenesená",J371,0)</f>
        <v>0</v>
      </c>
      <c r="BI371" s="189">
        <f>IF(N371="nulová",J371,0)</f>
        <v>0</v>
      </c>
      <c r="BJ371" s="21" t="s">
        <v>74</v>
      </c>
      <c r="BK371" s="189">
        <f>ROUND(I371*H371,2)</f>
        <v>0</v>
      </c>
      <c r="BL371" s="21" t="s">
        <v>136</v>
      </c>
      <c r="BM371" s="21" t="s">
        <v>907</v>
      </c>
    </row>
    <row r="372" spans="2:65" s="1" customFormat="1" ht="27">
      <c r="B372" s="38"/>
      <c r="D372" s="190" t="s">
        <v>169</v>
      </c>
      <c r="F372" s="191" t="s">
        <v>908</v>
      </c>
      <c r="I372" s="192"/>
      <c r="L372" s="38"/>
      <c r="M372" s="193"/>
      <c r="N372" s="39"/>
      <c r="O372" s="39"/>
      <c r="P372" s="39"/>
      <c r="Q372" s="39"/>
      <c r="R372" s="39"/>
      <c r="S372" s="39"/>
      <c r="T372" s="67"/>
      <c r="AT372" s="21" t="s">
        <v>169</v>
      </c>
      <c r="AU372" s="21" t="s">
        <v>76</v>
      </c>
    </row>
    <row r="373" spans="2:65" s="1" customFormat="1" ht="63.75" customHeight="1">
      <c r="B373" s="177"/>
      <c r="C373" s="178" t="s">
        <v>909</v>
      </c>
      <c r="D373" s="178" t="s">
        <v>131</v>
      </c>
      <c r="E373" s="179" t="s">
        <v>910</v>
      </c>
      <c r="F373" s="180" t="s">
        <v>911</v>
      </c>
      <c r="G373" s="181" t="s">
        <v>200</v>
      </c>
      <c r="H373" s="182">
        <v>6</v>
      </c>
      <c r="I373" s="183"/>
      <c r="J373" s="184">
        <f>ROUND(I373*H373,2)</f>
        <v>0</v>
      </c>
      <c r="K373" s="180" t="s">
        <v>135</v>
      </c>
      <c r="L373" s="38"/>
      <c r="M373" s="185" t="s">
        <v>5</v>
      </c>
      <c r="N373" s="186" t="s">
        <v>38</v>
      </c>
      <c r="O373" s="39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AR373" s="21" t="s">
        <v>136</v>
      </c>
      <c r="AT373" s="21" t="s">
        <v>131</v>
      </c>
      <c r="AU373" s="21" t="s">
        <v>76</v>
      </c>
      <c r="AY373" s="21" t="s">
        <v>128</v>
      </c>
      <c r="BE373" s="189">
        <f>IF(N373="základní",J373,0)</f>
        <v>0</v>
      </c>
      <c r="BF373" s="189">
        <f>IF(N373="snížená",J373,0)</f>
        <v>0</v>
      </c>
      <c r="BG373" s="189">
        <f>IF(N373="zákl. přenesená",J373,0)</f>
        <v>0</v>
      </c>
      <c r="BH373" s="189">
        <f>IF(N373="sníž. přenesená",J373,0)</f>
        <v>0</v>
      </c>
      <c r="BI373" s="189">
        <f>IF(N373="nulová",J373,0)</f>
        <v>0</v>
      </c>
      <c r="BJ373" s="21" t="s">
        <v>74</v>
      </c>
      <c r="BK373" s="189">
        <f>ROUND(I373*H373,2)</f>
        <v>0</v>
      </c>
      <c r="BL373" s="21" t="s">
        <v>136</v>
      </c>
      <c r="BM373" s="21" t="s">
        <v>912</v>
      </c>
    </row>
    <row r="374" spans="2:65" s="1" customFormat="1" ht="27">
      <c r="B374" s="38"/>
      <c r="D374" s="190" t="s">
        <v>169</v>
      </c>
      <c r="F374" s="191" t="s">
        <v>913</v>
      </c>
      <c r="I374" s="192"/>
      <c r="L374" s="38"/>
      <c r="M374" s="193"/>
      <c r="N374" s="39"/>
      <c r="O374" s="39"/>
      <c r="P374" s="39"/>
      <c r="Q374" s="39"/>
      <c r="R374" s="39"/>
      <c r="S374" s="39"/>
      <c r="T374" s="67"/>
      <c r="AT374" s="21" t="s">
        <v>169</v>
      </c>
      <c r="AU374" s="21" t="s">
        <v>76</v>
      </c>
    </row>
    <row r="375" spans="2:65" s="1" customFormat="1" ht="63.75" customHeight="1">
      <c r="B375" s="177"/>
      <c r="C375" s="178" t="s">
        <v>914</v>
      </c>
      <c r="D375" s="178" t="s">
        <v>131</v>
      </c>
      <c r="E375" s="179" t="s">
        <v>915</v>
      </c>
      <c r="F375" s="180" t="s">
        <v>916</v>
      </c>
      <c r="G375" s="181" t="s">
        <v>200</v>
      </c>
      <c r="H375" s="182">
        <v>4</v>
      </c>
      <c r="I375" s="183"/>
      <c r="J375" s="184">
        <f>ROUND(I375*H375,2)</f>
        <v>0</v>
      </c>
      <c r="K375" s="180" t="s">
        <v>135</v>
      </c>
      <c r="L375" s="38"/>
      <c r="M375" s="185" t="s">
        <v>5</v>
      </c>
      <c r="N375" s="186" t="s">
        <v>38</v>
      </c>
      <c r="O375" s="39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AR375" s="21" t="s">
        <v>136</v>
      </c>
      <c r="AT375" s="21" t="s">
        <v>131</v>
      </c>
      <c r="AU375" s="21" t="s">
        <v>76</v>
      </c>
      <c r="AY375" s="21" t="s">
        <v>128</v>
      </c>
      <c r="BE375" s="189">
        <f>IF(N375="základní",J375,0)</f>
        <v>0</v>
      </c>
      <c r="BF375" s="189">
        <f>IF(N375="snížená",J375,0)</f>
        <v>0</v>
      </c>
      <c r="BG375" s="189">
        <f>IF(N375="zákl. přenesená",J375,0)</f>
        <v>0</v>
      </c>
      <c r="BH375" s="189">
        <f>IF(N375="sníž. přenesená",J375,0)</f>
        <v>0</v>
      </c>
      <c r="BI375" s="189">
        <f>IF(N375="nulová",J375,0)</f>
        <v>0</v>
      </c>
      <c r="BJ375" s="21" t="s">
        <v>74</v>
      </c>
      <c r="BK375" s="189">
        <f>ROUND(I375*H375,2)</f>
        <v>0</v>
      </c>
      <c r="BL375" s="21" t="s">
        <v>136</v>
      </c>
      <c r="BM375" s="21" t="s">
        <v>917</v>
      </c>
    </row>
    <row r="376" spans="2:65" s="1" customFormat="1" ht="27">
      <c r="B376" s="38"/>
      <c r="D376" s="190" t="s">
        <v>169</v>
      </c>
      <c r="F376" s="191" t="s">
        <v>913</v>
      </c>
      <c r="I376" s="192"/>
      <c r="L376" s="38"/>
      <c r="M376" s="193"/>
      <c r="N376" s="39"/>
      <c r="O376" s="39"/>
      <c r="P376" s="39"/>
      <c r="Q376" s="39"/>
      <c r="R376" s="39"/>
      <c r="S376" s="39"/>
      <c r="T376" s="67"/>
      <c r="AT376" s="21" t="s">
        <v>169</v>
      </c>
      <c r="AU376" s="21" t="s">
        <v>76</v>
      </c>
    </row>
    <row r="377" spans="2:65" s="1" customFormat="1" ht="63.75" customHeight="1">
      <c r="B377" s="177"/>
      <c r="C377" s="178" t="s">
        <v>918</v>
      </c>
      <c r="D377" s="178" t="s">
        <v>131</v>
      </c>
      <c r="E377" s="179" t="s">
        <v>919</v>
      </c>
      <c r="F377" s="180" t="s">
        <v>920</v>
      </c>
      <c r="G377" s="181" t="s">
        <v>200</v>
      </c>
      <c r="H377" s="182">
        <v>18</v>
      </c>
      <c r="I377" s="183"/>
      <c r="J377" s="184">
        <f>ROUND(I377*H377,2)</f>
        <v>0</v>
      </c>
      <c r="K377" s="180" t="s">
        <v>135</v>
      </c>
      <c r="L377" s="38"/>
      <c r="M377" s="185" t="s">
        <v>5</v>
      </c>
      <c r="N377" s="186" t="s">
        <v>38</v>
      </c>
      <c r="O377" s="39"/>
      <c r="P377" s="187">
        <f>O377*H377</f>
        <v>0</v>
      </c>
      <c r="Q377" s="187">
        <v>0</v>
      </c>
      <c r="R377" s="187">
        <f>Q377*H377</f>
        <v>0</v>
      </c>
      <c r="S377" s="187">
        <v>0</v>
      </c>
      <c r="T377" s="188">
        <f>S377*H377</f>
        <v>0</v>
      </c>
      <c r="AR377" s="21" t="s">
        <v>136</v>
      </c>
      <c r="AT377" s="21" t="s">
        <v>131</v>
      </c>
      <c r="AU377" s="21" t="s">
        <v>76</v>
      </c>
      <c r="AY377" s="21" t="s">
        <v>128</v>
      </c>
      <c r="BE377" s="189">
        <f>IF(N377="základní",J377,0)</f>
        <v>0</v>
      </c>
      <c r="BF377" s="189">
        <f>IF(N377="snížená",J377,0)</f>
        <v>0</v>
      </c>
      <c r="BG377" s="189">
        <f>IF(N377="zákl. přenesená",J377,0)</f>
        <v>0</v>
      </c>
      <c r="BH377" s="189">
        <f>IF(N377="sníž. přenesená",J377,0)</f>
        <v>0</v>
      </c>
      <c r="BI377" s="189">
        <f>IF(N377="nulová",J377,0)</f>
        <v>0</v>
      </c>
      <c r="BJ377" s="21" t="s">
        <v>74</v>
      </c>
      <c r="BK377" s="189">
        <f>ROUND(I377*H377,2)</f>
        <v>0</v>
      </c>
      <c r="BL377" s="21" t="s">
        <v>136</v>
      </c>
      <c r="BM377" s="21" t="s">
        <v>921</v>
      </c>
    </row>
    <row r="378" spans="2:65" s="1" customFormat="1" ht="27">
      <c r="B378" s="38"/>
      <c r="D378" s="190" t="s">
        <v>169</v>
      </c>
      <c r="F378" s="191" t="s">
        <v>913</v>
      </c>
      <c r="I378" s="192"/>
      <c r="L378" s="38"/>
      <c r="M378" s="193"/>
      <c r="N378" s="39"/>
      <c r="O378" s="39"/>
      <c r="P378" s="39"/>
      <c r="Q378" s="39"/>
      <c r="R378" s="39"/>
      <c r="S378" s="39"/>
      <c r="T378" s="67"/>
      <c r="AT378" s="21" t="s">
        <v>169</v>
      </c>
      <c r="AU378" s="21" t="s">
        <v>76</v>
      </c>
    </row>
    <row r="379" spans="2:65" s="1" customFormat="1" ht="63.75" customHeight="1">
      <c r="B379" s="177"/>
      <c r="C379" s="178" t="s">
        <v>922</v>
      </c>
      <c r="D379" s="178" t="s">
        <v>131</v>
      </c>
      <c r="E379" s="179" t="s">
        <v>923</v>
      </c>
      <c r="F379" s="180" t="s">
        <v>924</v>
      </c>
      <c r="G379" s="181" t="s">
        <v>200</v>
      </c>
      <c r="H379" s="182">
        <v>4</v>
      </c>
      <c r="I379" s="183"/>
      <c r="J379" s="184">
        <f>ROUND(I379*H379,2)</f>
        <v>0</v>
      </c>
      <c r="K379" s="180" t="s">
        <v>135</v>
      </c>
      <c r="L379" s="38"/>
      <c r="M379" s="185" t="s">
        <v>5</v>
      </c>
      <c r="N379" s="186" t="s">
        <v>38</v>
      </c>
      <c r="O379" s="39"/>
      <c r="P379" s="187">
        <f>O379*H379</f>
        <v>0</v>
      </c>
      <c r="Q379" s="187">
        <v>0</v>
      </c>
      <c r="R379" s="187">
        <f>Q379*H379</f>
        <v>0</v>
      </c>
      <c r="S379" s="187">
        <v>0</v>
      </c>
      <c r="T379" s="188">
        <f>S379*H379</f>
        <v>0</v>
      </c>
      <c r="AR379" s="21" t="s">
        <v>136</v>
      </c>
      <c r="AT379" s="21" t="s">
        <v>131</v>
      </c>
      <c r="AU379" s="21" t="s">
        <v>76</v>
      </c>
      <c r="AY379" s="21" t="s">
        <v>128</v>
      </c>
      <c r="BE379" s="189">
        <f>IF(N379="základní",J379,0)</f>
        <v>0</v>
      </c>
      <c r="BF379" s="189">
        <f>IF(N379="snížená",J379,0)</f>
        <v>0</v>
      </c>
      <c r="BG379" s="189">
        <f>IF(N379="zákl. přenesená",J379,0)</f>
        <v>0</v>
      </c>
      <c r="BH379" s="189">
        <f>IF(N379="sníž. přenesená",J379,0)</f>
        <v>0</v>
      </c>
      <c r="BI379" s="189">
        <f>IF(N379="nulová",J379,0)</f>
        <v>0</v>
      </c>
      <c r="BJ379" s="21" t="s">
        <v>74</v>
      </c>
      <c r="BK379" s="189">
        <f>ROUND(I379*H379,2)</f>
        <v>0</v>
      </c>
      <c r="BL379" s="21" t="s">
        <v>136</v>
      </c>
      <c r="BM379" s="21" t="s">
        <v>925</v>
      </c>
    </row>
    <row r="380" spans="2:65" s="1" customFormat="1" ht="27">
      <c r="B380" s="38"/>
      <c r="D380" s="190" t="s">
        <v>169</v>
      </c>
      <c r="F380" s="191" t="s">
        <v>913</v>
      </c>
      <c r="I380" s="192"/>
      <c r="L380" s="38"/>
      <c r="M380" s="193"/>
      <c r="N380" s="39"/>
      <c r="O380" s="39"/>
      <c r="P380" s="39"/>
      <c r="Q380" s="39"/>
      <c r="R380" s="39"/>
      <c r="S380" s="39"/>
      <c r="T380" s="67"/>
      <c r="AT380" s="21" t="s">
        <v>169</v>
      </c>
      <c r="AU380" s="21" t="s">
        <v>76</v>
      </c>
    </row>
    <row r="381" spans="2:65" s="1" customFormat="1" ht="38.25" customHeight="1">
      <c r="B381" s="177"/>
      <c r="C381" s="178" t="s">
        <v>926</v>
      </c>
      <c r="D381" s="178" t="s">
        <v>131</v>
      </c>
      <c r="E381" s="179" t="s">
        <v>927</v>
      </c>
      <c r="F381" s="180" t="s">
        <v>928</v>
      </c>
      <c r="G381" s="181" t="s">
        <v>200</v>
      </c>
      <c r="H381" s="182">
        <v>15</v>
      </c>
      <c r="I381" s="183"/>
      <c r="J381" s="184">
        <f>ROUND(I381*H381,2)</f>
        <v>0</v>
      </c>
      <c r="K381" s="180" t="s">
        <v>135</v>
      </c>
      <c r="L381" s="38"/>
      <c r="M381" s="185" t="s">
        <v>5</v>
      </c>
      <c r="N381" s="186" t="s">
        <v>38</v>
      </c>
      <c r="O381" s="39"/>
      <c r="P381" s="187">
        <f>O381*H381</f>
        <v>0</v>
      </c>
      <c r="Q381" s="187">
        <v>0</v>
      </c>
      <c r="R381" s="187">
        <f>Q381*H381</f>
        <v>0</v>
      </c>
      <c r="S381" s="187">
        <v>0</v>
      </c>
      <c r="T381" s="188">
        <f>S381*H381</f>
        <v>0</v>
      </c>
      <c r="AR381" s="21" t="s">
        <v>136</v>
      </c>
      <c r="AT381" s="21" t="s">
        <v>131</v>
      </c>
      <c r="AU381" s="21" t="s">
        <v>76</v>
      </c>
      <c r="AY381" s="21" t="s">
        <v>128</v>
      </c>
      <c r="BE381" s="189">
        <f>IF(N381="základní",J381,0)</f>
        <v>0</v>
      </c>
      <c r="BF381" s="189">
        <f>IF(N381="snížená",J381,0)</f>
        <v>0</v>
      </c>
      <c r="BG381" s="189">
        <f>IF(N381="zákl. přenesená",J381,0)</f>
        <v>0</v>
      </c>
      <c r="BH381" s="189">
        <f>IF(N381="sníž. přenesená",J381,0)</f>
        <v>0</v>
      </c>
      <c r="BI381" s="189">
        <f>IF(N381="nulová",J381,0)</f>
        <v>0</v>
      </c>
      <c r="BJ381" s="21" t="s">
        <v>74</v>
      </c>
      <c r="BK381" s="189">
        <f>ROUND(I381*H381,2)</f>
        <v>0</v>
      </c>
      <c r="BL381" s="21" t="s">
        <v>136</v>
      </c>
      <c r="BM381" s="21" t="s">
        <v>929</v>
      </c>
    </row>
    <row r="382" spans="2:65" s="1" customFormat="1" ht="27">
      <c r="B382" s="38"/>
      <c r="D382" s="190" t="s">
        <v>169</v>
      </c>
      <c r="F382" s="191" t="s">
        <v>913</v>
      </c>
      <c r="I382" s="192"/>
      <c r="L382" s="38"/>
      <c r="M382" s="193"/>
      <c r="N382" s="39"/>
      <c r="O382" s="39"/>
      <c r="P382" s="39"/>
      <c r="Q382" s="39"/>
      <c r="R382" s="39"/>
      <c r="S382" s="39"/>
      <c r="T382" s="67"/>
      <c r="AT382" s="21" t="s">
        <v>169</v>
      </c>
      <c r="AU382" s="21" t="s">
        <v>76</v>
      </c>
    </row>
    <row r="383" spans="2:65" s="1" customFormat="1" ht="38.25" customHeight="1">
      <c r="B383" s="177"/>
      <c r="C383" s="178" t="s">
        <v>930</v>
      </c>
      <c r="D383" s="178" t="s">
        <v>131</v>
      </c>
      <c r="E383" s="179" t="s">
        <v>931</v>
      </c>
      <c r="F383" s="180" t="s">
        <v>932</v>
      </c>
      <c r="G383" s="181" t="s">
        <v>200</v>
      </c>
      <c r="H383" s="182">
        <v>6</v>
      </c>
      <c r="I383" s="183"/>
      <c r="J383" s="184">
        <f>ROUND(I383*H383,2)</f>
        <v>0</v>
      </c>
      <c r="K383" s="180" t="s">
        <v>135</v>
      </c>
      <c r="L383" s="38"/>
      <c r="M383" s="185" t="s">
        <v>5</v>
      </c>
      <c r="N383" s="186" t="s">
        <v>38</v>
      </c>
      <c r="O383" s="39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AR383" s="21" t="s">
        <v>136</v>
      </c>
      <c r="AT383" s="21" t="s">
        <v>131</v>
      </c>
      <c r="AU383" s="21" t="s">
        <v>76</v>
      </c>
      <c r="AY383" s="21" t="s">
        <v>128</v>
      </c>
      <c r="BE383" s="189">
        <f>IF(N383="základní",J383,0)</f>
        <v>0</v>
      </c>
      <c r="BF383" s="189">
        <f>IF(N383="snížená",J383,0)</f>
        <v>0</v>
      </c>
      <c r="BG383" s="189">
        <f>IF(N383="zákl. přenesená",J383,0)</f>
        <v>0</v>
      </c>
      <c r="BH383" s="189">
        <f>IF(N383="sníž. přenesená",J383,0)</f>
        <v>0</v>
      </c>
      <c r="BI383" s="189">
        <f>IF(N383="nulová",J383,0)</f>
        <v>0</v>
      </c>
      <c r="BJ383" s="21" t="s">
        <v>74</v>
      </c>
      <c r="BK383" s="189">
        <f>ROUND(I383*H383,2)</f>
        <v>0</v>
      </c>
      <c r="BL383" s="21" t="s">
        <v>136</v>
      </c>
      <c r="BM383" s="21" t="s">
        <v>933</v>
      </c>
    </row>
    <row r="384" spans="2:65" s="1" customFormat="1" ht="27">
      <c r="B384" s="38"/>
      <c r="D384" s="190" t="s">
        <v>169</v>
      </c>
      <c r="F384" s="191" t="s">
        <v>913</v>
      </c>
      <c r="I384" s="192"/>
      <c r="L384" s="38"/>
      <c r="M384" s="193"/>
      <c r="N384" s="39"/>
      <c r="O384" s="39"/>
      <c r="P384" s="39"/>
      <c r="Q384" s="39"/>
      <c r="R384" s="39"/>
      <c r="S384" s="39"/>
      <c r="T384" s="67"/>
      <c r="AT384" s="21" t="s">
        <v>169</v>
      </c>
      <c r="AU384" s="21" t="s">
        <v>76</v>
      </c>
    </row>
    <row r="385" spans="2:65" s="1" customFormat="1" ht="63.75" customHeight="1">
      <c r="B385" s="177"/>
      <c r="C385" s="178" t="s">
        <v>934</v>
      </c>
      <c r="D385" s="178" t="s">
        <v>131</v>
      </c>
      <c r="E385" s="179" t="s">
        <v>935</v>
      </c>
      <c r="F385" s="180" t="s">
        <v>936</v>
      </c>
      <c r="G385" s="181" t="s">
        <v>200</v>
      </c>
      <c r="H385" s="182">
        <v>15</v>
      </c>
      <c r="I385" s="183"/>
      <c r="J385" s="184">
        <f>ROUND(I385*H385,2)</f>
        <v>0</v>
      </c>
      <c r="K385" s="180" t="s">
        <v>135</v>
      </c>
      <c r="L385" s="38"/>
      <c r="M385" s="185" t="s">
        <v>5</v>
      </c>
      <c r="N385" s="186" t="s">
        <v>38</v>
      </c>
      <c r="O385" s="39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AR385" s="21" t="s">
        <v>136</v>
      </c>
      <c r="AT385" s="21" t="s">
        <v>131</v>
      </c>
      <c r="AU385" s="21" t="s">
        <v>76</v>
      </c>
      <c r="AY385" s="21" t="s">
        <v>128</v>
      </c>
      <c r="BE385" s="189">
        <f>IF(N385="základní",J385,0)</f>
        <v>0</v>
      </c>
      <c r="BF385" s="189">
        <f>IF(N385="snížená",J385,0)</f>
        <v>0</v>
      </c>
      <c r="BG385" s="189">
        <f>IF(N385="zákl. přenesená",J385,0)</f>
        <v>0</v>
      </c>
      <c r="BH385" s="189">
        <f>IF(N385="sníž. přenesená",J385,0)</f>
        <v>0</v>
      </c>
      <c r="BI385" s="189">
        <f>IF(N385="nulová",J385,0)</f>
        <v>0</v>
      </c>
      <c r="BJ385" s="21" t="s">
        <v>74</v>
      </c>
      <c r="BK385" s="189">
        <f>ROUND(I385*H385,2)</f>
        <v>0</v>
      </c>
      <c r="BL385" s="21" t="s">
        <v>136</v>
      </c>
      <c r="BM385" s="21" t="s">
        <v>937</v>
      </c>
    </row>
    <row r="386" spans="2:65" s="1" customFormat="1" ht="27">
      <c r="B386" s="38"/>
      <c r="D386" s="190" t="s">
        <v>169</v>
      </c>
      <c r="F386" s="191" t="s">
        <v>913</v>
      </c>
      <c r="I386" s="192"/>
      <c r="L386" s="38"/>
      <c r="M386" s="193"/>
      <c r="N386" s="39"/>
      <c r="O386" s="39"/>
      <c r="P386" s="39"/>
      <c r="Q386" s="39"/>
      <c r="R386" s="39"/>
      <c r="S386" s="39"/>
      <c r="T386" s="67"/>
      <c r="AT386" s="21" t="s">
        <v>169</v>
      </c>
      <c r="AU386" s="21" t="s">
        <v>76</v>
      </c>
    </row>
    <row r="387" spans="2:65" s="1" customFormat="1" ht="63.75" customHeight="1">
      <c r="B387" s="177"/>
      <c r="C387" s="178" t="s">
        <v>938</v>
      </c>
      <c r="D387" s="178" t="s">
        <v>131</v>
      </c>
      <c r="E387" s="179" t="s">
        <v>939</v>
      </c>
      <c r="F387" s="180" t="s">
        <v>940</v>
      </c>
      <c r="G387" s="181" t="s">
        <v>200</v>
      </c>
      <c r="H387" s="182">
        <v>6</v>
      </c>
      <c r="I387" s="183"/>
      <c r="J387" s="184">
        <f>ROUND(I387*H387,2)</f>
        <v>0</v>
      </c>
      <c r="K387" s="180" t="s">
        <v>135</v>
      </c>
      <c r="L387" s="38"/>
      <c r="M387" s="185" t="s">
        <v>5</v>
      </c>
      <c r="N387" s="186" t="s">
        <v>38</v>
      </c>
      <c r="O387" s="39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AR387" s="21" t="s">
        <v>136</v>
      </c>
      <c r="AT387" s="21" t="s">
        <v>131</v>
      </c>
      <c r="AU387" s="21" t="s">
        <v>76</v>
      </c>
      <c r="AY387" s="21" t="s">
        <v>128</v>
      </c>
      <c r="BE387" s="189">
        <f>IF(N387="základní",J387,0)</f>
        <v>0</v>
      </c>
      <c r="BF387" s="189">
        <f>IF(N387="snížená",J387,0)</f>
        <v>0</v>
      </c>
      <c r="BG387" s="189">
        <f>IF(N387="zákl. přenesená",J387,0)</f>
        <v>0</v>
      </c>
      <c r="BH387" s="189">
        <f>IF(N387="sníž. přenesená",J387,0)</f>
        <v>0</v>
      </c>
      <c r="BI387" s="189">
        <f>IF(N387="nulová",J387,0)</f>
        <v>0</v>
      </c>
      <c r="BJ387" s="21" t="s">
        <v>74</v>
      </c>
      <c r="BK387" s="189">
        <f>ROUND(I387*H387,2)</f>
        <v>0</v>
      </c>
      <c r="BL387" s="21" t="s">
        <v>136</v>
      </c>
      <c r="BM387" s="21" t="s">
        <v>941</v>
      </c>
    </row>
    <row r="388" spans="2:65" s="1" customFormat="1" ht="27">
      <c r="B388" s="38"/>
      <c r="D388" s="190" t="s">
        <v>169</v>
      </c>
      <c r="F388" s="191" t="s">
        <v>913</v>
      </c>
      <c r="I388" s="192"/>
      <c r="L388" s="38"/>
      <c r="M388" s="193"/>
      <c r="N388" s="39"/>
      <c r="O388" s="39"/>
      <c r="P388" s="39"/>
      <c r="Q388" s="39"/>
      <c r="R388" s="39"/>
      <c r="S388" s="39"/>
      <c r="T388" s="67"/>
      <c r="AT388" s="21" t="s">
        <v>169</v>
      </c>
      <c r="AU388" s="21" t="s">
        <v>76</v>
      </c>
    </row>
    <row r="389" spans="2:65" s="1" customFormat="1" ht="63.75" customHeight="1">
      <c r="B389" s="177"/>
      <c r="C389" s="178" t="s">
        <v>942</v>
      </c>
      <c r="D389" s="178" t="s">
        <v>131</v>
      </c>
      <c r="E389" s="179" t="s">
        <v>943</v>
      </c>
      <c r="F389" s="180" t="s">
        <v>944</v>
      </c>
      <c r="G389" s="181" t="s">
        <v>200</v>
      </c>
      <c r="H389" s="182">
        <v>10</v>
      </c>
      <c r="I389" s="183"/>
      <c r="J389" s="184">
        <f>ROUND(I389*H389,2)</f>
        <v>0</v>
      </c>
      <c r="K389" s="180" t="s">
        <v>135</v>
      </c>
      <c r="L389" s="38"/>
      <c r="M389" s="185" t="s">
        <v>5</v>
      </c>
      <c r="N389" s="186" t="s">
        <v>38</v>
      </c>
      <c r="O389" s="39"/>
      <c r="P389" s="187">
        <f>O389*H389</f>
        <v>0</v>
      </c>
      <c r="Q389" s="187">
        <v>0</v>
      </c>
      <c r="R389" s="187">
        <f>Q389*H389</f>
        <v>0</v>
      </c>
      <c r="S389" s="187">
        <v>0</v>
      </c>
      <c r="T389" s="188">
        <f>S389*H389</f>
        <v>0</v>
      </c>
      <c r="AR389" s="21" t="s">
        <v>136</v>
      </c>
      <c r="AT389" s="21" t="s">
        <v>131</v>
      </c>
      <c r="AU389" s="21" t="s">
        <v>76</v>
      </c>
      <c r="AY389" s="21" t="s">
        <v>128</v>
      </c>
      <c r="BE389" s="189">
        <f>IF(N389="základní",J389,0)</f>
        <v>0</v>
      </c>
      <c r="BF389" s="189">
        <f>IF(N389="snížená",J389,0)</f>
        <v>0</v>
      </c>
      <c r="BG389" s="189">
        <f>IF(N389="zákl. přenesená",J389,0)</f>
        <v>0</v>
      </c>
      <c r="BH389" s="189">
        <f>IF(N389="sníž. přenesená",J389,0)</f>
        <v>0</v>
      </c>
      <c r="BI389" s="189">
        <f>IF(N389="nulová",J389,0)</f>
        <v>0</v>
      </c>
      <c r="BJ389" s="21" t="s">
        <v>74</v>
      </c>
      <c r="BK389" s="189">
        <f>ROUND(I389*H389,2)</f>
        <v>0</v>
      </c>
      <c r="BL389" s="21" t="s">
        <v>136</v>
      </c>
      <c r="BM389" s="21" t="s">
        <v>945</v>
      </c>
    </row>
    <row r="390" spans="2:65" s="1" customFormat="1" ht="27">
      <c r="B390" s="38"/>
      <c r="D390" s="190" t="s">
        <v>169</v>
      </c>
      <c r="F390" s="191" t="s">
        <v>946</v>
      </c>
      <c r="I390" s="192"/>
      <c r="L390" s="38"/>
      <c r="M390" s="193"/>
      <c r="N390" s="39"/>
      <c r="O390" s="39"/>
      <c r="P390" s="39"/>
      <c r="Q390" s="39"/>
      <c r="R390" s="39"/>
      <c r="S390" s="39"/>
      <c r="T390" s="67"/>
      <c r="AT390" s="21" t="s">
        <v>169</v>
      </c>
      <c r="AU390" s="21" t="s">
        <v>76</v>
      </c>
    </row>
    <row r="391" spans="2:65" s="1" customFormat="1" ht="38.25" customHeight="1">
      <c r="B391" s="177"/>
      <c r="C391" s="178" t="s">
        <v>947</v>
      </c>
      <c r="D391" s="178" t="s">
        <v>131</v>
      </c>
      <c r="E391" s="179" t="s">
        <v>948</v>
      </c>
      <c r="F391" s="180" t="s">
        <v>949</v>
      </c>
      <c r="G391" s="181" t="s">
        <v>167</v>
      </c>
      <c r="H391" s="182">
        <v>50</v>
      </c>
      <c r="I391" s="183"/>
      <c r="J391" s="184">
        <f>ROUND(I391*H391,2)</f>
        <v>0</v>
      </c>
      <c r="K391" s="180" t="s">
        <v>135</v>
      </c>
      <c r="L391" s="38"/>
      <c r="M391" s="185" t="s">
        <v>5</v>
      </c>
      <c r="N391" s="186" t="s">
        <v>38</v>
      </c>
      <c r="O391" s="39"/>
      <c r="P391" s="187">
        <f>O391*H391</f>
        <v>0</v>
      </c>
      <c r="Q391" s="187">
        <v>0</v>
      </c>
      <c r="R391" s="187">
        <f>Q391*H391</f>
        <v>0</v>
      </c>
      <c r="S391" s="187">
        <v>0</v>
      </c>
      <c r="T391" s="188">
        <f>S391*H391</f>
        <v>0</v>
      </c>
      <c r="AR391" s="21" t="s">
        <v>136</v>
      </c>
      <c r="AT391" s="21" t="s">
        <v>131</v>
      </c>
      <c r="AU391" s="21" t="s">
        <v>76</v>
      </c>
      <c r="AY391" s="21" t="s">
        <v>128</v>
      </c>
      <c r="BE391" s="189">
        <f>IF(N391="základní",J391,0)</f>
        <v>0</v>
      </c>
      <c r="BF391" s="189">
        <f>IF(N391="snížená",J391,0)</f>
        <v>0</v>
      </c>
      <c r="BG391" s="189">
        <f>IF(N391="zákl. přenesená",J391,0)</f>
        <v>0</v>
      </c>
      <c r="BH391" s="189">
        <f>IF(N391="sníž. přenesená",J391,0)</f>
        <v>0</v>
      </c>
      <c r="BI391" s="189">
        <f>IF(N391="nulová",J391,0)</f>
        <v>0</v>
      </c>
      <c r="BJ391" s="21" t="s">
        <v>74</v>
      </c>
      <c r="BK391" s="189">
        <f>ROUND(I391*H391,2)</f>
        <v>0</v>
      </c>
      <c r="BL391" s="21" t="s">
        <v>136</v>
      </c>
      <c r="BM391" s="21" t="s">
        <v>950</v>
      </c>
    </row>
    <row r="392" spans="2:65" s="1" customFormat="1" ht="27">
      <c r="B392" s="38"/>
      <c r="D392" s="190" t="s">
        <v>169</v>
      </c>
      <c r="F392" s="191" t="s">
        <v>951</v>
      </c>
      <c r="I392" s="192"/>
      <c r="L392" s="38"/>
      <c r="M392" s="193"/>
      <c r="N392" s="39"/>
      <c r="O392" s="39"/>
      <c r="P392" s="39"/>
      <c r="Q392" s="39"/>
      <c r="R392" s="39"/>
      <c r="S392" s="39"/>
      <c r="T392" s="67"/>
      <c r="AT392" s="21" t="s">
        <v>169</v>
      </c>
      <c r="AU392" s="21" t="s">
        <v>76</v>
      </c>
    </row>
    <row r="393" spans="2:65" s="1" customFormat="1" ht="38.25" customHeight="1">
      <c r="B393" s="177"/>
      <c r="C393" s="178" t="s">
        <v>952</v>
      </c>
      <c r="D393" s="178" t="s">
        <v>131</v>
      </c>
      <c r="E393" s="179" t="s">
        <v>953</v>
      </c>
      <c r="F393" s="180" t="s">
        <v>954</v>
      </c>
      <c r="G393" s="181" t="s">
        <v>167</v>
      </c>
      <c r="H393" s="182">
        <v>60</v>
      </c>
      <c r="I393" s="183"/>
      <c r="J393" s="184">
        <f>ROUND(I393*H393,2)</f>
        <v>0</v>
      </c>
      <c r="K393" s="180" t="s">
        <v>135</v>
      </c>
      <c r="L393" s="38"/>
      <c r="M393" s="185" t="s">
        <v>5</v>
      </c>
      <c r="N393" s="186" t="s">
        <v>38</v>
      </c>
      <c r="O393" s="39"/>
      <c r="P393" s="187">
        <f>O393*H393</f>
        <v>0</v>
      </c>
      <c r="Q393" s="187">
        <v>0</v>
      </c>
      <c r="R393" s="187">
        <f>Q393*H393</f>
        <v>0</v>
      </c>
      <c r="S393" s="187">
        <v>0</v>
      </c>
      <c r="T393" s="188">
        <f>S393*H393</f>
        <v>0</v>
      </c>
      <c r="AR393" s="21" t="s">
        <v>136</v>
      </c>
      <c r="AT393" s="21" t="s">
        <v>131</v>
      </c>
      <c r="AU393" s="21" t="s">
        <v>76</v>
      </c>
      <c r="AY393" s="21" t="s">
        <v>128</v>
      </c>
      <c r="BE393" s="189">
        <f>IF(N393="základní",J393,0)</f>
        <v>0</v>
      </c>
      <c r="BF393" s="189">
        <f>IF(N393="snížená",J393,0)</f>
        <v>0</v>
      </c>
      <c r="BG393" s="189">
        <f>IF(N393="zákl. přenesená",J393,0)</f>
        <v>0</v>
      </c>
      <c r="BH393" s="189">
        <f>IF(N393="sníž. přenesená",J393,0)</f>
        <v>0</v>
      </c>
      <c r="BI393" s="189">
        <f>IF(N393="nulová",J393,0)</f>
        <v>0</v>
      </c>
      <c r="BJ393" s="21" t="s">
        <v>74</v>
      </c>
      <c r="BK393" s="189">
        <f>ROUND(I393*H393,2)</f>
        <v>0</v>
      </c>
      <c r="BL393" s="21" t="s">
        <v>136</v>
      </c>
      <c r="BM393" s="21" t="s">
        <v>955</v>
      </c>
    </row>
    <row r="394" spans="2:65" s="1" customFormat="1" ht="27">
      <c r="B394" s="38"/>
      <c r="D394" s="190" t="s">
        <v>169</v>
      </c>
      <c r="F394" s="191" t="s">
        <v>951</v>
      </c>
      <c r="I394" s="192"/>
      <c r="L394" s="38"/>
      <c r="M394" s="193"/>
      <c r="N394" s="39"/>
      <c r="O394" s="39"/>
      <c r="P394" s="39"/>
      <c r="Q394" s="39"/>
      <c r="R394" s="39"/>
      <c r="S394" s="39"/>
      <c r="T394" s="67"/>
      <c r="AT394" s="21" t="s">
        <v>169</v>
      </c>
      <c r="AU394" s="21" t="s">
        <v>76</v>
      </c>
    </row>
    <row r="395" spans="2:65" s="1" customFormat="1" ht="38.25" customHeight="1">
      <c r="B395" s="177"/>
      <c r="C395" s="178" t="s">
        <v>956</v>
      </c>
      <c r="D395" s="178" t="s">
        <v>131</v>
      </c>
      <c r="E395" s="179" t="s">
        <v>957</v>
      </c>
      <c r="F395" s="180" t="s">
        <v>958</v>
      </c>
      <c r="G395" s="181" t="s">
        <v>167</v>
      </c>
      <c r="H395" s="182">
        <v>50</v>
      </c>
      <c r="I395" s="183"/>
      <c r="J395" s="184">
        <f>ROUND(I395*H395,2)</f>
        <v>0</v>
      </c>
      <c r="K395" s="180" t="s">
        <v>135</v>
      </c>
      <c r="L395" s="38"/>
      <c r="M395" s="185" t="s">
        <v>5</v>
      </c>
      <c r="N395" s="186" t="s">
        <v>38</v>
      </c>
      <c r="O395" s="39"/>
      <c r="P395" s="187">
        <f>O395*H395</f>
        <v>0</v>
      </c>
      <c r="Q395" s="187">
        <v>0</v>
      </c>
      <c r="R395" s="187">
        <f>Q395*H395</f>
        <v>0</v>
      </c>
      <c r="S395" s="187">
        <v>0</v>
      </c>
      <c r="T395" s="188">
        <f>S395*H395</f>
        <v>0</v>
      </c>
      <c r="AR395" s="21" t="s">
        <v>136</v>
      </c>
      <c r="AT395" s="21" t="s">
        <v>131</v>
      </c>
      <c r="AU395" s="21" t="s">
        <v>76</v>
      </c>
      <c r="AY395" s="21" t="s">
        <v>128</v>
      </c>
      <c r="BE395" s="189">
        <f>IF(N395="základní",J395,0)</f>
        <v>0</v>
      </c>
      <c r="BF395" s="189">
        <f>IF(N395="snížená",J395,0)</f>
        <v>0</v>
      </c>
      <c r="BG395" s="189">
        <f>IF(N395="zákl. přenesená",J395,0)</f>
        <v>0</v>
      </c>
      <c r="BH395" s="189">
        <f>IF(N395="sníž. přenesená",J395,0)</f>
        <v>0</v>
      </c>
      <c r="BI395" s="189">
        <f>IF(N395="nulová",J395,0)</f>
        <v>0</v>
      </c>
      <c r="BJ395" s="21" t="s">
        <v>74</v>
      </c>
      <c r="BK395" s="189">
        <f>ROUND(I395*H395,2)</f>
        <v>0</v>
      </c>
      <c r="BL395" s="21" t="s">
        <v>136</v>
      </c>
      <c r="BM395" s="21" t="s">
        <v>959</v>
      </c>
    </row>
    <row r="396" spans="2:65" s="1" customFormat="1" ht="27">
      <c r="B396" s="38"/>
      <c r="D396" s="190" t="s">
        <v>169</v>
      </c>
      <c r="F396" s="191" t="s">
        <v>951</v>
      </c>
      <c r="I396" s="192"/>
      <c r="L396" s="38"/>
      <c r="M396" s="193"/>
      <c r="N396" s="39"/>
      <c r="O396" s="39"/>
      <c r="P396" s="39"/>
      <c r="Q396" s="39"/>
      <c r="R396" s="39"/>
      <c r="S396" s="39"/>
      <c r="T396" s="67"/>
      <c r="AT396" s="21" t="s">
        <v>169</v>
      </c>
      <c r="AU396" s="21" t="s">
        <v>76</v>
      </c>
    </row>
    <row r="397" spans="2:65" s="1" customFormat="1" ht="38.25" customHeight="1">
      <c r="B397" s="177"/>
      <c r="C397" s="178" t="s">
        <v>960</v>
      </c>
      <c r="D397" s="178" t="s">
        <v>131</v>
      </c>
      <c r="E397" s="179" t="s">
        <v>961</v>
      </c>
      <c r="F397" s="180" t="s">
        <v>962</v>
      </c>
      <c r="G397" s="181" t="s">
        <v>167</v>
      </c>
      <c r="H397" s="182">
        <v>60</v>
      </c>
      <c r="I397" s="183"/>
      <c r="J397" s="184">
        <f>ROUND(I397*H397,2)</f>
        <v>0</v>
      </c>
      <c r="K397" s="180" t="s">
        <v>135</v>
      </c>
      <c r="L397" s="38"/>
      <c r="M397" s="185" t="s">
        <v>5</v>
      </c>
      <c r="N397" s="186" t="s">
        <v>38</v>
      </c>
      <c r="O397" s="39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AR397" s="21" t="s">
        <v>136</v>
      </c>
      <c r="AT397" s="21" t="s">
        <v>131</v>
      </c>
      <c r="AU397" s="21" t="s">
        <v>76</v>
      </c>
      <c r="AY397" s="21" t="s">
        <v>128</v>
      </c>
      <c r="BE397" s="189">
        <f>IF(N397="základní",J397,0)</f>
        <v>0</v>
      </c>
      <c r="BF397" s="189">
        <f>IF(N397="snížená",J397,0)</f>
        <v>0</v>
      </c>
      <c r="BG397" s="189">
        <f>IF(N397="zákl. přenesená",J397,0)</f>
        <v>0</v>
      </c>
      <c r="BH397" s="189">
        <f>IF(N397="sníž. přenesená",J397,0)</f>
        <v>0</v>
      </c>
      <c r="BI397" s="189">
        <f>IF(N397="nulová",J397,0)</f>
        <v>0</v>
      </c>
      <c r="BJ397" s="21" t="s">
        <v>74</v>
      </c>
      <c r="BK397" s="189">
        <f>ROUND(I397*H397,2)</f>
        <v>0</v>
      </c>
      <c r="BL397" s="21" t="s">
        <v>136</v>
      </c>
      <c r="BM397" s="21" t="s">
        <v>963</v>
      </c>
    </row>
    <row r="398" spans="2:65" s="1" customFormat="1" ht="27">
      <c r="B398" s="38"/>
      <c r="D398" s="190" t="s">
        <v>169</v>
      </c>
      <c r="F398" s="191" t="s">
        <v>951</v>
      </c>
      <c r="I398" s="192"/>
      <c r="L398" s="38"/>
      <c r="M398" s="193"/>
      <c r="N398" s="39"/>
      <c r="O398" s="39"/>
      <c r="P398" s="39"/>
      <c r="Q398" s="39"/>
      <c r="R398" s="39"/>
      <c r="S398" s="39"/>
      <c r="T398" s="67"/>
      <c r="AT398" s="21" t="s">
        <v>169</v>
      </c>
      <c r="AU398" s="21" t="s">
        <v>76</v>
      </c>
    </row>
    <row r="399" spans="2:65" s="1" customFormat="1" ht="38.25" customHeight="1">
      <c r="B399" s="177"/>
      <c r="C399" s="178" t="s">
        <v>964</v>
      </c>
      <c r="D399" s="178" t="s">
        <v>131</v>
      </c>
      <c r="E399" s="179" t="s">
        <v>965</v>
      </c>
      <c r="F399" s="180" t="s">
        <v>966</v>
      </c>
      <c r="G399" s="181" t="s">
        <v>167</v>
      </c>
      <c r="H399" s="182">
        <v>60</v>
      </c>
      <c r="I399" s="183"/>
      <c r="J399" s="184">
        <f t="shared" ref="J399:J412" si="60">ROUND(I399*H399,2)</f>
        <v>0</v>
      </c>
      <c r="K399" s="180" t="s">
        <v>135</v>
      </c>
      <c r="L399" s="38"/>
      <c r="M399" s="185" t="s">
        <v>5</v>
      </c>
      <c r="N399" s="186" t="s">
        <v>38</v>
      </c>
      <c r="O399" s="39"/>
      <c r="P399" s="187">
        <f t="shared" ref="P399:P412" si="61">O399*H399</f>
        <v>0</v>
      </c>
      <c r="Q399" s="187">
        <v>0</v>
      </c>
      <c r="R399" s="187">
        <f t="shared" ref="R399:R412" si="62">Q399*H399</f>
        <v>0</v>
      </c>
      <c r="S399" s="187">
        <v>0</v>
      </c>
      <c r="T399" s="188">
        <f t="shared" ref="T399:T412" si="63">S399*H399</f>
        <v>0</v>
      </c>
      <c r="AR399" s="21" t="s">
        <v>136</v>
      </c>
      <c r="AT399" s="21" t="s">
        <v>131</v>
      </c>
      <c r="AU399" s="21" t="s">
        <v>76</v>
      </c>
      <c r="AY399" s="21" t="s">
        <v>128</v>
      </c>
      <c r="BE399" s="189">
        <f t="shared" ref="BE399:BE412" si="64">IF(N399="základní",J399,0)</f>
        <v>0</v>
      </c>
      <c r="BF399" s="189">
        <f t="shared" ref="BF399:BF412" si="65">IF(N399="snížená",J399,0)</f>
        <v>0</v>
      </c>
      <c r="BG399" s="189">
        <f t="shared" ref="BG399:BG412" si="66">IF(N399="zákl. přenesená",J399,0)</f>
        <v>0</v>
      </c>
      <c r="BH399" s="189">
        <f t="shared" ref="BH399:BH412" si="67">IF(N399="sníž. přenesená",J399,0)</f>
        <v>0</v>
      </c>
      <c r="BI399" s="189">
        <f t="shared" ref="BI399:BI412" si="68">IF(N399="nulová",J399,0)</f>
        <v>0</v>
      </c>
      <c r="BJ399" s="21" t="s">
        <v>74</v>
      </c>
      <c r="BK399" s="189">
        <f t="shared" ref="BK399:BK412" si="69">ROUND(I399*H399,2)</f>
        <v>0</v>
      </c>
      <c r="BL399" s="21" t="s">
        <v>136</v>
      </c>
      <c r="BM399" s="21" t="s">
        <v>967</v>
      </c>
    </row>
    <row r="400" spans="2:65" s="1" customFormat="1" ht="38.25" customHeight="1">
      <c r="B400" s="177"/>
      <c r="C400" s="178" t="s">
        <v>968</v>
      </c>
      <c r="D400" s="178" t="s">
        <v>131</v>
      </c>
      <c r="E400" s="179" t="s">
        <v>969</v>
      </c>
      <c r="F400" s="180" t="s">
        <v>970</v>
      </c>
      <c r="G400" s="181" t="s">
        <v>167</v>
      </c>
      <c r="H400" s="182">
        <v>60</v>
      </c>
      <c r="I400" s="183"/>
      <c r="J400" s="184">
        <f t="shared" si="60"/>
        <v>0</v>
      </c>
      <c r="K400" s="180" t="s">
        <v>135</v>
      </c>
      <c r="L400" s="38"/>
      <c r="M400" s="185" t="s">
        <v>5</v>
      </c>
      <c r="N400" s="186" t="s">
        <v>38</v>
      </c>
      <c r="O400" s="39"/>
      <c r="P400" s="187">
        <f t="shared" si="61"/>
        <v>0</v>
      </c>
      <c r="Q400" s="187">
        <v>0</v>
      </c>
      <c r="R400" s="187">
        <f t="shared" si="62"/>
        <v>0</v>
      </c>
      <c r="S400" s="187">
        <v>0</v>
      </c>
      <c r="T400" s="188">
        <f t="shared" si="63"/>
        <v>0</v>
      </c>
      <c r="AR400" s="21" t="s">
        <v>136</v>
      </c>
      <c r="AT400" s="21" t="s">
        <v>131</v>
      </c>
      <c r="AU400" s="21" t="s">
        <v>76</v>
      </c>
      <c r="AY400" s="21" t="s">
        <v>128</v>
      </c>
      <c r="BE400" s="189">
        <f t="shared" si="64"/>
        <v>0</v>
      </c>
      <c r="BF400" s="189">
        <f t="shared" si="65"/>
        <v>0</v>
      </c>
      <c r="BG400" s="189">
        <f t="shared" si="66"/>
        <v>0</v>
      </c>
      <c r="BH400" s="189">
        <f t="shared" si="67"/>
        <v>0</v>
      </c>
      <c r="BI400" s="189">
        <f t="shared" si="68"/>
        <v>0</v>
      </c>
      <c r="BJ400" s="21" t="s">
        <v>74</v>
      </c>
      <c r="BK400" s="189">
        <f t="shared" si="69"/>
        <v>0</v>
      </c>
      <c r="BL400" s="21" t="s">
        <v>136</v>
      </c>
      <c r="BM400" s="21" t="s">
        <v>971</v>
      </c>
    </row>
    <row r="401" spans="2:65" s="1" customFormat="1" ht="51" customHeight="1">
      <c r="B401" s="177"/>
      <c r="C401" s="178" t="s">
        <v>972</v>
      </c>
      <c r="D401" s="178" t="s">
        <v>131</v>
      </c>
      <c r="E401" s="179" t="s">
        <v>973</v>
      </c>
      <c r="F401" s="180" t="s">
        <v>974</v>
      </c>
      <c r="G401" s="181" t="s">
        <v>167</v>
      </c>
      <c r="H401" s="182">
        <v>40</v>
      </c>
      <c r="I401" s="183"/>
      <c r="J401" s="184">
        <f t="shared" si="60"/>
        <v>0</v>
      </c>
      <c r="K401" s="180" t="s">
        <v>135</v>
      </c>
      <c r="L401" s="38"/>
      <c r="M401" s="185" t="s">
        <v>5</v>
      </c>
      <c r="N401" s="186" t="s">
        <v>38</v>
      </c>
      <c r="O401" s="39"/>
      <c r="P401" s="187">
        <f t="shared" si="61"/>
        <v>0</v>
      </c>
      <c r="Q401" s="187">
        <v>0</v>
      </c>
      <c r="R401" s="187">
        <f t="shared" si="62"/>
        <v>0</v>
      </c>
      <c r="S401" s="187">
        <v>0</v>
      </c>
      <c r="T401" s="188">
        <f t="shared" si="63"/>
        <v>0</v>
      </c>
      <c r="AR401" s="21" t="s">
        <v>136</v>
      </c>
      <c r="AT401" s="21" t="s">
        <v>131</v>
      </c>
      <c r="AU401" s="21" t="s">
        <v>76</v>
      </c>
      <c r="AY401" s="21" t="s">
        <v>128</v>
      </c>
      <c r="BE401" s="189">
        <f t="shared" si="64"/>
        <v>0</v>
      </c>
      <c r="BF401" s="189">
        <f t="shared" si="65"/>
        <v>0</v>
      </c>
      <c r="BG401" s="189">
        <f t="shared" si="66"/>
        <v>0</v>
      </c>
      <c r="BH401" s="189">
        <f t="shared" si="67"/>
        <v>0</v>
      </c>
      <c r="BI401" s="189">
        <f t="shared" si="68"/>
        <v>0</v>
      </c>
      <c r="BJ401" s="21" t="s">
        <v>74</v>
      </c>
      <c r="BK401" s="189">
        <f t="shared" si="69"/>
        <v>0</v>
      </c>
      <c r="BL401" s="21" t="s">
        <v>136</v>
      </c>
      <c r="BM401" s="21" t="s">
        <v>975</v>
      </c>
    </row>
    <row r="402" spans="2:65" s="1" customFormat="1" ht="51" customHeight="1">
      <c r="B402" s="177"/>
      <c r="C402" s="178" t="s">
        <v>976</v>
      </c>
      <c r="D402" s="178" t="s">
        <v>131</v>
      </c>
      <c r="E402" s="179" t="s">
        <v>977</v>
      </c>
      <c r="F402" s="180" t="s">
        <v>978</v>
      </c>
      <c r="G402" s="181" t="s">
        <v>167</v>
      </c>
      <c r="H402" s="182">
        <v>40</v>
      </c>
      <c r="I402" s="183"/>
      <c r="J402" s="184">
        <f t="shared" si="60"/>
        <v>0</v>
      </c>
      <c r="K402" s="180" t="s">
        <v>135</v>
      </c>
      <c r="L402" s="38"/>
      <c r="M402" s="185" t="s">
        <v>5</v>
      </c>
      <c r="N402" s="186" t="s">
        <v>38</v>
      </c>
      <c r="O402" s="39"/>
      <c r="P402" s="187">
        <f t="shared" si="61"/>
        <v>0</v>
      </c>
      <c r="Q402" s="187">
        <v>0</v>
      </c>
      <c r="R402" s="187">
        <f t="shared" si="62"/>
        <v>0</v>
      </c>
      <c r="S402" s="187">
        <v>0</v>
      </c>
      <c r="T402" s="188">
        <f t="shared" si="63"/>
        <v>0</v>
      </c>
      <c r="AR402" s="21" t="s">
        <v>136</v>
      </c>
      <c r="AT402" s="21" t="s">
        <v>131</v>
      </c>
      <c r="AU402" s="21" t="s">
        <v>76</v>
      </c>
      <c r="AY402" s="21" t="s">
        <v>128</v>
      </c>
      <c r="BE402" s="189">
        <f t="shared" si="64"/>
        <v>0</v>
      </c>
      <c r="BF402" s="189">
        <f t="shared" si="65"/>
        <v>0</v>
      </c>
      <c r="BG402" s="189">
        <f t="shared" si="66"/>
        <v>0</v>
      </c>
      <c r="BH402" s="189">
        <f t="shared" si="67"/>
        <v>0</v>
      </c>
      <c r="BI402" s="189">
        <f t="shared" si="68"/>
        <v>0</v>
      </c>
      <c r="BJ402" s="21" t="s">
        <v>74</v>
      </c>
      <c r="BK402" s="189">
        <f t="shared" si="69"/>
        <v>0</v>
      </c>
      <c r="BL402" s="21" t="s">
        <v>136</v>
      </c>
      <c r="BM402" s="21" t="s">
        <v>979</v>
      </c>
    </row>
    <row r="403" spans="2:65" s="1" customFormat="1" ht="51" customHeight="1">
      <c r="B403" s="177"/>
      <c r="C403" s="178" t="s">
        <v>980</v>
      </c>
      <c r="D403" s="178" t="s">
        <v>131</v>
      </c>
      <c r="E403" s="179" t="s">
        <v>981</v>
      </c>
      <c r="F403" s="180" t="s">
        <v>982</v>
      </c>
      <c r="G403" s="181" t="s">
        <v>167</v>
      </c>
      <c r="H403" s="182">
        <v>40</v>
      </c>
      <c r="I403" s="183"/>
      <c r="J403" s="184">
        <f t="shared" si="60"/>
        <v>0</v>
      </c>
      <c r="K403" s="180" t="s">
        <v>135</v>
      </c>
      <c r="L403" s="38"/>
      <c r="M403" s="185" t="s">
        <v>5</v>
      </c>
      <c r="N403" s="186" t="s">
        <v>38</v>
      </c>
      <c r="O403" s="39"/>
      <c r="P403" s="187">
        <f t="shared" si="61"/>
        <v>0</v>
      </c>
      <c r="Q403" s="187">
        <v>0</v>
      </c>
      <c r="R403" s="187">
        <f t="shared" si="62"/>
        <v>0</v>
      </c>
      <c r="S403" s="187">
        <v>0</v>
      </c>
      <c r="T403" s="188">
        <f t="shared" si="63"/>
        <v>0</v>
      </c>
      <c r="AR403" s="21" t="s">
        <v>136</v>
      </c>
      <c r="AT403" s="21" t="s">
        <v>131</v>
      </c>
      <c r="AU403" s="21" t="s">
        <v>76</v>
      </c>
      <c r="AY403" s="21" t="s">
        <v>128</v>
      </c>
      <c r="BE403" s="189">
        <f t="shared" si="64"/>
        <v>0</v>
      </c>
      <c r="BF403" s="189">
        <f t="shared" si="65"/>
        <v>0</v>
      </c>
      <c r="BG403" s="189">
        <f t="shared" si="66"/>
        <v>0</v>
      </c>
      <c r="BH403" s="189">
        <f t="shared" si="67"/>
        <v>0</v>
      </c>
      <c r="BI403" s="189">
        <f t="shared" si="68"/>
        <v>0</v>
      </c>
      <c r="BJ403" s="21" t="s">
        <v>74</v>
      </c>
      <c r="BK403" s="189">
        <f t="shared" si="69"/>
        <v>0</v>
      </c>
      <c r="BL403" s="21" t="s">
        <v>136</v>
      </c>
      <c r="BM403" s="21" t="s">
        <v>983</v>
      </c>
    </row>
    <row r="404" spans="2:65" s="1" customFormat="1" ht="25.5" customHeight="1">
      <c r="B404" s="177"/>
      <c r="C404" s="178" t="s">
        <v>984</v>
      </c>
      <c r="D404" s="178" t="s">
        <v>131</v>
      </c>
      <c r="E404" s="179" t="s">
        <v>985</v>
      </c>
      <c r="F404" s="180" t="s">
        <v>986</v>
      </c>
      <c r="G404" s="181" t="s">
        <v>167</v>
      </c>
      <c r="H404" s="182">
        <v>120</v>
      </c>
      <c r="I404" s="183"/>
      <c r="J404" s="184">
        <f t="shared" si="60"/>
        <v>0</v>
      </c>
      <c r="K404" s="180" t="s">
        <v>135</v>
      </c>
      <c r="L404" s="38"/>
      <c r="M404" s="185" t="s">
        <v>5</v>
      </c>
      <c r="N404" s="186" t="s">
        <v>38</v>
      </c>
      <c r="O404" s="39"/>
      <c r="P404" s="187">
        <f t="shared" si="61"/>
        <v>0</v>
      </c>
      <c r="Q404" s="187">
        <v>0</v>
      </c>
      <c r="R404" s="187">
        <f t="shared" si="62"/>
        <v>0</v>
      </c>
      <c r="S404" s="187">
        <v>0</v>
      </c>
      <c r="T404" s="188">
        <f t="shared" si="63"/>
        <v>0</v>
      </c>
      <c r="AR404" s="21" t="s">
        <v>136</v>
      </c>
      <c r="AT404" s="21" t="s">
        <v>131</v>
      </c>
      <c r="AU404" s="21" t="s">
        <v>76</v>
      </c>
      <c r="AY404" s="21" t="s">
        <v>128</v>
      </c>
      <c r="BE404" s="189">
        <f t="shared" si="64"/>
        <v>0</v>
      </c>
      <c r="BF404" s="189">
        <f t="shared" si="65"/>
        <v>0</v>
      </c>
      <c r="BG404" s="189">
        <f t="shared" si="66"/>
        <v>0</v>
      </c>
      <c r="BH404" s="189">
        <f t="shared" si="67"/>
        <v>0</v>
      </c>
      <c r="BI404" s="189">
        <f t="shared" si="68"/>
        <v>0</v>
      </c>
      <c r="BJ404" s="21" t="s">
        <v>74</v>
      </c>
      <c r="BK404" s="189">
        <f t="shared" si="69"/>
        <v>0</v>
      </c>
      <c r="BL404" s="21" t="s">
        <v>136</v>
      </c>
      <c r="BM404" s="21" t="s">
        <v>987</v>
      </c>
    </row>
    <row r="405" spans="2:65" s="1" customFormat="1" ht="38.25" customHeight="1">
      <c r="B405" s="177"/>
      <c r="C405" s="178" t="s">
        <v>988</v>
      </c>
      <c r="D405" s="178" t="s">
        <v>131</v>
      </c>
      <c r="E405" s="179" t="s">
        <v>989</v>
      </c>
      <c r="F405" s="180" t="s">
        <v>990</v>
      </c>
      <c r="G405" s="181" t="s">
        <v>140</v>
      </c>
      <c r="H405" s="182">
        <v>250</v>
      </c>
      <c r="I405" s="183"/>
      <c r="J405" s="184">
        <f t="shared" si="60"/>
        <v>0</v>
      </c>
      <c r="K405" s="180" t="s">
        <v>135</v>
      </c>
      <c r="L405" s="38"/>
      <c r="M405" s="185" t="s">
        <v>5</v>
      </c>
      <c r="N405" s="186" t="s">
        <v>38</v>
      </c>
      <c r="O405" s="39"/>
      <c r="P405" s="187">
        <f t="shared" si="61"/>
        <v>0</v>
      </c>
      <c r="Q405" s="187">
        <v>0</v>
      </c>
      <c r="R405" s="187">
        <f t="shared" si="62"/>
        <v>0</v>
      </c>
      <c r="S405" s="187">
        <v>0</v>
      </c>
      <c r="T405" s="188">
        <f t="shared" si="63"/>
        <v>0</v>
      </c>
      <c r="AR405" s="21" t="s">
        <v>136</v>
      </c>
      <c r="AT405" s="21" t="s">
        <v>131</v>
      </c>
      <c r="AU405" s="21" t="s">
        <v>76</v>
      </c>
      <c r="AY405" s="21" t="s">
        <v>128</v>
      </c>
      <c r="BE405" s="189">
        <f t="shared" si="64"/>
        <v>0</v>
      </c>
      <c r="BF405" s="189">
        <f t="shared" si="65"/>
        <v>0</v>
      </c>
      <c r="BG405" s="189">
        <f t="shared" si="66"/>
        <v>0</v>
      </c>
      <c r="BH405" s="189">
        <f t="shared" si="67"/>
        <v>0</v>
      </c>
      <c r="BI405" s="189">
        <f t="shared" si="68"/>
        <v>0</v>
      </c>
      <c r="BJ405" s="21" t="s">
        <v>74</v>
      </c>
      <c r="BK405" s="189">
        <f t="shared" si="69"/>
        <v>0</v>
      </c>
      <c r="BL405" s="21" t="s">
        <v>136</v>
      </c>
      <c r="BM405" s="21" t="s">
        <v>991</v>
      </c>
    </row>
    <row r="406" spans="2:65" s="1" customFormat="1" ht="51" customHeight="1">
      <c r="B406" s="177"/>
      <c r="C406" s="178" t="s">
        <v>992</v>
      </c>
      <c r="D406" s="178" t="s">
        <v>131</v>
      </c>
      <c r="E406" s="179" t="s">
        <v>993</v>
      </c>
      <c r="F406" s="180" t="s">
        <v>994</v>
      </c>
      <c r="G406" s="181" t="s">
        <v>140</v>
      </c>
      <c r="H406" s="182">
        <v>250</v>
      </c>
      <c r="I406" s="183"/>
      <c r="J406" s="184">
        <f t="shared" si="60"/>
        <v>0</v>
      </c>
      <c r="K406" s="180" t="s">
        <v>135</v>
      </c>
      <c r="L406" s="38"/>
      <c r="M406" s="185" t="s">
        <v>5</v>
      </c>
      <c r="N406" s="186" t="s">
        <v>38</v>
      </c>
      <c r="O406" s="39"/>
      <c r="P406" s="187">
        <f t="shared" si="61"/>
        <v>0</v>
      </c>
      <c r="Q406" s="187">
        <v>0</v>
      </c>
      <c r="R406" s="187">
        <f t="shared" si="62"/>
        <v>0</v>
      </c>
      <c r="S406" s="187">
        <v>0</v>
      </c>
      <c r="T406" s="188">
        <f t="shared" si="63"/>
        <v>0</v>
      </c>
      <c r="AR406" s="21" t="s">
        <v>136</v>
      </c>
      <c r="AT406" s="21" t="s">
        <v>131</v>
      </c>
      <c r="AU406" s="21" t="s">
        <v>76</v>
      </c>
      <c r="AY406" s="21" t="s">
        <v>128</v>
      </c>
      <c r="BE406" s="189">
        <f t="shared" si="64"/>
        <v>0</v>
      </c>
      <c r="BF406" s="189">
        <f t="shared" si="65"/>
        <v>0</v>
      </c>
      <c r="BG406" s="189">
        <f t="shared" si="66"/>
        <v>0</v>
      </c>
      <c r="BH406" s="189">
        <f t="shared" si="67"/>
        <v>0</v>
      </c>
      <c r="BI406" s="189">
        <f t="shared" si="68"/>
        <v>0</v>
      </c>
      <c r="BJ406" s="21" t="s">
        <v>74</v>
      </c>
      <c r="BK406" s="189">
        <f t="shared" si="69"/>
        <v>0</v>
      </c>
      <c r="BL406" s="21" t="s">
        <v>136</v>
      </c>
      <c r="BM406" s="21" t="s">
        <v>995</v>
      </c>
    </row>
    <row r="407" spans="2:65" s="1" customFormat="1" ht="63.75" customHeight="1">
      <c r="B407" s="177"/>
      <c r="C407" s="178" t="s">
        <v>996</v>
      </c>
      <c r="D407" s="178" t="s">
        <v>131</v>
      </c>
      <c r="E407" s="179" t="s">
        <v>997</v>
      </c>
      <c r="F407" s="180" t="s">
        <v>998</v>
      </c>
      <c r="G407" s="181" t="s">
        <v>167</v>
      </c>
      <c r="H407" s="182">
        <v>100</v>
      </c>
      <c r="I407" s="183"/>
      <c r="J407" s="184">
        <f t="shared" si="60"/>
        <v>0</v>
      </c>
      <c r="K407" s="180" t="s">
        <v>135</v>
      </c>
      <c r="L407" s="38"/>
      <c r="M407" s="185" t="s">
        <v>5</v>
      </c>
      <c r="N407" s="186" t="s">
        <v>38</v>
      </c>
      <c r="O407" s="39"/>
      <c r="P407" s="187">
        <f t="shared" si="61"/>
        <v>0</v>
      </c>
      <c r="Q407" s="187">
        <v>0</v>
      </c>
      <c r="R407" s="187">
        <f t="shared" si="62"/>
        <v>0</v>
      </c>
      <c r="S407" s="187">
        <v>0</v>
      </c>
      <c r="T407" s="188">
        <f t="shared" si="63"/>
        <v>0</v>
      </c>
      <c r="AR407" s="21" t="s">
        <v>136</v>
      </c>
      <c r="AT407" s="21" t="s">
        <v>131</v>
      </c>
      <c r="AU407" s="21" t="s">
        <v>76</v>
      </c>
      <c r="AY407" s="21" t="s">
        <v>128</v>
      </c>
      <c r="BE407" s="189">
        <f t="shared" si="64"/>
        <v>0</v>
      </c>
      <c r="BF407" s="189">
        <f t="shared" si="65"/>
        <v>0</v>
      </c>
      <c r="BG407" s="189">
        <f t="shared" si="66"/>
        <v>0</v>
      </c>
      <c r="BH407" s="189">
        <f t="shared" si="67"/>
        <v>0</v>
      </c>
      <c r="BI407" s="189">
        <f t="shared" si="68"/>
        <v>0</v>
      </c>
      <c r="BJ407" s="21" t="s">
        <v>74</v>
      </c>
      <c r="BK407" s="189">
        <f t="shared" si="69"/>
        <v>0</v>
      </c>
      <c r="BL407" s="21" t="s">
        <v>136</v>
      </c>
      <c r="BM407" s="21" t="s">
        <v>999</v>
      </c>
    </row>
    <row r="408" spans="2:65" s="1" customFormat="1" ht="63.75" customHeight="1">
      <c r="B408" s="177"/>
      <c r="C408" s="178" t="s">
        <v>1000</v>
      </c>
      <c r="D408" s="178" t="s">
        <v>131</v>
      </c>
      <c r="E408" s="179" t="s">
        <v>1001</v>
      </c>
      <c r="F408" s="180" t="s">
        <v>1002</v>
      </c>
      <c r="G408" s="181" t="s">
        <v>167</v>
      </c>
      <c r="H408" s="182">
        <v>100</v>
      </c>
      <c r="I408" s="183"/>
      <c r="J408" s="184">
        <f t="shared" si="60"/>
        <v>0</v>
      </c>
      <c r="K408" s="180" t="s">
        <v>135</v>
      </c>
      <c r="L408" s="38"/>
      <c r="M408" s="185" t="s">
        <v>5</v>
      </c>
      <c r="N408" s="186" t="s">
        <v>38</v>
      </c>
      <c r="O408" s="39"/>
      <c r="P408" s="187">
        <f t="shared" si="61"/>
        <v>0</v>
      </c>
      <c r="Q408" s="187">
        <v>0</v>
      </c>
      <c r="R408" s="187">
        <f t="shared" si="62"/>
        <v>0</v>
      </c>
      <c r="S408" s="187">
        <v>0</v>
      </c>
      <c r="T408" s="188">
        <f t="shared" si="63"/>
        <v>0</v>
      </c>
      <c r="AR408" s="21" t="s">
        <v>136</v>
      </c>
      <c r="AT408" s="21" t="s">
        <v>131</v>
      </c>
      <c r="AU408" s="21" t="s">
        <v>76</v>
      </c>
      <c r="AY408" s="21" t="s">
        <v>128</v>
      </c>
      <c r="BE408" s="189">
        <f t="shared" si="64"/>
        <v>0</v>
      </c>
      <c r="BF408" s="189">
        <f t="shared" si="65"/>
        <v>0</v>
      </c>
      <c r="BG408" s="189">
        <f t="shared" si="66"/>
        <v>0</v>
      </c>
      <c r="BH408" s="189">
        <f t="shared" si="67"/>
        <v>0</v>
      </c>
      <c r="BI408" s="189">
        <f t="shared" si="68"/>
        <v>0</v>
      </c>
      <c r="BJ408" s="21" t="s">
        <v>74</v>
      </c>
      <c r="BK408" s="189">
        <f t="shared" si="69"/>
        <v>0</v>
      </c>
      <c r="BL408" s="21" t="s">
        <v>136</v>
      </c>
      <c r="BM408" s="21" t="s">
        <v>1003</v>
      </c>
    </row>
    <row r="409" spans="2:65" s="1" customFormat="1" ht="38.25" customHeight="1">
      <c r="B409" s="177"/>
      <c r="C409" s="178" t="s">
        <v>1004</v>
      </c>
      <c r="D409" s="178" t="s">
        <v>131</v>
      </c>
      <c r="E409" s="179" t="s">
        <v>1005</v>
      </c>
      <c r="F409" s="180" t="s">
        <v>1006</v>
      </c>
      <c r="G409" s="181" t="s">
        <v>892</v>
      </c>
      <c r="H409" s="182">
        <v>10</v>
      </c>
      <c r="I409" s="183"/>
      <c r="J409" s="184">
        <f t="shared" si="60"/>
        <v>0</v>
      </c>
      <c r="K409" s="180" t="s">
        <v>135</v>
      </c>
      <c r="L409" s="38"/>
      <c r="M409" s="185" t="s">
        <v>5</v>
      </c>
      <c r="N409" s="186" t="s">
        <v>38</v>
      </c>
      <c r="O409" s="39"/>
      <c r="P409" s="187">
        <f t="shared" si="61"/>
        <v>0</v>
      </c>
      <c r="Q409" s="187">
        <v>0</v>
      </c>
      <c r="R409" s="187">
        <f t="shared" si="62"/>
        <v>0</v>
      </c>
      <c r="S409" s="187">
        <v>0</v>
      </c>
      <c r="T409" s="188">
        <f t="shared" si="63"/>
        <v>0</v>
      </c>
      <c r="AR409" s="21" t="s">
        <v>136</v>
      </c>
      <c r="AT409" s="21" t="s">
        <v>131</v>
      </c>
      <c r="AU409" s="21" t="s">
        <v>76</v>
      </c>
      <c r="AY409" s="21" t="s">
        <v>128</v>
      </c>
      <c r="BE409" s="189">
        <f t="shared" si="64"/>
        <v>0</v>
      </c>
      <c r="BF409" s="189">
        <f t="shared" si="65"/>
        <v>0</v>
      </c>
      <c r="BG409" s="189">
        <f t="shared" si="66"/>
        <v>0</v>
      </c>
      <c r="BH409" s="189">
        <f t="shared" si="67"/>
        <v>0</v>
      </c>
      <c r="BI409" s="189">
        <f t="shared" si="68"/>
        <v>0</v>
      </c>
      <c r="BJ409" s="21" t="s">
        <v>74</v>
      </c>
      <c r="BK409" s="189">
        <f t="shared" si="69"/>
        <v>0</v>
      </c>
      <c r="BL409" s="21" t="s">
        <v>136</v>
      </c>
      <c r="BM409" s="21" t="s">
        <v>1007</v>
      </c>
    </row>
    <row r="410" spans="2:65" s="1" customFormat="1" ht="38.25" customHeight="1">
      <c r="B410" s="177"/>
      <c r="C410" s="178" t="s">
        <v>1008</v>
      </c>
      <c r="D410" s="178" t="s">
        <v>131</v>
      </c>
      <c r="E410" s="179" t="s">
        <v>1009</v>
      </c>
      <c r="F410" s="180" t="s">
        <v>1010</v>
      </c>
      <c r="G410" s="181" t="s">
        <v>892</v>
      </c>
      <c r="H410" s="182">
        <v>50</v>
      </c>
      <c r="I410" s="183"/>
      <c r="J410" s="184">
        <f t="shared" si="60"/>
        <v>0</v>
      </c>
      <c r="K410" s="180" t="s">
        <v>135</v>
      </c>
      <c r="L410" s="38"/>
      <c r="M410" s="185" t="s">
        <v>5</v>
      </c>
      <c r="N410" s="186" t="s">
        <v>38</v>
      </c>
      <c r="O410" s="39"/>
      <c r="P410" s="187">
        <f t="shared" si="61"/>
        <v>0</v>
      </c>
      <c r="Q410" s="187">
        <v>0</v>
      </c>
      <c r="R410" s="187">
        <f t="shared" si="62"/>
        <v>0</v>
      </c>
      <c r="S410" s="187">
        <v>0</v>
      </c>
      <c r="T410" s="188">
        <f t="shared" si="63"/>
        <v>0</v>
      </c>
      <c r="AR410" s="21" t="s">
        <v>136</v>
      </c>
      <c r="AT410" s="21" t="s">
        <v>131</v>
      </c>
      <c r="AU410" s="21" t="s">
        <v>76</v>
      </c>
      <c r="AY410" s="21" t="s">
        <v>128</v>
      </c>
      <c r="BE410" s="189">
        <f t="shared" si="64"/>
        <v>0</v>
      </c>
      <c r="BF410" s="189">
        <f t="shared" si="65"/>
        <v>0</v>
      </c>
      <c r="BG410" s="189">
        <f t="shared" si="66"/>
        <v>0</v>
      </c>
      <c r="BH410" s="189">
        <f t="shared" si="67"/>
        <v>0</v>
      </c>
      <c r="BI410" s="189">
        <f t="shared" si="68"/>
        <v>0</v>
      </c>
      <c r="BJ410" s="21" t="s">
        <v>74</v>
      </c>
      <c r="BK410" s="189">
        <f t="shared" si="69"/>
        <v>0</v>
      </c>
      <c r="BL410" s="21" t="s">
        <v>136</v>
      </c>
      <c r="BM410" s="21" t="s">
        <v>1011</v>
      </c>
    </row>
    <row r="411" spans="2:65" s="1" customFormat="1" ht="25.5" customHeight="1">
      <c r="B411" s="177"/>
      <c r="C411" s="178" t="s">
        <v>1012</v>
      </c>
      <c r="D411" s="178" t="s">
        <v>131</v>
      </c>
      <c r="E411" s="179" t="s">
        <v>1013</v>
      </c>
      <c r="F411" s="180" t="s">
        <v>1014</v>
      </c>
      <c r="G411" s="181" t="s">
        <v>892</v>
      </c>
      <c r="H411" s="182">
        <v>50</v>
      </c>
      <c r="I411" s="183"/>
      <c r="J411" s="184">
        <f t="shared" si="60"/>
        <v>0</v>
      </c>
      <c r="K411" s="180" t="s">
        <v>135</v>
      </c>
      <c r="L411" s="38"/>
      <c r="M411" s="185" t="s">
        <v>5</v>
      </c>
      <c r="N411" s="186" t="s">
        <v>38</v>
      </c>
      <c r="O411" s="39"/>
      <c r="P411" s="187">
        <f t="shared" si="61"/>
        <v>0</v>
      </c>
      <c r="Q411" s="187">
        <v>0</v>
      </c>
      <c r="R411" s="187">
        <f t="shared" si="62"/>
        <v>0</v>
      </c>
      <c r="S411" s="187">
        <v>0</v>
      </c>
      <c r="T411" s="188">
        <f t="shared" si="63"/>
        <v>0</v>
      </c>
      <c r="AR411" s="21" t="s">
        <v>136</v>
      </c>
      <c r="AT411" s="21" t="s">
        <v>131</v>
      </c>
      <c r="AU411" s="21" t="s">
        <v>76</v>
      </c>
      <c r="AY411" s="21" t="s">
        <v>128</v>
      </c>
      <c r="BE411" s="189">
        <f t="shared" si="64"/>
        <v>0</v>
      </c>
      <c r="BF411" s="189">
        <f t="shared" si="65"/>
        <v>0</v>
      </c>
      <c r="BG411" s="189">
        <f t="shared" si="66"/>
        <v>0</v>
      </c>
      <c r="BH411" s="189">
        <f t="shared" si="67"/>
        <v>0</v>
      </c>
      <c r="BI411" s="189">
        <f t="shared" si="68"/>
        <v>0</v>
      </c>
      <c r="BJ411" s="21" t="s">
        <v>74</v>
      </c>
      <c r="BK411" s="189">
        <f t="shared" si="69"/>
        <v>0</v>
      </c>
      <c r="BL411" s="21" t="s">
        <v>136</v>
      </c>
      <c r="BM411" s="21" t="s">
        <v>1015</v>
      </c>
    </row>
    <row r="412" spans="2:65" s="1" customFormat="1" ht="25.5" customHeight="1">
      <c r="B412" s="177"/>
      <c r="C412" s="178" t="s">
        <v>1016</v>
      </c>
      <c r="D412" s="178" t="s">
        <v>131</v>
      </c>
      <c r="E412" s="179" t="s">
        <v>1017</v>
      </c>
      <c r="F412" s="180" t="s">
        <v>1018</v>
      </c>
      <c r="G412" s="181" t="s">
        <v>892</v>
      </c>
      <c r="H412" s="182">
        <v>5</v>
      </c>
      <c r="I412" s="183"/>
      <c r="J412" s="184">
        <f t="shared" si="60"/>
        <v>0</v>
      </c>
      <c r="K412" s="180" t="s">
        <v>135</v>
      </c>
      <c r="L412" s="38"/>
      <c r="M412" s="185" t="s">
        <v>5</v>
      </c>
      <c r="N412" s="186" t="s">
        <v>38</v>
      </c>
      <c r="O412" s="39"/>
      <c r="P412" s="187">
        <f t="shared" si="61"/>
        <v>0</v>
      </c>
      <c r="Q412" s="187">
        <v>0</v>
      </c>
      <c r="R412" s="187">
        <f t="shared" si="62"/>
        <v>0</v>
      </c>
      <c r="S412" s="187">
        <v>0</v>
      </c>
      <c r="T412" s="188">
        <f t="shared" si="63"/>
        <v>0</v>
      </c>
      <c r="AR412" s="21" t="s">
        <v>136</v>
      </c>
      <c r="AT412" s="21" t="s">
        <v>131</v>
      </c>
      <c r="AU412" s="21" t="s">
        <v>76</v>
      </c>
      <c r="AY412" s="21" t="s">
        <v>128</v>
      </c>
      <c r="BE412" s="189">
        <f t="shared" si="64"/>
        <v>0</v>
      </c>
      <c r="BF412" s="189">
        <f t="shared" si="65"/>
        <v>0</v>
      </c>
      <c r="BG412" s="189">
        <f t="shared" si="66"/>
        <v>0</v>
      </c>
      <c r="BH412" s="189">
        <f t="shared" si="67"/>
        <v>0</v>
      </c>
      <c r="BI412" s="189">
        <f t="shared" si="68"/>
        <v>0</v>
      </c>
      <c r="BJ412" s="21" t="s">
        <v>74</v>
      </c>
      <c r="BK412" s="189">
        <f t="shared" si="69"/>
        <v>0</v>
      </c>
      <c r="BL412" s="21" t="s">
        <v>136</v>
      </c>
      <c r="BM412" s="21" t="s">
        <v>1019</v>
      </c>
    </row>
    <row r="413" spans="2:65" s="11" customFormat="1" ht="37.35" customHeight="1">
      <c r="B413" s="164"/>
      <c r="D413" s="165" t="s">
        <v>66</v>
      </c>
      <c r="E413" s="166" t="s">
        <v>1020</v>
      </c>
      <c r="F413" s="166" t="s">
        <v>89</v>
      </c>
      <c r="I413" s="167"/>
      <c r="J413" s="168">
        <f>BK413</f>
        <v>0</v>
      </c>
      <c r="L413" s="164"/>
      <c r="M413" s="169"/>
      <c r="N413" s="170"/>
      <c r="O413" s="170"/>
      <c r="P413" s="171">
        <f>SUM(P414:P563)</f>
        <v>0</v>
      </c>
      <c r="Q413" s="170"/>
      <c r="R413" s="171">
        <f>SUM(R414:R563)</f>
        <v>273062.11988000001</v>
      </c>
      <c r="S413" s="170"/>
      <c r="T413" s="172">
        <f>SUM(T414:T563)</f>
        <v>0</v>
      </c>
      <c r="AR413" s="165" t="s">
        <v>136</v>
      </c>
      <c r="AT413" s="173" t="s">
        <v>66</v>
      </c>
      <c r="AU413" s="173" t="s">
        <v>67</v>
      </c>
      <c r="AY413" s="165" t="s">
        <v>128</v>
      </c>
      <c r="BK413" s="174">
        <f>SUM(BK414:BK563)</f>
        <v>0</v>
      </c>
    </row>
    <row r="414" spans="2:65" s="1" customFormat="1" ht="25.5" customHeight="1">
      <c r="B414" s="177"/>
      <c r="C414" s="178" t="s">
        <v>1021</v>
      </c>
      <c r="D414" s="178" t="s">
        <v>131</v>
      </c>
      <c r="E414" s="179" t="s">
        <v>1022</v>
      </c>
      <c r="F414" s="180" t="s">
        <v>1023</v>
      </c>
      <c r="G414" s="181" t="s">
        <v>200</v>
      </c>
      <c r="H414" s="182">
        <v>5</v>
      </c>
      <c r="I414" s="183"/>
      <c r="J414" s="184">
        <f t="shared" ref="J414:J445" si="70">ROUND(I414*H414,2)</f>
        <v>0</v>
      </c>
      <c r="K414" s="180" t="s">
        <v>135</v>
      </c>
      <c r="L414" s="38"/>
      <c r="M414" s="185" t="s">
        <v>5</v>
      </c>
      <c r="N414" s="186" t="s">
        <v>38</v>
      </c>
      <c r="O414" s="39"/>
      <c r="P414" s="187">
        <f t="shared" ref="P414:P445" si="71">O414*H414</f>
        <v>0</v>
      </c>
      <c r="Q414" s="187">
        <v>0</v>
      </c>
      <c r="R414" s="187">
        <f t="shared" ref="R414:R445" si="72">Q414*H414</f>
        <v>0</v>
      </c>
      <c r="S414" s="187">
        <v>0</v>
      </c>
      <c r="T414" s="188">
        <f t="shared" ref="T414:T445" si="73">S414*H414</f>
        <v>0</v>
      </c>
      <c r="AR414" s="21" t="s">
        <v>1024</v>
      </c>
      <c r="AT414" s="21" t="s">
        <v>131</v>
      </c>
      <c r="AU414" s="21" t="s">
        <v>74</v>
      </c>
      <c r="AY414" s="21" t="s">
        <v>128</v>
      </c>
      <c r="BE414" s="189">
        <f t="shared" ref="BE414:BE445" si="74">IF(N414="základní",J414,0)</f>
        <v>0</v>
      </c>
      <c r="BF414" s="189">
        <f t="shared" ref="BF414:BF445" si="75">IF(N414="snížená",J414,0)</f>
        <v>0</v>
      </c>
      <c r="BG414" s="189">
        <f t="shared" ref="BG414:BG445" si="76">IF(N414="zákl. přenesená",J414,0)</f>
        <v>0</v>
      </c>
      <c r="BH414" s="189">
        <f t="shared" ref="BH414:BH445" si="77">IF(N414="sníž. přenesená",J414,0)</f>
        <v>0</v>
      </c>
      <c r="BI414" s="189">
        <f t="shared" ref="BI414:BI445" si="78">IF(N414="nulová",J414,0)</f>
        <v>0</v>
      </c>
      <c r="BJ414" s="21" t="s">
        <v>74</v>
      </c>
      <c r="BK414" s="189">
        <f t="shared" ref="BK414:BK445" si="79">ROUND(I414*H414,2)</f>
        <v>0</v>
      </c>
      <c r="BL414" s="21" t="s">
        <v>1024</v>
      </c>
      <c r="BM414" s="21" t="s">
        <v>1025</v>
      </c>
    </row>
    <row r="415" spans="2:65" s="1" customFormat="1" ht="25.5" customHeight="1">
      <c r="B415" s="177"/>
      <c r="C415" s="178" t="s">
        <v>1026</v>
      </c>
      <c r="D415" s="178" t="s">
        <v>131</v>
      </c>
      <c r="E415" s="179" t="s">
        <v>1027</v>
      </c>
      <c r="F415" s="180" t="s">
        <v>1028</v>
      </c>
      <c r="G415" s="181" t="s">
        <v>200</v>
      </c>
      <c r="H415" s="182">
        <v>5</v>
      </c>
      <c r="I415" s="183"/>
      <c r="J415" s="184">
        <f t="shared" si="70"/>
        <v>0</v>
      </c>
      <c r="K415" s="180" t="s">
        <v>135</v>
      </c>
      <c r="L415" s="38"/>
      <c r="M415" s="185" t="s">
        <v>5</v>
      </c>
      <c r="N415" s="186" t="s">
        <v>38</v>
      </c>
      <c r="O415" s="39"/>
      <c r="P415" s="187">
        <f t="shared" si="71"/>
        <v>0</v>
      </c>
      <c r="Q415" s="187">
        <v>0</v>
      </c>
      <c r="R415" s="187">
        <f t="shared" si="72"/>
        <v>0</v>
      </c>
      <c r="S415" s="187">
        <v>0</v>
      </c>
      <c r="T415" s="188">
        <f t="shared" si="73"/>
        <v>0</v>
      </c>
      <c r="AR415" s="21" t="s">
        <v>1024</v>
      </c>
      <c r="AT415" s="21" t="s">
        <v>131</v>
      </c>
      <c r="AU415" s="21" t="s">
        <v>74</v>
      </c>
      <c r="AY415" s="21" t="s">
        <v>128</v>
      </c>
      <c r="BE415" s="189">
        <f t="shared" si="74"/>
        <v>0</v>
      </c>
      <c r="BF415" s="189">
        <f t="shared" si="75"/>
        <v>0</v>
      </c>
      <c r="BG415" s="189">
        <f t="shared" si="76"/>
        <v>0</v>
      </c>
      <c r="BH415" s="189">
        <f t="shared" si="77"/>
        <v>0</v>
      </c>
      <c r="BI415" s="189">
        <f t="shared" si="78"/>
        <v>0</v>
      </c>
      <c r="BJ415" s="21" t="s">
        <v>74</v>
      </c>
      <c r="BK415" s="189">
        <f t="shared" si="79"/>
        <v>0</v>
      </c>
      <c r="BL415" s="21" t="s">
        <v>1024</v>
      </c>
      <c r="BM415" s="21" t="s">
        <v>1029</v>
      </c>
    </row>
    <row r="416" spans="2:65" s="1" customFormat="1" ht="16.5" customHeight="1">
      <c r="B416" s="177"/>
      <c r="C416" s="178" t="s">
        <v>1030</v>
      </c>
      <c r="D416" s="178" t="s">
        <v>131</v>
      </c>
      <c r="E416" s="179" t="s">
        <v>1031</v>
      </c>
      <c r="F416" s="180" t="s">
        <v>1032</v>
      </c>
      <c r="G416" s="181" t="s">
        <v>200</v>
      </c>
      <c r="H416" s="182">
        <v>5</v>
      </c>
      <c r="I416" s="183"/>
      <c r="J416" s="184">
        <f t="shared" si="70"/>
        <v>0</v>
      </c>
      <c r="K416" s="180" t="s">
        <v>135</v>
      </c>
      <c r="L416" s="38"/>
      <c r="M416" s="185" t="s">
        <v>5</v>
      </c>
      <c r="N416" s="186" t="s">
        <v>38</v>
      </c>
      <c r="O416" s="39"/>
      <c r="P416" s="187">
        <f t="shared" si="71"/>
        <v>0</v>
      </c>
      <c r="Q416" s="187">
        <v>0</v>
      </c>
      <c r="R416" s="187">
        <f t="shared" si="72"/>
        <v>0</v>
      </c>
      <c r="S416" s="187">
        <v>0</v>
      </c>
      <c r="T416" s="188">
        <f t="shared" si="73"/>
        <v>0</v>
      </c>
      <c r="AR416" s="21" t="s">
        <v>1024</v>
      </c>
      <c r="AT416" s="21" t="s">
        <v>131</v>
      </c>
      <c r="AU416" s="21" t="s">
        <v>74</v>
      </c>
      <c r="AY416" s="21" t="s">
        <v>128</v>
      </c>
      <c r="BE416" s="189">
        <f t="shared" si="74"/>
        <v>0</v>
      </c>
      <c r="BF416" s="189">
        <f t="shared" si="75"/>
        <v>0</v>
      </c>
      <c r="BG416" s="189">
        <f t="shared" si="76"/>
        <v>0</v>
      </c>
      <c r="BH416" s="189">
        <f t="shared" si="77"/>
        <v>0</v>
      </c>
      <c r="BI416" s="189">
        <f t="shared" si="78"/>
        <v>0</v>
      </c>
      <c r="BJ416" s="21" t="s">
        <v>74</v>
      </c>
      <c r="BK416" s="189">
        <f t="shared" si="79"/>
        <v>0</v>
      </c>
      <c r="BL416" s="21" t="s">
        <v>1024</v>
      </c>
      <c r="BM416" s="21" t="s">
        <v>1033</v>
      </c>
    </row>
    <row r="417" spans="2:65" s="1" customFormat="1" ht="16.5" customHeight="1">
      <c r="B417" s="177"/>
      <c r="C417" s="178" t="s">
        <v>1034</v>
      </c>
      <c r="D417" s="178" t="s">
        <v>131</v>
      </c>
      <c r="E417" s="179" t="s">
        <v>1035</v>
      </c>
      <c r="F417" s="180" t="s">
        <v>1036</v>
      </c>
      <c r="G417" s="181" t="s">
        <v>200</v>
      </c>
      <c r="H417" s="182">
        <v>5</v>
      </c>
      <c r="I417" s="183"/>
      <c r="J417" s="184">
        <f t="shared" si="70"/>
        <v>0</v>
      </c>
      <c r="K417" s="180" t="s">
        <v>135</v>
      </c>
      <c r="L417" s="38"/>
      <c r="M417" s="185" t="s">
        <v>5</v>
      </c>
      <c r="N417" s="186" t="s">
        <v>38</v>
      </c>
      <c r="O417" s="39"/>
      <c r="P417" s="187">
        <f t="shared" si="71"/>
        <v>0</v>
      </c>
      <c r="Q417" s="187">
        <v>0</v>
      </c>
      <c r="R417" s="187">
        <f t="shared" si="72"/>
        <v>0</v>
      </c>
      <c r="S417" s="187">
        <v>0</v>
      </c>
      <c r="T417" s="188">
        <f t="shared" si="73"/>
        <v>0</v>
      </c>
      <c r="AR417" s="21" t="s">
        <v>1024</v>
      </c>
      <c r="AT417" s="21" t="s">
        <v>131</v>
      </c>
      <c r="AU417" s="21" t="s">
        <v>74</v>
      </c>
      <c r="AY417" s="21" t="s">
        <v>128</v>
      </c>
      <c r="BE417" s="189">
        <f t="shared" si="74"/>
        <v>0</v>
      </c>
      <c r="BF417" s="189">
        <f t="shared" si="75"/>
        <v>0</v>
      </c>
      <c r="BG417" s="189">
        <f t="shared" si="76"/>
        <v>0</v>
      </c>
      <c r="BH417" s="189">
        <f t="shared" si="77"/>
        <v>0</v>
      </c>
      <c r="BI417" s="189">
        <f t="shared" si="78"/>
        <v>0</v>
      </c>
      <c r="BJ417" s="21" t="s">
        <v>74</v>
      </c>
      <c r="BK417" s="189">
        <f t="shared" si="79"/>
        <v>0</v>
      </c>
      <c r="BL417" s="21" t="s">
        <v>1024</v>
      </c>
      <c r="BM417" s="21" t="s">
        <v>1037</v>
      </c>
    </row>
    <row r="418" spans="2:65" s="1" customFormat="1" ht="16.5" customHeight="1">
      <c r="B418" s="177"/>
      <c r="C418" s="178" t="s">
        <v>1038</v>
      </c>
      <c r="D418" s="178" t="s">
        <v>131</v>
      </c>
      <c r="E418" s="179" t="s">
        <v>1039</v>
      </c>
      <c r="F418" s="180" t="s">
        <v>1040</v>
      </c>
      <c r="G418" s="181" t="s">
        <v>200</v>
      </c>
      <c r="H418" s="182">
        <v>5</v>
      </c>
      <c r="I418" s="183"/>
      <c r="J418" s="184">
        <f t="shared" si="70"/>
        <v>0</v>
      </c>
      <c r="K418" s="180" t="s">
        <v>135</v>
      </c>
      <c r="L418" s="38"/>
      <c r="M418" s="185" t="s">
        <v>5</v>
      </c>
      <c r="N418" s="186" t="s">
        <v>38</v>
      </c>
      <c r="O418" s="39"/>
      <c r="P418" s="187">
        <f t="shared" si="71"/>
        <v>0</v>
      </c>
      <c r="Q418" s="187">
        <v>0</v>
      </c>
      <c r="R418" s="187">
        <f t="shared" si="72"/>
        <v>0</v>
      </c>
      <c r="S418" s="187">
        <v>0</v>
      </c>
      <c r="T418" s="188">
        <f t="shared" si="73"/>
        <v>0</v>
      </c>
      <c r="AR418" s="21" t="s">
        <v>1024</v>
      </c>
      <c r="AT418" s="21" t="s">
        <v>131</v>
      </c>
      <c r="AU418" s="21" t="s">
        <v>74</v>
      </c>
      <c r="AY418" s="21" t="s">
        <v>128</v>
      </c>
      <c r="BE418" s="189">
        <f t="shared" si="74"/>
        <v>0</v>
      </c>
      <c r="BF418" s="189">
        <f t="shared" si="75"/>
        <v>0</v>
      </c>
      <c r="BG418" s="189">
        <f t="shared" si="76"/>
        <v>0</v>
      </c>
      <c r="BH418" s="189">
        <f t="shared" si="77"/>
        <v>0</v>
      </c>
      <c r="BI418" s="189">
        <f t="shared" si="78"/>
        <v>0</v>
      </c>
      <c r="BJ418" s="21" t="s">
        <v>74</v>
      </c>
      <c r="BK418" s="189">
        <f t="shared" si="79"/>
        <v>0</v>
      </c>
      <c r="BL418" s="21" t="s">
        <v>1024</v>
      </c>
      <c r="BM418" s="21" t="s">
        <v>1041</v>
      </c>
    </row>
    <row r="419" spans="2:65" s="1" customFormat="1" ht="16.5" customHeight="1">
      <c r="B419" s="177"/>
      <c r="C419" s="178" t="s">
        <v>1042</v>
      </c>
      <c r="D419" s="178" t="s">
        <v>131</v>
      </c>
      <c r="E419" s="179" t="s">
        <v>1043</v>
      </c>
      <c r="F419" s="180" t="s">
        <v>1044</v>
      </c>
      <c r="G419" s="181" t="s">
        <v>200</v>
      </c>
      <c r="H419" s="182">
        <v>5</v>
      </c>
      <c r="I419" s="183"/>
      <c r="J419" s="184">
        <f t="shared" si="70"/>
        <v>0</v>
      </c>
      <c r="K419" s="180" t="s">
        <v>135</v>
      </c>
      <c r="L419" s="38"/>
      <c r="M419" s="185" t="s">
        <v>5</v>
      </c>
      <c r="N419" s="186" t="s">
        <v>38</v>
      </c>
      <c r="O419" s="39"/>
      <c r="P419" s="187">
        <f t="shared" si="71"/>
        <v>0</v>
      </c>
      <c r="Q419" s="187">
        <v>0</v>
      </c>
      <c r="R419" s="187">
        <f t="shared" si="72"/>
        <v>0</v>
      </c>
      <c r="S419" s="187">
        <v>0</v>
      </c>
      <c r="T419" s="188">
        <f t="shared" si="73"/>
        <v>0</v>
      </c>
      <c r="AR419" s="21" t="s">
        <v>1024</v>
      </c>
      <c r="AT419" s="21" t="s">
        <v>131</v>
      </c>
      <c r="AU419" s="21" t="s">
        <v>74</v>
      </c>
      <c r="AY419" s="21" t="s">
        <v>128</v>
      </c>
      <c r="BE419" s="189">
        <f t="shared" si="74"/>
        <v>0</v>
      </c>
      <c r="BF419" s="189">
        <f t="shared" si="75"/>
        <v>0</v>
      </c>
      <c r="BG419" s="189">
        <f t="shared" si="76"/>
        <v>0</v>
      </c>
      <c r="BH419" s="189">
        <f t="shared" si="77"/>
        <v>0</v>
      </c>
      <c r="BI419" s="189">
        <f t="shared" si="78"/>
        <v>0</v>
      </c>
      <c r="BJ419" s="21" t="s">
        <v>74</v>
      </c>
      <c r="BK419" s="189">
        <f t="shared" si="79"/>
        <v>0</v>
      </c>
      <c r="BL419" s="21" t="s">
        <v>1024</v>
      </c>
      <c r="BM419" s="21" t="s">
        <v>1045</v>
      </c>
    </row>
    <row r="420" spans="2:65" s="1" customFormat="1" ht="16.5" customHeight="1">
      <c r="B420" s="177"/>
      <c r="C420" s="178" t="s">
        <v>1046</v>
      </c>
      <c r="D420" s="178" t="s">
        <v>131</v>
      </c>
      <c r="E420" s="179" t="s">
        <v>1047</v>
      </c>
      <c r="F420" s="180" t="s">
        <v>1048</v>
      </c>
      <c r="G420" s="181" t="s">
        <v>200</v>
      </c>
      <c r="H420" s="182">
        <v>5</v>
      </c>
      <c r="I420" s="183"/>
      <c r="J420" s="184">
        <f t="shared" si="70"/>
        <v>0</v>
      </c>
      <c r="K420" s="180" t="s">
        <v>135</v>
      </c>
      <c r="L420" s="38"/>
      <c r="M420" s="185" t="s">
        <v>5</v>
      </c>
      <c r="N420" s="186" t="s">
        <v>38</v>
      </c>
      <c r="O420" s="39"/>
      <c r="P420" s="187">
        <f t="shared" si="71"/>
        <v>0</v>
      </c>
      <c r="Q420" s="187">
        <v>0</v>
      </c>
      <c r="R420" s="187">
        <f t="shared" si="72"/>
        <v>0</v>
      </c>
      <c r="S420" s="187">
        <v>0</v>
      </c>
      <c r="T420" s="188">
        <f t="shared" si="73"/>
        <v>0</v>
      </c>
      <c r="AR420" s="21" t="s">
        <v>1024</v>
      </c>
      <c r="AT420" s="21" t="s">
        <v>131</v>
      </c>
      <c r="AU420" s="21" t="s">
        <v>74</v>
      </c>
      <c r="AY420" s="21" t="s">
        <v>128</v>
      </c>
      <c r="BE420" s="189">
        <f t="shared" si="74"/>
        <v>0</v>
      </c>
      <c r="BF420" s="189">
        <f t="shared" si="75"/>
        <v>0</v>
      </c>
      <c r="BG420" s="189">
        <f t="shared" si="76"/>
        <v>0</v>
      </c>
      <c r="BH420" s="189">
        <f t="shared" si="77"/>
        <v>0</v>
      </c>
      <c r="BI420" s="189">
        <f t="shared" si="78"/>
        <v>0</v>
      </c>
      <c r="BJ420" s="21" t="s">
        <v>74</v>
      </c>
      <c r="BK420" s="189">
        <f t="shared" si="79"/>
        <v>0</v>
      </c>
      <c r="BL420" s="21" t="s">
        <v>1024</v>
      </c>
      <c r="BM420" s="21" t="s">
        <v>1049</v>
      </c>
    </row>
    <row r="421" spans="2:65" s="1" customFormat="1" ht="16.5" customHeight="1">
      <c r="B421" s="177"/>
      <c r="C421" s="194" t="s">
        <v>1050</v>
      </c>
      <c r="D421" s="194" t="s">
        <v>1051</v>
      </c>
      <c r="E421" s="195" t="s">
        <v>1052</v>
      </c>
      <c r="F421" s="196" t="s">
        <v>1053</v>
      </c>
      <c r="G421" s="197" t="s">
        <v>140</v>
      </c>
      <c r="H421" s="198">
        <v>50</v>
      </c>
      <c r="I421" s="199"/>
      <c r="J421" s="200">
        <f t="shared" si="70"/>
        <v>0</v>
      </c>
      <c r="K421" s="196" t="s">
        <v>135</v>
      </c>
      <c r="L421" s="201"/>
      <c r="M421" s="202" t="s">
        <v>5</v>
      </c>
      <c r="N421" s="203" t="s">
        <v>38</v>
      </c>
      <c r="O421" s="39"/>
      <c r="P421" s="187">
        <f t="shared" si="71"/>
        <v>0</v>
      </c>
      <c r="Q421" s="187">
        <v>0</v>
      </c>
      <c r="R421" s="187">
        <f t="shared" si="72"/>
        <v>0</v>
      </c>
      <c r="S421" s="187">
        <v>0</v>
      </c>
      <c r="T421" s="188">
        <f t="shared" si="73"/>
        <v>0</v>
      </c>
      <c r="AR421" s="21" t="s">
        <v>654</v>
      </c>
      <c r="AT421" s="21" t="s">
        <v>1051</v>
      </c>
      <c r="AU421" s="21" t="s">
        <v>74</v>
      </c>
      <c r="AY421" s="21" t="s">
        <v>128</v>
      </c>
      <c r="BE421" s="189">
        <f t="shared" si="74"/>
        <v>0</v>
      </c>
      <c r="BF421" s="189">
        <f t="shared" si="75"/>
        <v>0</v>
      </c>
      <c r="BG421" s="189">
        <f t="shared" si="76"/>
        <v>0</v>
      </c>
      <c r="BH421" s="189">
        <f t="shared" si="77"/>
        <v>0</v>
      </c>
      <c r="BI421" s="189">
        <f t="shared" si="78"/>
        <v>0</v>
      </c>
      <c r="BJ421" s="21" t="s">
        <v>74</v>
      </c>
      <c r="BK421" s="189">
        <f t="shared" si="79"/>
        <v>0</v>
      </c>
      <c r="BL421" s="21" t="s">
        <v>654</v>
      </c>
      <c r="BM421" s="21" t="s">
        <v>1054</v>
      </c>
    </row>
    <row r="422" spans="2:65" s="1" customFormat="1" ht="16.5" customHeight="1">
      <c r="B422" s="177"/>
      <c r="C422" s="194" t="s">
        <v>1055</v>
      </c>
      <c r="D422" s="194" t="s">
        <v>1051</v>
      </c>
      <c r="E422" s="195" t="s">
        <v>1056</v>
      </c>
      <c r="F422" s="196" t="s">
        <v>1057</v>
      </c>
      <c r="G422" s="197" t="s">
        <v>200</v>
      </c>
      <c r="H422" s="198">
        <v>50</v>
      </c>
      <c r="I422" s="199"/>
      <c r="J422" s="200">
        <f t="shared" si="70"/>
        <v>0</v>
      </c>
      <c r="K422" s="196" t="s">
        <v>135</v>
      </c>
      <c r="L422" s="201"/>
      <c r="M422" s="202" t="s">
        <v>5</v>
      </c>
      <c r="N422" s="203" t="s">
        <v>38</v>
      </c>
      <c r="O422" s="39"/>
      <c r="P422" s="187">
        <f t="shared" si="71"/>
        <v>0</v>
      </c>
      <c r="Q422" s="187">
        <v>10.06</v>
      </c>
      <c r="R422" s="187">
        <f t="shared" si="72"/>
        <v>503</v>
      </c>
      <c r="S422" s="187">
        <v>0</v>
      </c>
      <c r="T422" s="188">
        <f t="shared" si="73"/>
        <v>0</v>
      </c>
      <c r="AR422" s="21" t="s">
        <v>654</v>
      </c>
      <c r="AT422" s="21" t="s">
        <v>1051</v>
      </c>
      <c r="AU422" s="21" t="s">
        <v>74</v>
      </c>
      <c r="AY422" s="21" t="s">
        <v>128</v>
      </c>
      <c r="BE422" s="189">
        <f t="shared" si="74"/>
        <v>0</v>
      </c>
      <c r="BF422" s="189">
        <f t="shared" si="75"/>
        <v>0</v>
      </c>
      <c r="BG422" s="189">
        <f t="shared" si="76"/>
        <v>0</v>
      </c>
      <c r="BH422" s="189">
        <f t="shared" si="77"/>
        <v>0</v>
      </c>
      <c r="BI422" s="189">
        <f t="shared" si="78"/>
        <v>0</v>
      </c>
      <c r="BJ422" s="21" t="s">
        <v>74</v>
      </c>
      <c r="BK422" s="189">
        <f t="shared" si="79"/>
        <v>0</v>
      </c>
      <c r="BL422" s="21" t="s">
        <v>654</v>
      </c>
      <c r="BM422" s="21" t="s">
        <v>1058</v>
      </c>
    </row>
    <row r="423" spans="2:65" s="1" customFormat="1" ht="16.5" customHeight="1">
      <c r="B423" s="177"/>
      <c r="C423" s="194" t="s">
        <v>1059</v>
      </c>
      <c r="D423" s="194" t="s">
        <v>1051</v>
      </c>
      <c r="E423" s="195" t="s">
        <v>1060</v>
      </c>
      <c r="F423" s="196" t="s">
        <v>1061</v>
      </c>
      <c r="G423" s="197" t="s">
        <v>140</v>
      </c>
      <c r="H423" s="198">
        <v>50</v>
      </c>
      <c r="I423" s="199"/>
      <c r="J423" s="200">
        <f t="shared" si="70"/>
        <v>0</v>
      </c>
      <c r="K423" s="196" t="s">
        <v>135</v>
      </c>
      <c r="L423" s="201"/>
      <c r="M423" s="202" t="s">
        <v>5</v>
      </c>
      <c r="N423" s="203" t="s">
        <v>38</v>
      </c>
      <c r="O423" s="39"/>
      <c r="P423" s="187">
        <f t="shared" si="71"/>
        <v>0</v>
      </c>
      <c r="Q423" s="187">
        <v>0.31</v>
      </c>
      <c r="R423" s="187">
        <f t="shared" si="72"/>
        <v>15.5</v>
      </c>
      <c r="S423" s="187">
        <v>0</v>
      </c>
      <c r="T423" s="188">
        <f t="shared" si="73"/>
        <v>0</v>
      </c>
      <c r="AR423" s="21" t="s">
        <v>654</v>
      </c>
      <c r="AT423" s="21" t="s">
        <v>1051</v>
      </c>
      <c r="AU423" s="21" t="s">
        <v>74</v>
      </c>
      <c r="AY423" s="21" t="s">
        <v>128</v>
      </c>
      <c r="BE423" s="189">
        <f t="shared" si="74"/>
        <v>0</v>
      </c>
      <c r="BF423" s="189">
        <f t="shared" si="75"/>
        <v>0</v>
      </c>
      <c r="BG423" s="189">
        <f t="shared" si="76"/>
        <v>0</v>
      </c>
      <c r="BH423" s="189">
        <f t="shared" si="77"/>
        <v>0</v>
      </c>
      <c r="BI423" s="189">
        <f t="shared" si="78"/>
        <v>0</v>
      </c>
      <c r="BJ423" s="21" t="s">
        <v>74</v>
      </c>
      <c r="BK423" s="189">
        <f t="shared" si="79"/>
        <v>0</v>
      </c>
      <c r="BL423" s="21" t="s">
        <v>654</v>
      </c>
      <c r="BM423" s="21" t="s">
        <v>1062</v>
      </c>
    </row>
    <row r="424" spans="2:65" s="1" customFormat="1" ht="16.5" customHeight="1">
      <c r="B424" s="177"/>
      <c r="C424" s="194" t="s">
        <v>1063</v>
      </c>
      <c r="D424" s="194" t="s">
        <v>1051</v>
      </c>
      <c r="E424" s="195" t="s">
        <v>1064</v>
      </c>
      <c r="F424" s="196" t="s">
        <v>1065</v>
      </c>
      <c r="G424" s="197" t="s">
        <v>892</v>
      </c>
      <c r="H424" s="198">
        <v>20</v>
      </c>
      <c r="I424" s="199"/>
      <c r="J424" s="200">
        <f t="shared" si="70"/>
        <v>0</v>
      </c>
      <c r="K424" s="196" t="s">
        <v>135</v>
      </c>
      <c r="L424" s="201"/>
      <c r="M424" s="202" t="s">
        <v>5</v>
      </c>
      <c r="N424" s="203" t="s">
        <v>38</v>
      </c>
      <c r="O424" s="39"/>
      <c r="P424" s="187">
        <f t="shared" si="71"/>
        <v>0</v>
      </c>
      <c r="Q424" s="187">
        <v>1000</v>
      </c>
      <c r="R424" s="187">
        <f t="shared" si="72"/>
        <v>20000</v>
      </c>
      <c r="S424" s="187">
        <v>0</v>
      </c>
      <c r="T424" s="188">
        <f t="shared" si="73"/>
        <v>0</v>
      </c>
      <c r="AR424" s="21" t="s">
        <v>654</v>
      </c>
      <c r="AT424" s="21" t="s">
        <v>1051</v>
      </c>
      <c r="AU424" s="21" t="s">
        <v>74</v>
      </c>
      <c r="AY424" s="21" t="s">
        <v>128</v>
      </c>
      <c r="BE424" s="189">
        <f t="shared" si="74"/>
        <v>0</v>
      </c>
      <c r="BF424" s="189">
        <f t="shared" si="75"/>
        <v>0</v>
      </c>
      <c r="BG424" s="189">
        <f t="shared" si="76"/>
        <v>0</v>
      </c>
      <c r="BH424" s="189">
        <f t="shared" si="77"/>
        <v>0</v>
      </c>
      <c r="BI424" s="189">
        <f t="shared" si="78"/>
        <v>0</v>
      </c>
      <c r="BJ424" s="21" t="s">
        <v>74</v>
      </c>
      <c r="BK424" s="189">
        <f t="shared" si="79"/>
        <v>0</v>
      </c>
      <c r="BL424" s="21" t="s">
        <v>654</v>
      </c>
      <c r="BM424" s="21" t="s">
        <v>1066</v>
      </c>
    </row>
    <row r="425" spans="2:65" s="1" customFormat="1" ht="16.5" customHeight="1">
      <c r="B425" s="177"/>
      <c r="C425" s="194" t="s">
        <v>1067</v>
      </c>
      <c r="D425" s="194" t="s">
        <v>1051</v>
      </c>
      <c r="E425" s="195" t="s">
        <v>1068</v>
      </c>
      <c r="F425" s="196" t="s">
        <v>1069</v>
      </c>
      <c r="G425" s="197" t="s">
        <v>892</v>
      </c>
      <c r="H425" s="198">
        <v>100</v>
      </c>
      <c r="I425" s="199"/>
      <c r="J425" s="200">
        <f t="shared" si="70"/>
        <v>0</v>
      </c>
      <c r="K425" s="196" t="s">
        <v>135</v>
      </c>
      <c r="L425" s="201"/>
      <c r="M425" s="202" t="s">
        <v>5</v>
      </c>
      <c r="N425" s="203" t="s">
        <v>38</v>
      </c>
      <c r="O425" s="39"/>
      <c r="P425" s="187">
        <f t="shared" si="71"/>
        <v>0</v>
      </c>
      <c r="Q425" s="187">
        <v>1000</v>
      </c>
      <c r="R425" s="187">
        <f t="shared" si="72"/>
        <v>100000</v>
      </c>
      <c r="S425" s="187">
        <v>0</v>
      </c>
      <c r="T425" s="188">
        <f t="shared" si="73"/>
        <v>0</v>
      </c>
      <c r="AR425" s="21" t="s">
        <v>654</v>
      </c>
      <c r="AT425" s="21" t="s">
        <v>1051</v>
      </c>
      <c r="AU425" s="21" t="s">
        <v>74</v>
      </c>
      <c r="AY425" s="21" t="s">
        <v>128</v>
      </c>
      <c r="BE425" s="189">
        <f t="shared" si="74"/>
        <v>0</v>
      </c>
      <c r="BF425" s="189">
        <f t="shared" si="75"/>
        <v>0</v>
      </c>
      <c r="BG425" s="189">
        <f t="shared" si="76"/>
        <v>0</v>
      </c>
      <c r="BH425" s="189">
        <f t="shared" si="77"/>
        <v>0</v>
      </c>
      <c r="BI425" s="189">
        <f t="shared" si="78"/>
        <v>0</v>
      </c>
      <c r="BJ425" s="21" t="s">
        <v>74</v>
      </c>
      <c r="BK425" s="189">
        <f t="shared" si="79"/>
        <v>0</v>
      </c>
      <c r="BL425" s="21" t="s">
        <v>654</v>
      </c>
      <c r="BM425" s="21" t="s">
        <v>1070</v>
      </c>
    </row>
    <row r="426" spans="2:65" s="1" customFormat="1" ht="16.5" customHeight="1">
      <c r="B426" s="177"/>
      <c r="C426" s="194" t="s">
        <v>1071</v>
      </c>
      <c r="D426" s="194" t="s">
        <v>1051</v>
      </c>
      <c r="E426" s="195" t="s">
        <v>1072</v>
      </c>
      <c r="F426" s="196" t="s">
        <v>1073</v>
      </c>
      <c r="G426" s="197" t="s">
        <v>200</v>
      </c>
      <c r="H426" s="198">
        <v>2</v>
      </c>
      <c r="I426" s="199"/>
      <c r="J426" s="200">
        <f t="shared" si="70"/>
        <v>0</v>
      </c>
      <c r="K426" s="196" t="s">
        <v>135</v>
      </c>
      <c r="L426" s="201"/>
      <c r="M426" s="202" t="s">
        <v>5</v>
      </c>
      <c r="N426" s="203" t="s">
        <v>38</v>
      </c>
      <c r="O426" s="39"/>
      <c r="P426" s="187">
        <f t="shared" si="71"/>
        <v>0</v>
      </c>
      <c r="Q426" s="187">
        <v>4.5022500000000001</v>
      </c>
      <c r="R426" s="187">
        <f t="shared" si="72"/>
        <v>9.0045000000000002</v>
      </c>
      <c r="S426" s="187">
        <v>0</v>
      </c>
      <c r="T426" s="188">
        <f t="shared" si="73"/>
        <v>0</v>
      </c>
      <c r="AR426" s="21" t="s">
        <v>654</v>
      </c>
      <c r="AT426" s="21" t="s">
        <v>1051</v>
      </c>
      <c r="AU426" s="21" t="s">
        <v>74</v>
      </c>
      <c r="AY426" s="21" t="s">
        <v>128</v>
      </c>
      <c r="BE426" s="189">
        <f t="shared" si="74"/>
        <v>0</v>
      </c>
      <c r="BF426" s="189">
        <f t="shared" si="75"/>
        <v>0</v>
      </c>
      <c r="BG426" s="189">
        <f t="shared" si="76"/>
        <v>0</v>
      </c>
      <c r="BH426" s="189">
        <f t="shared" si="77"/>
        <v>0</v>
      </c>
      <c r="BI426" s="189">
        <f t="shared" si="78"/>
        <v>0</v>
      </c>
      <c r="BJ426" s="21" t="s">
        <v>74</v>
      </c>
      <c r="BK426" s="189">
        <f t="shared" si="79"/>
        <v>0</v>
      </c>
      <c r="BL426" s="21" t="s">
        <v>654</v>
      </c>
      <c r="BM426" s="21" t="s">
        <v>1074</v>
      </c>
    </row>
    <row r="427" spans="2:65" s="1" customFormat="1" ht="16.5" customHeight="1">
      <c r="B427" s="177"/>
      <c r="C427" s="194" t="s">
        <v>1075</v>
      </c>
      <c r="D427" s="194" t="s">
        <v>1051</v>
      </c>
      <c r="E427" s="195" t="s">
        <v>1076</v>
      </c>
      <c r="F427" s="196" t="s">
        <v>1077</v>
      </c>
      <c r="G427" s="197" t="s">
        <v>200</v>
      </c>
      <c r="H427" s="198">
        <v>2</v>
      </c>
      <c r="I427" s="199"/>
      <c r="J427" s="200">
        <f t="shared" si="70"/>
        <v>0</v>
      </c>
      <c r="K427" s="196" t="s">
        <v>135</v>
      </c>
      <c r="L427" s="201"/>
      <c r="M427" s="202" t="s">
        <v>5</v>
      </c>
      <c r="N427" s="203" t="s">
        <v>38</v>
      </c>
      <c r="O427" s="39"/>
      <c r="P427" s="187">
        <f t="shared" si="71"/>
        <v>0</v>
      </c>
      <c r="Q427" s="187">
        <v>1.7780400000000001</v>
      </c>
      <c r="R427" s="187">
        <f t="shared" si="72"/>
        <v>3.5560800000000001</v>
      </c>
      <c r="S427" s="187">
        <v>0</v>
      </c>
      <c r="T427" s="188">
        <f t="shared" si="73"/>
        <v>0</v>
      </c>
      <c r="AR427" s="21" t="s">
        <v>654</v>
      </c>
      <c r="AT427" s="21" t="s">
        <v>1051</v>
      </c>
      <c r="AU427" s="21" t="s">
        <v>74</v>
      </c>
      <c r="AY427" s="21" t="s">
        <v>128</v>
      </c>
      <c r="BE427" s="189">
        <f t="shared" si="74"/>
        <v>0</v>
      </c>
      <c r="BF427" s="189">
        <f t="shared" si="75"/>
        <v>0</v>
      </c>
      <c r="BG427" s="189">
        <f t="shared" si="76"/>
        <v>0</v>
      </c>
      <c r="BH427" s="189">
        <f t="shared" si="77"/>
        <v>0</v>
      </c>
      <c r="BI427" s="189">
        <f t="shared" si="78"/>
        <v>0</v>
      </c>
      <c r="BJ427" s="21" t="s">
        <v>74</v>
      </c>
      <c r="BK427" s="189">
        <f t="shared" si="79"/>
        <v>0</v>
      </c>
      <c r="BL427" s="21" t="s">
        <v>654</v>
      </c>
      <c r="BM427" s="21" t="s">
        <v>1078</v>
      </c>
    </row>
    <row r="428" spans="2:65" s="1" customFormat="1" ht="16.5" customHeight="1">
      <c r="B428" s="177"/>
      <c r="C428" s="194" t="s">
        <v>1079</v>
      </c>
      <c r="D428" s="194" t="s">
        <v>1051</v>
      </c>
      <c r="E428" s="195" t="s">
        <v>1080</v>
      </c>
      <c r="F428" s="196" t="s">
        <v>1081</v>
      </c>
      <c r="G428" s="197" t="s">
        <v>200</v>
      </c>
      <c r="H428" s="198">
        <v>2</v>
      </c>
      <c r="I428" s="199"/>
      <c r="J428" s="200">
        <f t="shared" si="70"/>
        <v>0</v>
      </c>
      <c r="K428" s="196" t="s">
        <v>135</v>
      </c>
      <c r="L428" s="201"/>
      <c r="M428" s="202" t="s">
        <v>5</v>
      </c>
      <c r="N428" s="203" t="s">
        <v>38</v>
      </c>
      <c r="O428" s="39"/>
      <c r="P428" s="187">
        <f t="shared" si="71"/>
        <v>0</v>
      </c>
      <c r="Q428" s="187">
        <v>3.70425</v>
      </c>
      <c r="R428" s="187">
        <f t="shared" si="72"/>
        <v>7.4085000000000001</v>
      </c>
      <c r="S428" s="187">
        <v>0</v>
      </c>
      <c r="T428" s="188">
        <f t="shared" si="73"/>
        <v>0</v>
      </c>
      <c r="AR428" s="21" t="s">
        <v>654</v>
      </c>
      <c r="AT428" s="21" t="s">
        <v>1051</v>
      </c>
      <c r="AU428" s="21" t="s">
        <v>74</v>
      </c>
      <c r="AY428" s="21" t="s">
        <v>128</v>
      </c>
      <c r="BE428" s="189">
        <f t="shared" si="74"/>
        <v>0</v>
      </c>
      <c r="BF428" s="189">
        <f t="shared" si="75"/>
        <v>0</v>
      </c>
      <c r="BG428" s="189">
        <f t="shared" si="76"/>
        <v>0</v>
      </c>
      <c r="BH428" s="189">
        <f t="shared" si="77"/>
        <v>0</v>
      </c>
      <c r="BI428" s="189">
        <f t="shared" si="78"/>
        <v>0</v>
      </c>
      <c r="BJ428" s="21" t="s">
        <v>74</v>
      </c>
      <c r="BK428" s="189">
        <f t="shared" si="79"/>
        <v>0</v>
      </c>
      <c r="BL428" s="21" t="s">
        <v>654</v>
      </c>
      <c r="BM428" s="21" t="s">
        <v>1082</v>
      </c>
    </row>
    <row r="429" spans="2:65" s="1" customFormat="1" ht="16.5" customHeight="1">
      <c r="B429" s="177"/>
      <c r="C429" s="194" t="s">
        <v>1083</v>
      </c>
      <c r="D429" s="194" t="s">
        <v>1051</v>
      </c>
      <c r="E429" s="195" t="s">
        <v>1084</v>
      </c>
      <c r="F429" s="196" t="s">
        <v>1085</v>
      </c>
      <c r="G429" s="197" t="s">
        <v>200</v>
      </c>
      <c r="H429" s="198">
        <v>2</v>
      </c>
      <c r="I429" s="199"/>
      <c r="J429" s="200">
        <f t="shared" si="70"/>
        <v>0</v>
      </c>
      <c r="K429" s="196" t="s">
        <v>135</v>
      </c>
      <c r="L429" s="201"/>
      <c r="M429" s="202" t="s">
        <v>5</v>
      </c>
      <c r="N429" s="203" t="s">
        <v>38</v>
      </c>
      <c r="O429" s="39"/>
      <c r="P429" s="187">
        <f t="shared" si="71"/>
        <v>0</v>
      </c>
      <c r="Q429" s="187">
        <v>1.50075</v>
      </c>
      <c r="R429" s="187">
        <f t="shared" si="72"/>
        <v>3.0015000000000001</v>
      </c>
      <c r="S429" s="187">
        <v>0</v>
      </c>
      <c r="T429" s="188">
        <f t="shared" si="73"/>
        <v>0</v>
      </c>
      <c r="AR429" s="21" t="s">
        <v>654</v>
      </c>
      <c r="AT429" s="21" t="s">
        <v>1051</v>
      </c>
      <c r="AU429" s="21" t="s">
        <v>74</v>
      </c>
      <c r="AY429" s="21" t="s">
        <v>128</v>
      </c>
      <c r="BE429" s="189">
        <f t="shared" si="74"/>
        <v>0</v>
      </c>
      <c r="BF429" s="189">
        <f t="shared" si="75"/>
        <v>0</v>
      </c>
      <c r="BG429" s="189">
        <f t="shared" si="76"/>
        <v>0</v>
      </c>
      <c r="BH429" s="189">
        <f t="shared" si="77"/>
        <v>0</v>
      </c>
      <c r="BI429" s="189">
        <f t="shared" si="78"/>
        <v>0</v>
      </c>
      <c r="BJ429" s="21" t="s">
        <v>74</v>
      </c>
      <c r="BK429" s="189">
        <f t="shared" si="79"/>
        <v>0</v>
      </c>
      <c r="BL429" s="21" t="s">
        <v>654</v>
      </c>
      <c r="BM429" s="21" t="s">
        <v>1086</v>
      </c>
    </row>
    <row r="430" spans="2:65" s="1" customFormat="1" ht="16.5" customHeight="1">
      <c r="B430" s="177"/>
      <c r="C430" s="194" t="s">
        <v>1087</v>
      </c>
      <c r="D430" s="194" t="s">
        <v>1051</v>
      </c>
      <c r="E430" s="195" t="s">
        <v>1088</v>
      </c>
      <c r="F430" s="196" t="s">
        <v>1089</v>
      </c>
      <c r="G430" s="197" t="s">
        <v>200</v>
      </c>
      <c r="H430" s="198">
        <v>2</v>
      </c>
      <c r="I430" s="199"/>
      <c r="J430" s="200">
        <f t="shared" si="70"/>
        <v>0</v>
      </c>
      <c r="K430" s="196" t="s">
        <v>135</v>
      </c>
      <c r="L430" s="201"/>
      <c r="M430" s="202" t="s">
        <v>5</v>
      </c>
      <c r="N430" s="203" t="s">
        <v>38</v>
      </c>
      <c r="O430" s="39"/>
      <c r="P430" s="187">
        <f t="shared" si="71"/>
        <v>0</v>
      </c>
      <c r="Q430" s="187">
        <v>1.2996000000000001</v>
      </c>
      <c r="R430" s="187">
        <f t="shared" si="72"/>
        <v>2.5992000000000002</v>
      </c>
      <c r="S430" s="187">
        <v>0</v>
      </c>
      <c r="T430" s="188">
        <f t="shared" si="73"/>
        <v>0</v>
      </c>
      <c r="AR430" s="21" t="s">
        <v>654</v>
      </c>
      <c r="AT430" s="21" t="s">
        <v>1051</v>
      </c>
      <c r="AU430" s="21" t="s">
        <v>74</v>
      </c>
      <c r="AY430" s="21" t="s">
        <v>128</v>
      </c>
      <c r="BE430" s="189">
        <f t="shared" si="74"/>
        <v>0</v>
      </c>
      <c r="BF430" s="189">
        <f t="shared" si="75"/>
        <v>0</v>
      </c>
      <c r="BG430" s="189">
        <f t="shared" si="76"/>
        <v>0</v>
      </c>
      <c r="BH430" s="189">
        <f t="shared" si="77"/>
        <v>0</v>
      </c>
      <c r="BI430" s="189">
        <f t="shared" si="78"/>
        <v>0</v>
      </c>
      <c r="BJ430" s="21" t="s">
        <v>74</v>
      </c>
      <c r="BK430" s="189">
        <f t="shared" si="79"/>
        <v>0</v>
      </c>
      <c r="BL430" s="21" t="s">
        <v>654</v>
      </c>
      <c r="BM430" s="21" t="s">
        <v>1090</v>
      </c>
    </row>
    <row r="431" spans="2:65" s="1" customFormat="1" ht="16.5" customHeight="1">
      <c r="B431" s="177"/>
      <c r="C431" s="194" t="s">
        <v>1091</v>
      </c>
      <c r="D431" s="194" t="s">
        <v>1051</v>
      </c>
      <c r="E431" s="195" t="s">
        <v>1092</v>
      </c>
      <c r="F431" s="196" t="s">
        <v>1093</v>
      </c>
      <c r="G431" s="197" t="s">
        <v>200</v>
      </c>
      <c r="H431" s="198">
        <v>2</v>
      </c>
      <c r="I431" s="199"/>
      <c r="J431" s="200">
        <f t="shared" si="70"/>
        <v>0</v>
      </c>
      <c r="K431" s="196" t="s">
        <v>135</v>
      </c>
      <c r="L431" s="201"/>
      <c r="M431" s="202" t="s">
        <v>5</v>
      </c>
      <c r="N431" s="203" t="s">
        <v>38</v>
      </c>
      <c r="O431" s="39"/>
      <c r="P431" s="187">
        <f t="shared" si="71"/>
        <v>0</v>
      </c>
      <c r="Q431" s="187">
        <v>1.23475</v>
      </c>
      <c r="R431" s="187">
        <f t="shared" si="72"/>
        <v>2.4695</v>
      </c>
      <c r="S431" s="187">
        <v>0</v>
      </c>
      <c r="T431" s="188">
        <f t="shared" si="73"/>
        <v>0</v>
      </c>
      <c r="AR431" s="21" t="s">
        <v>654</v>
      </c>
      <c r="AT431" s="21" t="s">
        <v>1051</v>
      </c>
      <c r="AU431" s="21" t="s">
        <v>74</v>
      </c>
      <c r="AY431" s="21" t="s">
        <v>128</v>
      </c>
      <c r="BE431" s="189">
        <f t="shared" si="74"/>
        <v>0</v>
      </c>
      <c r="BF431" s="189">
        <f t="shared" si="75"/>
        <v>0</v>
      </c>
      <c r="BG431" s="189">
        <f t="shared" si="76"/>
        <v>0</v>
      </c>
      <c r="BH431" s="189">
        <f t="shared" si="77"/>
        <v>0</v>
      </c>
      <c r="BI431" s="189">
        <f t="shared" si="78"/>
        <v>0</v>
      </c>
      <c r="BJ431" s="21" t="s">
        <v>74</v>
      </c>
      <c r="BK431" s="189">
        <f t="shared" si="79"/>
        <v>0</v>
      </c>
      <c r="BL431" s="21" t="s">
        <v>654</v>
      </c>
      <c r="BM431" s="21" t="s">
        <v>1094</v>
      </c>
    </row>
    <row r="432" spans="2:65" s="1" customFormat="1" ht="16.5" customHeight="1">
      <c r="B432" s="177"/>
      <c r="C432" s="194" t="s">
        <v>1095</v>
      </c>
      <c r="D432" s="194" t="s">
        <v>1051</v>
      </c>
      <c r="E432" s="195" t="s">
        <v>1096</v>
      </c>
      <c r="F432" s="196" t="s">
        <v>1097</v>
      </c>
      <c r="G432" s="197" t="s">
        <v>167</v>
      </c>
      <c r="H432" s="198">
        <v>100</v>
      </c>
      <c r="I432" s="199"/>
      <c r="J432" s="200">
        <f t="shared" si="70"/>
        <v>0</v>
      </c>
      <c r="K432" s="196" t="s">
        <v>135</v>
      </c>
      <c r="L432" s="201"/>
      <c r="M432" s="202" t="s">
        <v>5</v>
      </c>
      <c r="N432" s="203" t="s">
        <v>38</v>
      </c>
      <c r="O432" s="39"/>
      <c r="P432" s="187">
        <f t="shared" si="71"/>
        <v>0</v>
      </c>
      <c r="Q432" s="187">
        <v>64.98</v>
      </c>
      <c r="R432" s="187">
        <f t="shared" si="72"/>
        <v>6498</v>
      </c>
      <c r="S432" s="187">
        <v>0</v>
      </c>
      <c r="T432" s="188">
        <f t="shared" si="73"/>
        <v>0</v>
      </c>
      <c r="AR432" s="21" t="s">
        <v>654</v>
      </c>
      <c r="AT432" s="21" t="s">
        <v>1051</v>
      </c>
      <c r="AU432" s="21" t="s">
        <v>74</v>
      </c>
      <c r="AY432" s="21" t="s">
        <v>128</v>
      </c>
      <c r="BE432" s="189">
        <f t="shared" si="74"/>
        <v>0</v>
      </c>
      <c r="BF432" s="189">
        <f t="shared" si="75"/>
        <v>0</v>
      </c>
      <c r="BG432" s="189">
        <f t="shared" si="76"/>
        <v>0</v>
      </c>
      <c r="BH432" s="189">
        <f t="shared" si="77"/>
        <v>0</v>
      </c>
      <c r="BI432" s="189">
        <f t="shared" si="78"/>
        <v>0</v>
      </c>
      <c r="BJ432" s="21" t="s">
        <v>74</v>
      </c>
      <c r="BK432" s="189">
        <f t="shared" si="79"/>
        <v>0</v>
      </c>
      <c r="BL432" s="21" t="s">
        <v>654</v>
      </c>
      <c r="BM432" s="21" t="s">
        <v>1098</v>
      </c>
    </row>
    <row r="433" spans="2:65" s="1" customFormat="1" ht="16.5" customHeight="1">
      <c r="B433" s="177"/>
      <c r="C433" s="194" t="s">
        <v>1099</v>
      </c>
      <c r="D433" s="194" t="s">
        <v>1051</v>
      </c>
      <c r="E433" s="195" t="s">
        <v>1100</v>
      </c>
      <c r="F433" s="196" t="s">
        <v>1101</v>
      </c>
      <c r="G433" s="197" t="s">
        <v>167</v>
      </c>
      <c r="H433" s="198">
        <v>100</v>
      </c>
      <c r="I433" s="199"/>
      <c r="J433" s="200">
        <f t="shared" si="70"/>
        <v>0</v>
      </c>
      <c r="K433" s="196" t="s">
        <v>135</v>
      </c>
      <c r="L433" s="201"/>
      <c r="M433" s="202" t="s">
        <v>5</v>
      </c>
      <c r="N433" s="203" t="s">
        <v>38</v>
      </c>
      <c r="O433" s="39"/>
      <c r="P433" s="187">
        <f t="shared" si="71"/>
        <v>0</v>
      </c>
      <c r="Q433" s="187">
        <v>60.03</v>
      </c>
      <c r="R433" s="187">
        <f t="shared" si="72"/>
        <v>6003</v>
      </c>
      <c r="S433" s="187">
        <v>0</v>
      </c>
      <c r="T433" s="188">
        <f t="shared" si="73"/>
        <v>0</v>
      </c>
      <c r="AR433" s="21" t="s">
        <v>654</v>
      </c>
      <c r="AT433" s="21" t="s">
        <v>1051</v>
      </c>
      <c r="AU433" s="21" t="s">
        <v>74</v>
      </c>
      <c r="AY433" s="21" t="s">
        <v>128</v>
      </c>
      <c r="BE433" s="189">
        <f t="shared" si="74"/>
        <v>0</v>
      </c>
      <c r="BF433" s="189">
        <f t="shared" si="75"/>
        <v>0</v>
      </c>
      <c r="BG433" s="189">
        <f t="shared" si="76"/>
        <v>0</v>
      </c>
      <c r="BH433" s="189">
        <f t="shared" si="77"/>
        <v>0</v>
      </c>
      <c r="BI433" s="189">
        <f t="shared" si="78"/>
        <v>0</v>
      </c>
      <c r="BJ433" s="21" t="s">
        <v>74</v>
      </c>
      <c r="BK433" s="189">
        <f t="shared" si="79"/>
        <v>0</v>
      </c>
      <c r="BL433" s="21" t="s">
        <v>654</v>
      </c>
      <c r="BM433" s="21" t="s">
        <v>1102</v>
      </c>
    </row>
    <row r="434" spans="2:65" s="1" customFormat="1" ht="16.5" customHeight="1">
      <c r="B434" s="177"/>
      <c r="C434" s="194" t="s">
        <v>1103</v>
      </c>
      <c r="D434" s="194" t="s">
        <v>1051</v>
      </c>
      <c r="E434" s="195" t="s">
        <v>1104</v>
      </c>
      <c r="F434" s="196" t="s">
        <v>1105</v>
      </c>
      <c r="G434" s="197" t="s">
        <v>167</v>
      </c>
      <c r="H434" s="198">
        <v>100</v>
      </c>
      <c r="I434" s="199"/>
      <c r="J434" s="200">
        <f t="shared" si="70"/>
        <v>0</v>
      </c>
      <c r="K434" s="196" t="s">
        <v>135</v>
      </c>
      <c r="L434" s="201"/>
      <c r="M434" s="202" t="s">
        <v>5</v>
      </c>
      <c r="N434" s="203" t="s">
        <v>38</v>
      </c>
      <c r="O434" s="39"/>
      <c r="P434" s="187">
        <f t="shared" si="71"/>
        <v>0</v>
      </c>
      <c r="Q434" s="187">
        <v>49.39</v>
      </c>
      <c r="R434" s="187">
        <f t="shared" si="72"/>
        <v>4939</v>
      </c>
      <c r="S434" s="187">
        <v>0</v>
      </c>
      <c r="T434" s="188">
        <f t="shared" si="73"/>
        <v>0</v>
      </c>
      <c r="AR434" s="21" t="s">
        <v>654</v>
      </c>
      <c r="AT434" s="21" t="s">
        <v>1051</v>
      </c>
      <c r="AU434" s="21" t="s">
        <v>74</v>
      </c>
      <c r="AY434" s="21" t="s">
        <v>128</v>
      </c>
      <c r="BE434" s="189">
        <f t="shared" si="74"/>
        <v>0</v>
      </c>
      <c r="BF434" s="189">
        <f t="shared" si="75"/>
        <v>0</v>
      </c>
      <c r="BG434" s="189">
        <f t="shared" si="76"/>
        <v>0</v>
      </c>
      <c r="BH434" s="189">
        <f t="shared" si="77"/>
        <v>0</v>
      </c>
      <c r="BI434" s="189">
        <f t="shared" si="78"/>
        <v>0</v>
      </c>
      <c r="BJ434" s="21" t="s">
        <v>74</v>
      </c>
      <c r="BK434" s="189">
        <f t="shared" si="79"/>
        <v>0</v>
      </c>
      <c r="BL434" s="21" t="s">
        <v>654</v>
      </c>
      <c r="BM434" s="21" t="s">
        <v>1106</v>
      </c>
    </row>
    <row r="435" spans="2:65" s="1" customFormat="1" ht="16.5" customHeight="1">
      <c r="B435" s="177"/>
      <c r="C435" s="194" t="s">
        <v>1107</v>
      </c>
      <c r="D435" s="194" t="s">
        <v>1051</v>
      </c>
      <c r="E435" s="195" t="s">
        <v>1108</v>
      </c>
      <c r="F435" s="196" t="s">
        <v>1109</v>
      </c>
      <c r="G435" s="197" t="s">
        <v>167</v>
      </c>
      <c r="H435" s="198">
        <v>10</v>
      </c>
      <c r="I435" s="199"/>
      <c r="J435" s="200">
        <f t="shared" si="70"/>
        <v>0</v>
      </c>
      <c r="K435" s="196" t="s">
        <v>135</v>
      </c>
      <c r="L435" s="201"/>
      <c r="M435" s="202" t="s">
        <v>5</v>
      </c>
      <c r="N435" s="203" t="s">
        <v>38</v>
      </c>
      <c r="O435" s="39"/>
      <c r="P435" s="187">
        <f t="shared" si="71"/>
        <v>0</v>
      </c>
      <c r="Q435" s="187">
        <v>5.4850000000000003E-2</v>
      </c>
      <c r="R435" s="187">
        <f t="shared" si="72"/>
        <v>0.54849999999999999</v>
      </c>
      <c r="S435" s="187">
        <v>0</v>
      </c>
      <c r="T435" s="188">
        <f t="shared" si="73"/>
        <v>0</v>
      </c>
      <c r="AR435" s="21" t="s">
        <v>654</v>
      </c>
      <c r="AT435" s="21" t="s">
        <v>1051</v>
      </c>
      <c r="AU435" s="21" t="s">
        <v>74</v>
      </c>
      <c r="AY435" s="21" t="s">
        <v>128</v>
      </c>
      <c r="BE435" s="189">
        <f t="shared" si="74"/>
        <v>0</v>
      </c>
      <c r="BF435" s="189">
        <f t="shared" si="75"/>
        <v>0</v>
      </c>
      <c r="BG435" s="189">
        <f t="shared" si="76"/>
        <v>0</v>
      </c>
      <c r="BH435" s="189">
        <f t="shared" si="77"/>
        <v>0</v>
      </c>
      <c r="BI435" s="189">
        <f t="shared" si="78"/>
        <v>0</v>
      </c>
      <c r="BJ435" s="21" t="s">
        <v>74</v>
      </c>
      <c r="BK435" s="189">
        <f t="shared" si="79"/>
        <v>0</v>
      </c>
      <c r="BL435" s="21" t="s">
        <v>654</v>
      </c>
      <c r="BM435" s="21" t="s">
        <v>1110</v>
      </c>
    </row>
    <row r="436" spans="2:65" s="1" customFormat="1" ht="16.5" customHeight="1">
      <c r="B436" s="177"/>
      <c r="C436" s="194" t="s">
        <v>1111</v>
      </c>
      <c r="D436" s="194" t="s">
        <v>1051</v>
      </c>
      <c r="E436" s="195" t="s">
        <v>1112</v>
      </c>
      <c r="F436" s="196" t="s">
        <v>1113</v>
      </c>
      <c r="G436" s="197" t="s">
        <v>167</v>
      </c>
      <c r="H436" s="198">
        <v>10</v>
      </c>
      <c r="I436" s="199"/>
      <c r="J436" s="200">
        <f t="shared" si="70"/>
        <v>0</v>
      </c>
      <c r="K436" s="196" t="s">
        <v>135</v>
      </c>
      <c r="L436" s="201"/>
      <c r="M436" s="202" t="s">
        <v>5</v>
      </c>
      <c r="N436" s="203" t="s">
        <v>38</v>
      </c>
      <c r="O436" s="39"/>
      <c r="P436" s="187">
        <f t="shared" si="71"/>
        <v>0</v>
      </c>
      <c r="Q436" s="187">
        <v>5.4850000000000003E-2</v>
      </c>
      <c r="R436" s="187">
        <f t="shared" si="72"/>
        <v>0.54849999999999999</v>
      </c>
      <c r="S436" s="187">
        <v>0</v>
      </c>
      <c r="T436" s="188">
        <f t="shared" si="73"/>
        <v>0</v>
      </c>
      <c r="AR436" s="21" t="s">
        <v>654</v>
      </c>
      <c r="AT436" s="21" t="s">
        <v>1051</v>
      </c>
      <c r="AU436" s="21" t="s">
        <v>74</v>
      </c>
      <c r="AY436" s="21" t="s">
        <v>128</v>
      </c>
      <c r="BE436" s="189">
        <f t="shared" si="74"/>
        <v>0</v>
      </c>
      <c r="BF436" s="189">
        <f t="shared" si="75"/>
        <v>0</v>
      </c>
      <c r="BG436" s="189">
        <f t="shared" si="76"/>
        <v>0</v>
      </c>
      <c r="BH436" s="189">
        <f t="shared" si="77"/>
        <v>0</v>
      </c>
      <c r="BI436" s="189">
        <f t="shared" si="78"/>
        <v>0</v>
      </c>
      <c r="BJ436" s="21" t="s">
        <v>74</v>
      </c>
      <c r="BK436" s="189">
        <f t="shared" si="79"/>
        <v>0</v>
      </c>
      <c r="BL436" s="21" t="s">
        <v>654</v>
      </c>
      <c r="BM436" s="21" t="s">
        <v>1114</v>
      </c>
    </row>
    <row r="437" spans="2:65" s="1" customFormat="1" ht="16.5" customHeight="1">
      <c r="B437" s="177"/>
      <c r="C437" s="194" t="s">
        <v>1115</v>
      </c>
      <c r="D437" s="194" t="s">
        <v>1051</v>
      </c>
      <c r="E437" s="195" t="s">
        <v>1116</v>
      </c>
      <c r="F437" s="196" t="s">
        <v>1117</v>
      </c>
      <c r="G437" s="197" t="s">
        <v>167</v>
      </c>
      <c r="H437" s="198">
        <v>10</v>
      </c>
      <c r="I437" s="199"/>
      <c r="J437" s="200">
        <f t="shared" si="70"/>
        <v>0</v>
      </c>
      <c r="K437" s="196" t="s">
        <v>135</v>
      </c>
      <c r="L437" s="201"/>
      <c r="M437" s="202" t="s">
        <v>5</v>
      </c>
      <c r="N437" s="203" t="s">
        <v>38</v>
      </c>
      <c r="O437" s="39"/>
      <c r="P437" s="187">
        <f t="shared" si="71"/>
        <v>0</v>
      </c>
      <c r="Q437" s="187">
        <v>5.4850000000000003E-2</v>
      </c>
      <c r="R437" s="187">
        <f t="shared" si="72"/>
        <v>0.54849999999999999</v>
      </c>
      <c r="S437" s="187">
        <v>0</v>
      </c>
      <c r="T437" s="188">
        <f t="shared" si="73"/>
        <v>0</v>
      </c>
      <c r="AR437" s="21" t="s">
        <v>654</v>
      </c>
      <c r="AT437" s="21" t="s">
        <v>1051</v>
      </c>
      <c r="AU437" s="21" t="s">
        <v>74</v>
      </c>
      <c r="AY437" s="21" t="s">
        <v>128</v>
      </c>
      <c r="BE437" s="189">
        <f t="shared" si="74"/>
        <v>0</v>
      </c>
      <c r="BF437" s="189">
        <f t="shared" si="75"/>
        <v>0</v>
      </c>
      <c r="BG437" s="189">
        <f t="shared" si="76"/>
        <v>0</v>
      </c>
      <c r="BH437" s="189">
        <f t="shared" si="77"/>
        <v>0</v>
      </c>
      <c r="BI437" s="189">
        <f t="shared" si="78"/>
        <v>0</v>
      </c>
      <c r="BJ437" s="21" t="s">
        <v>74</v>
      </c>
      <c r="BK437" s="189">
        <f t="shared" si="79"/>
        <v>0</v>
      </c>
      <c r="BL437" s="21" t="s">
        <v>654</v>
      </c>
      <c r="BM437" s="21" t="s">
        <v>1118</v>
      </c>
    </row>
    <row r="438" spans="2:65" s="1" customFormat="1" ht="16.5" customHeight="1">
      <c r="B438" s="177"/>
      <c r="C438" s="194" t="s">
        <v>1119</v>
      </c>
      <c r="D438" s="194" t="s">
        <v>1051</v>
      </c>
      <c r="E438" s="195" t="s">
        <v>1120</v>
      </c>
      <c r="F438" s="196" t="s">
        <v>1121</v>
      </c>
      <c r="G438" s="197" t="s">
        <v>167</v>
      </c>
      <c r="H438" s="198">
        <v>10</v>
      </c>
      <c r="I438" s="199"/>
      <c r="J438" s="200">
        <f t="shared" si="70"/>
        <v>0</v>
      </c>
      <c r="K438" s="196" t="s">
        <v>135</v>
      </c>
      <c r="L438" s="201"/>
      <c r="M438" s="202" t="s">
        <v>5</v>
      </c>
      <c r="N438" s="203" t="s">
        <v>38</v>
      </c>
      <c r="O438" s="39"/>
      <c r="P438" s="187">
        <f t="shared" si="71"/>
        <v>0</v>
      </c>
      <c r="Q438" s="187">
        <v>5.4850000000000003E-2</v>
      </c>
      <c r="R438" s="187">
        <f t="shared" si="72"/>
        <v>0.54849999999999999</v>
      </c>
      <c r="S438" s="187">
        <v>0</v>
      </c>
      <c r="T438" s="188">
        <f t="shared" si="73"/>
        <v>0</v>
      </c>
      <c r="AR438" s="21" t="s">
        <v>654</v>
      </c>
      <c r="AT438" s="21" t="s">
        <v>1051</v>
      </c>
      <c r="AU438" s="21" t="s">
        <v>74</v>
      </c>
      <c r="AY438" s="21" t="s">
        <v>128</v>
      </c>
      <c r="BE438" s="189">
        <f t="shared" si="74"/>
        <v>0</v>
      </c>
      <c r="BF438" s="189">
        <f t="shared" si="75"/>
        <v>0</v>
      </c>
      <c r="BG438" s="189">
        <f t="shared" si="76"/>
        <v>0</v>
      </c>
      <c r="BH438" s="189">
        <f t="shared" si="77"/>
        <v>0</v>
      </c>
      <c r="BI438" s="189">
        <f t="shared" si="78"/>
        <v>0</v>
      </c>
      <c r="BJ438" s="21" t="s">
        <v>74</v>
      </c>
      <c r="BK438" s="189">
        <f t="shared" si="79"/>
        <v>0</v>
      </c>
      <c r="BL438" s="21" t="s">
        <v>654</v>
      </c>
      <c r="BM438" s="21" t="s">
        <v>1122</v>
      </c>
    </row>
    <row r="439" spans="2:65" s="1" customFormat="1" ht="16.5" customHeight="1">
      <c r="B439" s="177"/>
      <c r="C439" s="194" t="s">
        <v>1123</v>
      </c>
      <c r="D439" s="194" t="s">
        <v>1051</v>
      </c>
      <c r="E439" s="195" t="s">
        <v>1124</v>
      </c>
      <c r="F439" s="196" t="s">
        <v>1125</v>
      </c>
      <c r="G439" s="197" t="s">
        <v>167</v>
      </c>
      <c r="H439" s="198">
        <v>10</v>
      </c>
      <c r="I439" s="199"/>
      <c r="J439" s="200">
        <f t="shared" si="70"/>
        <v>0</v>
      </c>
      <c r="K439" s="196" t="s">
        <v>135</v>
      </c>
      <c r="L439" s="201"/>
      <c r="M439" s="202" t="s">
        <v>5</v>
      </c>
      <c r="N439" s="203" t="s">
        <v>38</v>
      </c>
      <c r="O439" s="39"/>
      <c r="P439" s="187">
        <f t="shared" si="71"/>
        <v>0</v>
      </c>
      <c r="Q439" s="187">
        <v>6.2640000000000001E-2</v>
      </c>
      <c r="R439" s="187">
        <f t="shared" si="72"/>
        <v>0.62640000000000007</v>
      </c>
      <c r="S439" s="187">
        <v>0</v>
      </c>
      <c r="T439" s="188">
        <f t="shared" si="73"/>
        <v>0</v>
      </c>
      <c r="AR439" s="21" t="s">
        <v>654</v>
      </c>
      <c r="AT439" s="21" t="s">
        <v>1051</v>
      </c>
      <c r="AU439" s="21" t="s">
        <v>74</v>
      </c>
      <c r="AY439" s="21" t="s">
        <v>128</v>
      </c>
      <c r="BE439" s="189">
        <f t="shared" si="74"/>
        <v>0</v>
      </c>
      <c r="BF439" s="189">
        <f t="shared" si="75"/>
        <v>0</v>
      </c>
      <c r="BG439" s="189">
        <f t="shared" si="76"/>
        <v>0</v>
      </c>
      <c r="BH439" s="189">
        <f t="shared" si="77"/>
        <v>0</v>
      </c>
      <c r="BI439" s="189">
        <f t="shared" si="78"/>
        <v>0</v>
      </c>
      <c r="BJ439" s="21" t="s">
        <v>74</v>
      </c>
      <c r="BK439" s="189">
        <f t="shared" si="79"/>
        <v>0</v>
      </c>
      <c r="BL439" s="21" t="s">
        <v>654</v>
      </c>
      <c r="BM439" s="21" t="s">
        <v>1126</v>
      </c>
    </row>
    <row r="440" spans="2:65" s="1" customFormat="1" ht="16.5" customHeight="1">
      <c r="B440" s="177"/>
      <c r="C440" s="194" t="s">
        <v>1127</v>
      </c>
      <c r="D440" s="194" t="s">
        <v>1051</v>
      </c>
      <c r="E440" s="195" t="s">
        <v>1128</v>
      </c>
      <c r="F440" s="196" t="s">
        <v>1129</v>
      </c>
      <c r="G440" s="197" t="s">
        <v>167</v>
      </c>
      <c r="H440" s="198">
        <v>10</v>
      </c>
      <c r="I440" s="199"/>
      <c r="J440" s="200">
        <f t="shared" si="70"/>
        <v>0</v>
      </c>
      <c r="K440" s="196" t="s">
        <v>135</v>
      </c>
      <c r="L440" s="201"/>
      <c r="M440" s="202" t="s">
        <v>5</v>
      </c>
      <c r="N440" s="203" t="s">
        <v>38</v>
      </c>
      <c r="O440" s="39"/>
      <c r="P440" s="187">
        <f t="shared" si="71"/>
        <v>0</v>
      </c>
      <c r="Q440" s="187">
        <v>6.2640000000000001E-2</v>
      </c>
      <c r="R440" s="187">
        <f t="shared" si="72"/>
        <v>0.62640000000000007</v>
      </c>
      <c r="S440" s="187">
        <v>0</v>
      </c>
      <c r="T440" s="188">
        <f t="shared" si="73"/>
        <v>0</v>
      </c>
      <c r="AR440" s="21" t="s">
        <v>654</v>
      </c>
      <c r="AT440" s="21" t="s">
        <v>1051</v>
      </c>
      <c r="AU440" s="21" t="s">
        <v>74</v>
      </c>
      <c r="AY440" s="21" t="s">
        <v>128</v>
      </c>
      <c r="BE440" s="189">
        <f t="shared" si="74"/>
        <v>0</v>
      </c>
      <c r="BF440" s="189">
        <f t="shared" si="75"/>
        <v>0</v>
      </c>
      <c r="BG440" s="189">
        <f t="shared" si="76"/>
        <v>0</v>
      </c>
      <c r="BH440" s="189">
        <f t="shared" si="77"/>
        <v>0</v>
      </c>
      <c r="BI440" s="189">
        <f t="shared" si="78"/>
        <v>0</v>
      </c>
      <c r="BJ440" s="21" t="s">
        <v>74</v>
      </c>
      <c r="BK440" s="189">
        <f t="shared" si="79"/>
        <v>0</v>
      </c>
      <c r="BL440" s="21" t="s">
        <v>654</v>
      </c>
      <c r="BM440" s="21" t="s">
        <v>1130</v>
      </c>
    </row>
    <row r="441" spans="2:65" s="1" customFormat="1" ht="16.5" customHeight="1">
      <c r="B441" s="177"/>
      <c r="C441" s="194" t="s">
        <v>1131</v>
      </c>
      <c r="D441" s="194" t="s">
        <v>1051</v>
      </c>
      <c r="E441" s="195" t="s">
        <v>1132</v>
      </c>
      <c r="F441" s="196" t="s">
        <v>1133</v>
      </c>
      <c r="G441" s="197" t="s">
        <v>200</v>
      </c>
      <c r="H441" s="198">
        <v>2</v>
      </c>
      <c r="I441" s="199"/>
      <c r="J441" s="200">
        <f t="shared" si="70"/>
        <v>0</v>
      </c>
      <c r="K441" s="196" t="s">
        <v>135</v>
      </c>
      <c r="L441" s="201"/>
      <c r="M441" s="202" t="s">
        <v>5</v>
      </c>
      <c r="N441" s="203" t="s">
        <v>38</v>
      </c>
      <c r="O441" s="39"/>
      <c r="P441" s="187">
        <f t="shared" si="71"/>
        <v>0</v>
      </c>
      <c r="Q441" s="187">
        <v>317.05</v>
      </c>
      <c r="R441" s="187">
        <f t="shared" si="72"/>
        <v>634.1</v>
      </c>
      <c r="S441" s="187">
        <v>0</v>
      </c>
      <c r="T441" s="188">
        <f t="shared" si="73"/>
        <v>0</v>
      </c>
      <c r="AR441" s="21" t="s">
        <v>654</v>
      </c>
      <c r="AT441" s="21" t="s">
        <v>1051</v>
      </c>
      <c r="AU441" s="21" t="s">
        <v>74</v>
      </c>
      <c r="AY441" s="21" t="s">
        <v>128</v>
      </c>
      <c r="BE441" s="189">
        <f t="shared" si="74"/>
        <v>0</v>
      </c>
      <c r="BF441" s="189">
        <f t="shared" si="75"/>
        <v>0</v>
      </c>
      <c r="BG441" s="189">
        <f t="shared" si="76"/>
        <v>0</v>
      </c>
      <c r="BH441" s="189">
        <f t="shared" si="77"/>
        <v>0</v>
      </c>
      <c r="BI441" s="189">
        <f t="shared" si="78"/>
        <v>0</v>
      </c>
      <c r="BJ441" s="21" t="s">
        <v>74</v>
      </c>
      <c r="BK441" s="189">
        <f t="shared" si="79"/>
        <v>0</v>
      </c>
      <c r="BL441" s="21" t="s">
        <v>654</v>
      </c>
      <c r="BM441" s="21" t="s">
        <v>1134</v>
      </c>
    </row>
    <row r="442" spans="2:65" s="1" customFormat="1" ht="16.5" customHeight="1">
      <c r="B442" s="177"/>
      <c r="C442" s="194" t="s">
        <v>1135</v>
      </c>
      <c r="D442" s="194" t="s">
        <v>1051</v>
      </c>
      <c r="E442" s="195" t="s">
        <v>1136</v>
      </c>
      <c r="F442" s="196" t="s">
        <v>1137</v>
      </c>
      <c r="G442" s="197" t="s">
        <v>200</v>
      </c>
      <c r="H442" s="198">
        <v>2</v>
      </c>
      <c r="I442" s="199"/>
      <c r="J442" s="200">
        <f t="shared" si="70"/>
        <v>0</v>
      </c>
      <c r="K442" s="196" t="s">
        <v>135</v>
      </c>
      <c r="L442" s="201"/>
      <c r="M442" s="202" t="s">
        <v>5</v>
      </c>
      <c r="N442" s="203" t="s">
        <v>38</v>
      </c>
      <c r="O442" s="39"/>
      <c r="P442" s="187">
        <f t="shared" si="71"/>
        <v>0</v>
      </c>
      <c r="Q442" s="187">
        <v>0.25684000000000001</v>
      </c>
      <c r="R442" s="187">
        <f t="shared" si="72"/>
        <v>0.51368000000000003</v>
      </c>
      <c r="S442" s="187">
        <v>0</v>
      </c>
      <c r="T442" s="188">
        <f t="shared" si="73"/>
        <v>0</v>
      </c>
      <c r="AR442" s="21" t="s">
        <v>654</v>
      </c>
      <c r="AT442" s="21" t="s">
        <v>1051</v>
      </c>
      <c r="AU442" s="21" t="s">
        <v>74</v>
      </c>
      <c r="AY442" s="21" t="s">
        <v>128</v>
      </c>
      <c r="BE442" s="189">
        <f t="shared" si="74"/>
        <v>0</v>
      </c>
      <c r="BF442" s="189">
        <f t="shared" si="75"/>
        <v>0</v>
      </c>
      <c r="BG442" s="189">
        <f t="shared" si="76"/>
        <v>0</v>
      </c>
      <c r="BH442" s="189">
        <f t="shared" si="77"/>
        <v>0</v>
      </c>
      <c r="BI442" s="189">
        <f t="shared" si="78"/>
        <v>0</v>
      </c>
      <c r="BJ442" s="21" t="s">
        <v>74</v>
      </c>
      <c r="BK442" s="189">
        <f t="shared" si="79"/>
        <v>0</v>
      </c>
      <c r="BL442" s="21" t="s">
        <v>654</v>
      </c>
      <c r="BM442" s="21" t="s">
        <v>1138</v>
      </c>
    </row>
    <row r="443" spans="2:65" s="1" customFormat="1" ht="16.5" customHeight="1">
      <c r="B443" s="177"/>
      <c r="C443" s="194" t="s">
        <v>1139</v>
      </c>
      <c r="D443" s="194" t="s">
        <v>1051</v>
      </c>
      <c r="E443" s="195" t="s">
        <v>1140</v>
      </c>
      <c r="F443" s="196" t="s">
        <v>1141</v>
      </c>
      <c r="G443" s="197" t="s">
        <v>200</v>
      </c>
      <c r="H443" s="198">
        <v>2</v>
      </c>
      <c r="I443" s="199"/>
      <c r="J443" s="200">
        <f t="shared" si="70"/>
        <v>0</v>
      </c>
      <c r="K443" s="196" t="s">
        <v>135</v>
      </c>
      <c r="L443" s="201"/>
      <c r="M443" s="202" t="s">
        <v>5</v>
      </c>
      <c r="N443" s="203" t="s">
        <v>38</v>
      </c>
      <c r="O443" s="39"/>
      <c r="P443" s="187">
        <f t="shared" si="71"/>
        <v>0</v>
      </c>
      <c r="Q443" s="187">
        <v>0.28093000000000001</v>
      </c>
      <c r="R443" s="187">
        <f t="shared" si="72"/>
        <v>0.56186000000000003</v>
      </c>
      <c r="S443" s="187">
        <v>0</v>
      </c>
      <c r="T443" s="188">
        <f t="shared" si="73"/>
        <v>0</v>
      </c>
      <c r="AR443" s="21" t="s">
        <v>654</v>
      </c>
      <c r="AT443" s="21" t="s">
        <v>1051</v>
      </c>
      <c r="AU443" s="21" t="s">
        <v>74</v>
      </c>
      <c r="AY443" s="21" t="s">
        <v>128</v>
      </c>
      <c r="BE443" s="189">
        <f t="shared" si="74"/>
        <v>0</v>
      </c>
      <c r="BF443" s="189">
        <f t="shared" si="75"/>
        <v>0</v>
      </c>
      <c r="BG443" s="189">
        <f t="shared" si="76"/>
        <v>0</v>
      </c>
      <c r="BH443" s="189">
        <f t="shared" si="77"/>
        <v>0</v>
      </c>
      <c r="BI443" s="189">
        <f t="shared" si="78"/>
        <v>0</v>
      </c>
      <c r="BJ443" s="21" t="s">
        <v>74</v>
      </c>
      <c r="BK443" s="189">
        <f t="shared" si="79"/>
        <v>0</v>
      </c>
      <c r="BL443" s="21" t="s">
        <v>654</v>
      </c>
      <c r="BM443" s="21" t="s">
        <v>1142</v>
      </c>
    </row>
    <row r="444" spans="2:65" s="1" customFormat="1" ht="16.5" customHeight="1">
      <c r="B444" s="177"/>
      <c r="C444" s="194" t="s">
        <v>1143</v>
      </c>
      <c r="D444" s="194" t="s">
        <v>1051</v>
      </c>
      <c r="E444" s="195" t="s">
        <v>1144</v>
      </c>
      <c r="F444" s="196" t="s">
        <v>1145</v>
      </c>
      <c r="G444" s="197" t="s">
        <v>200</v>
      </c>
      <c r="H444" s="198">
        <v>2</v>
      </c>
      <c r="I444" s="199"/>
      <c r="J444" s="200">
        <f t="shared" si="70"/>
        <v>0</v>
      </c>
      <c r="K444" s="196" t="s">
        <v>135</v>
      </c>
      <c r="L444" s="201"/>
      <c r="M444" s="202" t="s">
        <v>5</v>
      </c>
      <c r="N444" s="203" t="s">
        <v>38</v>
      </c>
      <c r="O444" s="39"/>
      <c r="P444" s="187">
        <f t="shared" si="71"/>
        <v>0</v>
      </c>
      <c r="Q444" s="187">
        <v>0.25684000000000001</v>
      </c>
      <c r="R444" s="187">
        <f t="shared" si="72"/>
        <v>0.51368000000000003</v>
      </c>
      <c r="S444" s="187">
        <v>0</v>
      </c>
      <c r="T444" s="188">
        <f t="shared" si="73"/>
        <v>0</v>
      </c>
      <c r="AR444" s="21" t="s">
        <v>654</v>
      </c>
      <c r="AT444" s="21" t="s">
        <v>1051</v>
      </c>
      <c r="AU444" s="21" t="s">
        <v>74</v>
      </c>
      <c r="AY444" s="21" t="s">
        <v>128</v>
      </c>
      <c r="BE444" s="189">
        <f t="shared" si="74"/>
        <v>0</v>
      </c>
      <c r="BF444" s="189">
        <f t="shared" si="75"/>
        <v>0</v>
      </c>
      <c r="BG444" s="189">
        <f t="shared" si="76"/>
        <v>0</v>
      </c>
      <c r="BH444" s="189">
        <f t="shared" si="77"/>
        <v>0</v>
      </c>
      <c r="BI444" s="189">
        <f t="shared" si="78"/>
        <v>0</v>
      </c>
      <c r="BJ444" s="21" t="s">
        <v>74</v>
      </c>
      <c r="BK444" s="189">
        <f t="shared" si="79"/>
        <v>0</v>
      </c>
      <c r="BL444" s="21" t="s">
        <v>654</v>
      </c>
      <c r="BM444" s="21" t="s">
        <v>1146</v>
      </c>
    </row>
    <row r="445" spans="2:65" s="1" customFormat="1" ht="16.5" customHeight="1">
      <c r="B445" s="177"/>
      <c r="C445" s="194" t="s">
        <v>1147</v>
      </c>
      <c r="D445" s="194" t="s">
        <v>1051</v>
      </c>
      <c r="E445" s="195" t="s">
        <v>1148</v>
      </c>
      <c r="F445" s="196" t="s">
        <v>1149</v>
      </c>
      <c r="G445" s="197" t="s">
        <v>200</v>
      </c>
      <c r="H445" s="198">
        <v>2</v>
      </c>
      <c r="I445" s="199"/>
      <c r="J445" s="200">
        <f t="shared" si="70"/>
        <v>0</v>
      </c>
      <c r="K445" s="196" t="s">
        <v>135</v>
      </c>
      <c r="L445" s="201"/>
      <c r="M445" s="202" t="s">
        <v>5</v>
      </c>
      <c r="N445" s="203" t="s">
        <v>38</v>
      </c>
      <c r="O445" s="39"/>
      <c r="P445" s="187">
        <f t="shared" si="71"/>
        <v>0</v>
      </c>
      <c r="Q445" s="187">
        <v>0.28093000000000001</v>
      </c>
      <c r="R445" s="187">
        <f t="shared" si="72"/>
        <v>0.56186000000000003</v>
      </c>
      <c r="S445" s="187">
        <v>0</v>
      </c>
      <c r="T445" s="188">
        <f t="shared" si="73"/>
        <v>0</v>
      </c>
      <c r="AR445" s="21" t="s">
        <v>654</v>
      </c>
      <c r="AT445" s="21" t="s">
        <v>1051</v>
      </c>
      <c r="AU445" s="21" t="s">
        <v>74</v>
      </c>
      <c r="AY445" s="21" t="s">
        <v>128</v>
      </c>
      <c r="BE445" s="189">
        <f t="shared" si="74"/>
        <v>0</v>
      </c>
      <c r="BF445" s="189">
        <f t="shared" si="75"/>
        <v>0</v>
      </c>
      <c r="BG445" s="189">
        <f t="shared" si="76"/>
        <v>0</v>
      </c>
      <c r="BH445" s="189">
        <f t="shared" si="77"/>
        <v>0</v>
      </c>
      <c r="BI445" s="189">
        <f t="shared" si="78"/>
        <v>0</v>
      </c>
      <c r="BJ445" s="21" t="s">
        <v>74</v>
      </c>
      <c r="BK445" s="189">
        <f t="shared" si="79"/>
        <v>0</v>
      </c>
      <c r="BL445" s="21" t="s">
        <v>654</v>
      </c>
      <c r="BM445" s="21" t="s">
        <v>1150</v>
      </c>
    </row>
    <row r="446" spans="2:65" s="1" customFormat="1" ht="16.5" customHeight="1">
      <c r="B446" s="177"/>
      <c r="C446" s="194" t="s">
        <v>1151</v>
      </c>
      <c r="D446" s="194" t="s">
        <v>1051</v>
      </c>
      <c r="E446" s="195" t="s">
        <v>1152</v>
      </c>
      <c r="F446" s="196" t="s">
        <v>1153</v>
      </c>
      <c r="G446" s="197" t="s">
        <v>200</v>
      </c>
      <c r="H446" s="198">
        <v>2</v>
      </c>
      <c r="I446" s="199"/>
      <c r="J446" s="200">
        <f t="shared" ref="J446:J477" si="80">ROUND(I446*H446,2)</f>
        <v>0</v>
      </c>
      <c r="K446" s="196" t="s">
        <v>135</v>
      </c>
      <c r="L446" s="201"/>
      <c r="M446" s="202" t="s">
        <v>5</v>
      </c>
      <c r="N446" s="203" t="s">
        <v>38</v>
      </c>
      <c r="O446" s="39"/>
      <c r="P446" s="187">
        <f t="shared" ref="P446:P477" si="81">O446*H446</f>
        <v>0</v>
      </c>
      <c r="Q446" s="187">
        <v>317.05</v>
      </c>
      <c r="R446" s="187">
        <f t="shared" ref="R446:R477" si="82">Q446*H446</f>
        <v>634.1</v>
      </c>
      <c r="S446" s="187">
        <v>0</v>
      </c>
      <c r="T446" s="188">
        <f t="shared" ref="T446:T477" si="83">S446*H446</f>
        <v>0</v>
      </c>
      <c r="AR446" s="21" t="s">
        <v>654</v>
      </c>
      <c r="AT446" s="21" t="s">
        <v>1051</v>
      </c>
      <c r="AU446" s="21" t="s">
        <v>74</v>
      </c>
      <c r="AY446" s="21" t="s">
        <v>128</v>
      </c>
      <c r="BE446" s="189">
        <f t="shared" ref="BE446:BE477" si="84">IF(N446="základní",J446,0)</f>
        <v>0</v>
      </c>
      <c r="BF446" s="189">
        <f t="shared" ref="BF446:BF477" si="85">IF(N446="snížená",J446,0)</f>
        <v>0</v>
      </c>
      <c r="BG446" s="189">
        <f t="shared" ref="BG446:BG477" si="86">IF(N446="zákl. přenesená",J446,0)</f>
        <v>0</v>
      </c>
      <c r="BH446" s="189">
        <f t="shared" ref="BH446:BH477" si="87">IF(N446="sníž. přenesená",J446,0)</f>
        <v>0</v>
      </c>
      <c r="BI446" s="189">
        <f t="shared" ref="BI446:BI477" si="88">IF(N446="nulová",J446,0)</f>
        <v>0</v>
      </c>
      <c r="BJ446" s="21" t="s">
        <v>74</v>
      </c>
      <c r="BK446" s="189">
        <f t="shared" ref="BK446:BK477" si="89">ROUND(I446*H446,2)</f>
        <v>0</v>
      </c>
      <c r="BL446" s="21" t="s">
        <v>654</v>
      </c>
      <c r="BM446" s="21" t="s">
        <v>1154</v>
      </c>
    </row>
    <row r="447" spans="2:65" s="1" customFormat="1" ht="16.5" customHeight="1">
      <c r="B447" s="177"/>
      <c r="C447" s="194" t="s">
        <v>1155</v>
      </c>
      <c r="D447" s="194" t="s">
        <v>1051</v>
      </c>
      <c r="E447" s="195" t="s">
        <v>1156</v>
      </c>
      <c r="F447" s="196" t="s">
        <v>1157</v>
      </c>
      <c r="G447" s="197" t="s">
        <v>200</v>
      </c>
      <c r="H447" s="198">
        <v>2</v>
      </c>
      <c r="I447" s="199"/>
      <c r="J447" s="200">
        <f t="shared" si="80"/>
        <v>0</v>
      </c>
      <c r="K447" s="196" t="s">
        <v>135</v>
      </c>
      <c r="L447" s="201"/>
      <c r="M447" s="202" t="s">
        <v>5</v>
      </c>
      <c r="N447" s="203" t="s">
        <v>38</v>
      </c>
      <c r="O447" s="39"/>
      <c r="P447" s="187">
        <f t="shared" si="81"/>
        <v>0</v>
      </c>
      <c r="Q447" s="187">
        <v>0</v>
      </c>
      <c r="R447" s="187">
        <f t="shared" si="82"/>
        <v>0</v>
      </c>
      <c r="S447" s="187">
        <v>0</v>
      </c>
      <c r="T447" s="188">
        <f t="shared" si="83"/>
        <v>0</v>
      </c>
      <c r="AR447" s="21" t="s">
        <v>654</v>
      </c>
      <c r="AT447" s="21" t="s">
        <v>1051</v>
      </c>
      <c r="AU447" s="21" t="s">
        <v>74</v>
      </c>
      <c r="AY447" s="21" t="s">
        <v>128</v>
      </c>
      <c r="BE447" s="189">
        <f t="shared" si="84"/>
        <v>0</v>
      </c>
      <c r="BF447" s="189">
        <f t="shared" si="85"/>
        <v>0</v>
      </c>
      <c r="BG447" s="189">
        <f t="shared" si="86"/>
        <v>0</v>
      </c>
      <c r="BH447" s="189">
        <f t="shared" si="87"/>
        <v>0</v>
      </c>
      <c r="BI447" s="189">
        <f t="shared" si="88"/>
        <v>0</v>
      </c>
      <c r="BJ447" s="21" t="s">
        <v>74</v>
      </c>
      <c r="BK447" s="189">
        <f t="shared" si="89"/>
        <v>0</v>
      </c>
      <c r="BL447" s="21" t="s">
        <v>654</v>
      </c>
      <c r="BM447" s="21" t="s">
        <v>1158</v>
      </c>
    </row>
    <row r="448" spans="2:65" s="1" customFormat="1" ht="16.5" customHeight="1">
      <c r="B448" s="177"/>
      <c r="C448" s="194" t="s">
        <v>1159</v>
      </c>
      <c r="D448" s="194" t="s">
        <v>1051</v>
      </c>
      <c r="E448" s="195" t="s">
        <v>1160</v>
      </c>
      <c r="F448" s="196" t="s">
        <v>1161</v>
      </c>
      <c r="G448" s="197" t="s">
        <v>200</v>
      </c>
      <c r="H448" s="198">
        <v>2</v>
      </c>
      <c r="I448" s="199"/>
      <c r="J448" s="200">
        <f t="shared" si="80"/>
        <v>0</v>
      </c>
      <c r="K448" s="196" t="s">
        <v>135</v>
      </c>
      <c r="L448" s="201"/>
      <c r="M448" s="202" t="s">
        <v>5</v>
      </c>
      <c r="N448" s="203" t="s">
        <v>38</v>
      </c>
      <c r="O448" s="39"/>
      <c r="P448" s="187">
        <f t="shared" si="81"/>
        <v>0</v>
      </c>
      <c r="Q448" s="187">
        <v>0.30498999999999998</v>
      </c>
      <c r="R448" s="187">
        <f t="shared" si="82"/>
        <v>0.60997999999999997</v>
      </c>
      <c r="S448" s="187">
        <v>0</v>
      </c>
      <c r="T448" s="188">
        <f t="shared" si="83"/>
        <v>0</v>
      </c>
      <c r="AR448" s="21" t="s">
        <v>654</v>
      </c>
      <c r="AT448" s="21" t="s">
        <v>1051</v>
      </c>
      <c r="AU448" s="21" t="s">
        <v>74</v>
      </c>
      <c r="AY448" s="21" t="s">
        <v>128</v>
      </c>
      <c r="BE448" s="189">
        <f t="shared" si="84"/>
        <v>0</v>
      </c>
      <c r="BF448" s="189">
        <f t="shared" si="85"/>
        <v>0</v>
      </c>
      <c r="BG448" s="189">
        <f t="shared" si="86"/>
        <v>0</v>
      </c>
      <c r="BH448" s="189">
        <f t="shared" si="87"/>
        <v>0</v>
      </c>
      <c r="BI448" s="189">
        <f t="shared" si="88"/>
        <v>0</v>
      </c>
      <c r="BJ448" s="21" t="s">
        <v>74</v>
      </c>
      <c r="BK448" s="189">
        <f t="shared" si="89"/>
        <v>0</v>
      </c>
      <c r="BL448" s="21" t="s">
        <v>654</v>
      </c>
      <c r="BM448" s="21" t="s">
        <v>1162</v>
      </c>
    </row>
    <row r="449" spans="2:65" s="1" customFormat="1" ht="16.5" customHeight="1">
      <c r="B449" s="177"/>
      <c r="C449" s="194" t="s">
        <v>1163</v>
      </c>
      <c r="D449" s="194" t="s">
        <v>1051</v>
      </c>
      <c r="E449" s="195" t="s">
        <v>1164</v>
      </c>
      <c r="F449" s="196" t="s">
        <v>1165</v>
      </c>
      <c r="G449" s="197" t="s">
        <v>200</v>
      </c>
      <c r="H449" s="198">
        <v>2</v>
      </c>
      <c r="I449" s="199"/>
      <c r="J449" s="200">
        <f t="shared" si="80"/>
        <v>0</v>
      </c>
      <c r="K449" s="196" t="s">
        <v>135</v>
      </c>
      <c r="L449" s="201"/>
      <c r="M449" s="202" t="s">
        <v>5</v>
      </c>
      <c r="N449" s="203" t="s">
        <v>38</v>
      </c>
      <c r="O449" s="39"/>
      <c r="P449" s="187">
        <f t="shared" si="81"/>
        <v>0</v>
      </c>
      <c r="Q449" s="187">
        <v>343.98</v>
      </c>
      <c r="R449" s="187">
        <f t="shared" si="82"/>
        <v>687.96</v>
      </c>
      <c r="S449" s="187">
        <v>0</v>
      </c>
      <c r="T449" s="188">
        <f t="shared" si="83"/>
        <v>0</v>
      </c>
      <c r="AR449" s="21" t="s">
        <v>654</v>
      </c>
      <c r="AT449" s="21" t="s">
        <v>1051</v>
      </c>
      <c r="AU449" s="21" t="s">
        <v>74</v>
      </c>
      <c r="AY449" s="21" t="s">
        <v>128</v>
      </c>
      <c r="BE449" s="189">
        <f t="shared" si="84"/>
        <v>0</v>
      </c>
      <c r="BF449" s="189">
        <f t="shared" si="85"/>
        <v>0</v>
      </c>
      <c r="BG449" s="189">
        <f t="shared" si="86"/>
        <v>0</v>
      </c>
      <c r="BH449" s="189">
        <f t="shared" si="87"/>
        <v>0</v>
      </c>
      <c r="BI449" s="189">
        <f t="shared" si="88"/>
        <v>0</v>
      </c>
      <c r="BJ449" s="21" t="s">
        <v>74</v>
      </c>
      <c r="BK449" s="189">
        <f t="shared" si="89"/>
        <v>0</v>
      </c>
      <c r="BL449" s="21" t="s">
        <v>654</v>
      </c>
      <c r="BM449" s="21" t="s">
        <v>1166</v>
      </c>
    </row>
    <row r="450" spans="2:65" s="1" customFormat="1" ht="16.5" customHeight="1">
      <c r="B450" s="177"/>
      <c r="C450" s="194" t="s">
        <v>1167</v>
      </c>
      <c r="D450" s="194" t="s">
        <v>1051</v>
      </c>
      <c r="E450" s="195" t="s">
        <v>1168</v>
      </c>
      <c r="F450" s="196" t="s">
        <v>1169</v>
      </c>
      <c r="G450" s="197" t="s">
        <v>200</v>
      </c>
      <c r="H450" s="198">
        <v>2</v>
      </c>
      <c r="I450" s="199"/>
      <c r="J450" s="200">
        <f t="shared" si="80"/>
        <v>0</v>
      </c>
      <c r="K450" s="196" t="s">
        <v>135</v>
      </c>
      <c r="L450" s="201"/>
      <c r="M450" s="202" t="s">
        <v>5</v>
      </c>
      <c r="N450" s="203" t="s">
        <v>38</v>
      </c>
      <c r="O450" s="39"/>
      <c r="P450" s="187">
        <f t="shared" si="81"/>
        <v>0</v>
      </c>
      <c r="Q450" s="187">
        <v>0</v>
      </c>
      <c r="R450" s="187">
        <f t="shared" si="82"/>
        <v>0</v>
      </c>
      <c r="S450" s="187">
        <v>0</v>
      </c>
      <c r="T450" s="188">
        <f t="shared" si="83"/>
        <v>0</v>
      </c>
      <c r="AR450" s="21" t="s">
        <v>654</v>
      </c>
      <c r="AT450" s="21" t="s">
        <v>1051</v>
      </c>
      <c r="AU450" s="21" t="s">
        <v>74</v>
      </c>
      <c r="AY450" s="21" t="s">
        <v>128</v>
      </c>
      <c r="BE450" s="189">
        <f t="shared" si="84"/>
        <v>0</v>
      </c>
      <c r="BF450" s="189">
        <f t="shared" si="85"/>
        <v>0</v>
      </c>
      <c r="BG450" s="189">
        <f t="shared" si="86"/>
        <v>0</v>
      </c>
      <c r="BH450" s="189">
        <f t="shared" si="87"/>
        <v>0</v>
      </c>
      <c r="BI450" s="189">
        <f t="shared" si="88"/>
        <v>0</v>
      </c>
      <c r="BJ450" s="21" t="s">
        <v>74</v>
      </c>
      <c r="BK450" s="189">
        <f t="shared" si="89"/>
        <v>0</v>
      </c>
      <c r="BL450" s="21" t="s">
        <v>654</v>
      </c>
      <c r="BM450" s="21" t="s">
        <v>1170</v>
      </c>
    </row>
    <row r="451" spans="2:65" s="1" customFormat="1" ht="16.5" customHeight="1">
      <c r="B451" s="177"/>
      <c r="C451" s="194" t="s">
        <v>1171</v>
      </c>
      <c r="D451" s="194" t="s">
        <v>1051</v>
      </c>
      <c r="E451" s="195" t="s">
        <v>1172</v>
      </c>
      <c r="F451" s="196" t="s">
        <v>1173</v>
      </c>
      <c r="G451" s="197" t="s">
        <v>200</v>
      </c>
      <c r="H451" s="198">
        <v>2</v>
      </c>
      <c r="I451" s="199"/>
      <c r="J451" s="200">
        <f t="shared" si="80"/>
        <v>0</v>
      </c>
      <c r="K451" s="196" t="s">
        <v>135</v>
      </c>
      <c r="L451" s="201"/>
      <c r="M451" s="202" t="s">
        <v>5</v>
      </c>
      <c r="N451" s="203" t="s">
        <v>38</v>
      </c>
      <c r="O451" s="39"/>
      <c r="P451" s="187">
        <f t="shared" si="81"/>
        <v>0</v>
      </c>
      <c r="Q451" s="187">
        <v>0.30498999999999998</v>
      </c>
      <c r="R451" s="187">
        <f t="shared" si="82"/>
        <v>0.60997999999999997</v>
      </c>
      <c r="S451" s="187">
        <v>0</v>
      </c>
      <c r="T451" s="188">
        <f t="shared" si="83"/>
        <v>0</v>
      </c>
      <c r="AR451" s="21" t="s">
        <v>654</v>
      </c>
      <c r="AT451" s="21" t="s">
        <v>1051</v>
      </c>
      <c r="AU451" s="21" t="s">
        <v>74</v>
      </c>
      <c r="AY451" s="21" t="s">
        <v>128</v>
      </c>
      <c r="BE451" s="189">
        <f t="shared" si="84"/>
        <v>0</v>
      </c>
      <c r="BF451" s="189">
        <f t="shared" si="85"/>
        <v>0</v>
      </c>
      <c r="BG451" s="189">
        <f t="shared" si="86"/>
        <v>0</v>
      </c>
      <c r="BH451" s="189">
        <f t="shared" si="87"/>
        <v>0</v>
      </c>
      <c r="BI451" s="189">
        <f t="shared" si="88"/>
        <v>0</v>
      </c>
      <c r="BJ451" s="21" t="s">
        <v>74</v>
      </c>
      <c r="BK451" s="189">
        <f t="shared" si="89"/>
        <v>0</v>
      </c>
      <c r="BL451" s="21" t="s">
        <v>654</v>
      </c>
      <c r="BM451" s="21" t="s">
        <v>1174</v>
      </c>
    </row>
    <row r="452" spans="2:65" s="1" customFormat="1" ht="16.5" customHeight="1">
      <c r="B452" s="177"/>
      <c r="C452" s="194" t="s">
        <v>1175</v>
      </c>
      <c r="D452" s="194" t="s">
        <v>1051</v>
      </c>
      <c r="E452" s="195" t="s">
        <v>1176</v>
      </c>
      <c r="F452" s="196" t="s">
        <v>1177</v>
      </c>
      <c r="G452" s="197" t="s">
        <v>200</v>
      </c>
      <c r="H452" s="198">
        <v>2</v>
      </c>
      <c r="I452" s="199"/>
      <c r="J452" s="200">
        <f t="shared" si="80"/>
        <v>0</v>
      </c>
      <c r="K452" s="196" t="s">
        <v>135</v>
      </c>
      <c r="L452" s="201"/>
      <c r="M452" s="202" t="s">
        <v>5</v>
      </c>
      <c r="N452" s="203" t="s">
        <v>38</v>
      </c>
      <c r="O452" s="39"/>
      <c r="P452" s="187">
        <f t="shared" si="81"/>
        <v>0</v>
      </c>
      <c r="Q452" s="187">
        <v>0</v>
      </c>
      <c r="R452" s="187">
        <f t="shared" si="82"/>
        <v>0</v>
      </c>
      <c r="S452" s="187">
        <v>0</v>
      </c>
      <c r="T452" s="188">
        <f t="shared" si="83"/>
        <v>0</v>
      </c>
      <c r="AR452" s="21" t="s">
        <v>654</v>
      </c>
      <c r="AT452" s="21" t="s">
        <v>1051</v>
      </c>
      <c r="AU452" s="21" t="s">
        <v>74</v>
      </c>
      <c r="AY452" s="21" t="s">
        <v>128</v>
      </c>
      <c r="BE452" s="189">
        <f t="shared" si="84"/>
        <v>0</v>
      </c>
      <c r="BF452" s="189">
        <f t="shared" si="85"/>
        <v>0</v>
      </c>
      <c r="BG452" s="189">
        <f t="shared" si="86"/>
        <v>0</v>
      </c>
      <c r="BH452" s="189">
        <f t="shared" si="87"/>
        <v>0</v>
      </c>
      <c r="BI452" s="189">
        <f t="shared" si="88"/>
        <v>0</v>
      </c>
      <c r="BJ452" s="21" t="s">
        <v>74</v>
      </c>
      <c r="BK452" s="189">
        <f t="shared" si="89"/>
        <v>0</v>
      </c>
      <c r="BL452" s="21" t="s">
        <v>654</v>
      </c>
      <c r="BM452" s="21" t="s">
        <v>1178</v>
      </c>
    </row>
    <row r="453" spans="2:65" s="1" customFormat="1" ht="16.5" customHeight="1">
      <c r="B453" s="177"/>
      <c r="C453" s="194" t="s">
        <v>1179</v>
      </c>
      <c r="D453" s="194" t="s">
        <v>1051</v>
      </c>
      <c r="E453" s="195" t="s">
        <v>1180</v>
      </c>
      <c r="F453" s="196" t="s">
        <v>1181</v>
      </c>
      <c r="G453" s="197" t="s">
        <v>200</v>
      </c>
      <c r="H453" s="198">
        <v>2</v>
      </c>
      <c r="I453" s="199"/>
      <c r="J453" s="200">
        <f t="shared" si="80"/>
        <v>0</v>
      </c>
      <c r="K453" s="196" t="s">
        <v>135</v>
      </c>
      <c r="L453" s="201"/>
      <c r="M453" s="202" t="s">
        <v>5</v>
      </c>
      <c r="N453" s="203" t="s">
        <v>38</v>
      </c>
      <c r="O453" s="39"/>
      <c r="P453" s="187">
        <f t="shared" si="81"/>
        <v>0</v>
      </c>
      <c r="Q453" s="187">
        <v>0.24418999999999999</v>
      </c>
      <c r="R453" s="187">
        <f t="shared" si="82"/>
        <v>0.48837999999999998</v>
      </c>
      <c r="S453" s="187">
        <v>0</v>
      </c>
      <c r="T453" s="188">
        <f t="shared" si="83"/>
        <v>0</v>
      </c>
      <c r="AR453" s="21" t="s">
        <v>654</v>
      </c>
      <c r="AT453" s="21" t="s">
        <v>1051</v>
      </c>
      <c r="AU453" s="21" t="s">
        <v>74</v>
      </c>
      <c r="AY453" s="21" t="s">
        <v>128</v>
      </c>
      <c r="BE453" s="189">
        <f t="shared" si="84"/>
        <v>0</v>
      </c>
      <c r="BF453" s="189">
        <f t="shared" si="85"/>
        <v>0</v>
      </c>
      <c r="BG453" s="189">
        <f t="shared" si="86"/>
        <v>0</v>
      </c>
      <c r="BH453" s="189">
        <f t="shared" si="87"/>
        <v>0</v>
      </c>
      <c r="BI453" s="189">
        <f t="shared" si="88"/>
        <v>0</v>
      </c>
      <c r="BJ453" s="21" t="s">
        <v>74</v>
      </c>
      <c r="BK453" s="189">
        <f t="shared" si="89"/>
        <v>0</v>
      </c>
      <c r="BL453" s="21" t="s">
        <v>654</v>
      </c>
      <c r="BM453" s="21" t="s">
        <v>1182</v>
      </c>
    </row>
    <row r="454" spans="2:65" s="1" customFormat="1" ht="16.5" customHeight="1">
      <c r="B454" s="177"/>
      <c r="C454" s="194" t="s">
        <v>1183</v>
      </c>
      <c r="D454" s="194" t="s">
        <v>1051</v>
      </c>
      <c r="E454" s="195" t="s">
        <v>1184</v>
      </c>
      <c r="F454" s="196" t="s">
        <v>1185</v>
      </c>
      <c r="G454" s="197" t="s">
        <v>200</v>
      </c>
      <c r="H454" s="198">
        <v>2</v>
      </c>
      <c r="I454" s="199"/>
      <c r="J454" s="200">
        <f t="shared" si="80"/>
        <v>0</v>
      </c>
      <c r="K454" s="196" t="s">
        <v>135</v>
      </c>
      <c r="L454" s="201"/>
      <c r="M454" s="202" t="s">
        <v>5</v>
      </c>
      <c r="N454" s="203" t="s">
        <v>38</v>
      </c>
      <c r="O454" s="39"/>
      <c r="P454" s="187">
        <f t="shared" si="81"/>
        <v>0</v>
      </c>
      <c r="Q454" s="187">
        <v>273.83</v>
      </c>
      <c r="R454" s="187">
        <f t="shared" si="82"/>
        <v>547.66</v>
      </c>
      <c r="S454" s="187">
        <v>0</v>
      </c>
      <c r="T454" s="188">
        <f t="shared" si="83"/>
        <v>0</v>
      </c>
      <c r="AR454" s="21" t="s">
        <v>654</v>
      </c>
      <c r="AT454" s="21" t="s">
        <v>1051</v>
      </c>
      <c r="AU454" s="21" t="s">
        <v>74</v>
      </c>
      <c r="AY454" s="21" t="s">
        <v>128</v>
      </c>
      <c r="BE454" s="189">
        <f t="shared" si="84"/>
        <v>0</v>
      </c>
      <c r="BF454" s="189">
        <f t="shared" si="85"/>
        <v>0</v>
      </c>
      <c r="BG454" s="189">
        <f t="shared" si="86"/>
        <v>0</v>
      </c>
      <c r="BH454" s="189">
        <f t="shared" si="87"/>
        <v>0</v>
      </c>
      <c r="BI454" s="189">
        <f t="shared" si="88"/>
        <v>0</v>
      </c>
      <c r="BJ454" s="21" t="s">
        <v>74</v>
      </c>
      <c r="BK454" s="189">
        <f t="shared" si="89"/>
        <v>0</v>
      </c>
      <c r="BL454" s="21" t="s">
        <v>654</v>
      </c>
      <c r="BM454" s="21" t="s">
        <v>1186</v>
      </c>
    </row>
    <row r="455" spans="2:65" s="1" customFormat="1" ht="16.5" customHeight="1">
      <c r="B455" s="177"/>
      <c r="C455" s="194" t="s">
        <v>1187</v>
      </c>
      <c r="D455" s="194" t="s">
        <v>1051</v>
      </c>
      <c r="E455" s="195" t="s">
        <v>1188</v>
      </c>
      <c r="F455" s="196" t="s">
        <v>1189</v>
      </c>
      <c r="G455" s="197" t="s">
        <v>200</v>
      </c>
      <c r="H455" s="198">
        <v>2</v>
      </c>
      <c r="I455" s="199"/>
      <c r="J455" s="200">
        <f t="shared" si="80"/>
        <v>0</v>
      </c>
      <c r="K455" s="196" t="s">
        <v>135</v>
      </c>
      <c r="L455" s="201"/>
      <c r="M455" s="202" t="s">
        <v>5</v>
      </c>
      <c r="N455" s="203" t="s">
        <v>38</v>
      </c>
      <c r="O455" s="39"/>
      <c r="P455" s="187">
        <f t="shared" si="81"/>
        <v>0</v>
      </c>
      <c r="Q455" s="187">
        <v>0</v>
      </c>
      <c r="R455" s="187">
        <f t="shared" si="82"/>
        <v>0</v>
      </c>
      <c r="S455" s="187">
        <v>0</v>
      </c>
      <c r="T455" s="188">
        <f t="shared" si="83"/>
        <v>0</v>
      </c>
      <c r="AR455" s="21" t="s">
        <v>654</v>
      </c>
      <c r="AT455" s="21" t="s">
        <v>1051</v>
      </c>
      <c r="AU455" s="21" t="s">
        <v>74</v>
      </c>
      <c r="AY455" s="21" t="s">
        <v>128</v>
      </c>
      <c r="BE455" s="189">
        <f t="shared" si="84"/>
        <v>0</v>
      </c>
      <c r="BF455" s="189">
        <f t="shared" si="85"/>
        <v>0</v>
      </c>
      <c r="BG455" s="189">
        <f t="shared" si="86"/>
        <v>0</v>
      </c>
      <c r="BH455" s="189">
        <f t="shared" si="87"/>
        <v>0</v>
      </c>
      <c r="BI455" s="189">
        <f t="shared" si="88"/>
        <v>0</v>
      </c>
      <c r="BJ455" s="21" t="s">
        <v>74</v>
      </c>
      <c r="BK455" s="189">
        <f t="shared" si="89"/>
        <v>0</v>
      </c>
      <c r="BL455" s="21" t="s">
        <v>654</v>
      </c>
      <c r="BM455" s="21" t="s">
        <v>1190</v>
      </c>
    </row>
    <row r="456" spans="2:65" s="1" customFormat="1" ht="16.5" customHeight="1">
      <c r="B456" s="177"/>
      <c r="C456" s="194" t="s">
        <v>1191</v>
      </c>
      <c r="D456" s="194" t="s">
        <v>1051</v>
      </c>
      <c r="E456" s="195" t="s">
        <v>1192</v>
      </c>
      <c r="F456" s="196" t="s">
        <v>1193</v>
      </c>
      <c r="G456" s="197" t="s">
        <v>200</v>
      </c>
      <c r="H456" s="198">
        <v>2</v>
      </c>
      <c r="I456" s="199"/>
      <c r="J456" s="200">
        <f t="shared" si="80"/>
        <v>0</v>
      </c>
      <c r="K456" s="196" t="s">
        <v>135</v>
      </c>
      <c r="L456" s="201"/>
      <c r="M456" s="202" t="s">
        <v>5</v>
      </c>
      <c r="N456" s="203" t="s">
        <v>38</v>
      </c>
      <c r="O456" s="39"/>
      <c r="P456" s="187">
        <f t="shared" si="81"/>
        <v>0</v>
      </c>
      <c r="Q456" s="187">
        <v>0.24418999999999999</v>
      </c>
      <c r="R456" s="187">
        <f t="shared" si="82"/>
        <v>0.48837999999999998</v>
      </c>
      <c r="S456" s="187">
        <v>0</v>
      </c>
      <c r="T456" s="188">
        <f t="shared" si="83"/>
        <v>0</v>
      </c>
      <c r="AR456" s="21" t="s">
        <v>654</v>
      </c>
      <c r="AT456" s="21" t="s">
        <v>1051</v>
      </c>
      <c r="AU456" s="21" t="s">
        <v>74</v>
      </c>
      <c r="AY456" s="21" t="s">
        <v>128</v>
      </c>
      <c r="BE456" s="189">
        <f t="shared" si="84"/>
        <v>0</v>
      </c>
      <c r="BF456" s="189">
        <f t="shared" si="85"/>
        <v>0</v>
      </c>
      <c r="BG456" s="189">
        <f t="shared" si="86"/>
        <v>0</v>
      </c>
      <c r="BH456" s="189">
        <f t="shared" si="87"/>
        <v>0</v>
      </c>
      <c r="BI456" s="189">
        <f t="shared" si="88"/>
        <v>0</v>
      </c>
      <c r="BJ456" s="21" t="s">
        <v>74</v>
      </c>
      <c r="BK456" s="189">
        <f t="shared" si="89"/>
        <v>0</v>
      </c>
      <c r="BL456" s="21" t="s">
        <v>654</v>
      </c>
      <c r="BM456" s="21" t="s">
        <v>1194</v>
      </c>
    </row>
    <row r="457" spans="2:65" s="1" customFormat="1" ht="16.5" customHeight="1">
      <c r="B457" s="177"/>
      <c r="C457" s="194" t="s">
        <v>1195</v>
      </c>
      <c r="D457" s="194" t="s">
        <v>1051</v>
      </c>
      <c r="E457" s="195" t="s">
        <v>1196</v>
      </c>
      <c r="F457" s="196" t="s">
        <v>1197</v>
      </c>
      <c r="G457" s="197" t="s">
        <v>200</v>
      </c>
      <c r="H457" s="198">
        <v>10</v>
      </c>
      <c r="I457" s="199"/>
      <c r="J457" s="200">
        <f t="shared" si="80"/>
        <v>0</v>
      </c>
      <c r="K457" s="196" t="s">
        <v>135</v>
      </c>
      <c r="L457" s="201"/>
      <c r="M457" s="202" t="s">
        <v>5</v>
      </c>
      <c r="N457" s="203" t="s">
        <v>38</v>
      </c>
      <c r="O457" s="39"/>
      <c r="P457" s="187">
        <f t="shared" si="81"/>
        <v>0</v>
      </c>
      <c r="Q457" s="187">
        <v>11.62</v>
      </c>
      <c r="R457" s="187">
        <f t="shared" si="82"/>
        <v>116.19999999999999</v>
      </c>
      <c r="S457" s="187">
        <v>0</v>
      </c>
      <c r="T457" s="188">
        <f t="shared" si="83"/>
        <v>0</v>
      </c>
      <c r="AR457" s="21" t="s">
        <v>654</v>
      </c>
      <c r="AT457" s="21" t="s">
        <v>1051</v>
      </c>
      <c r="AU457" s="21" t="s">
        <v>74</v>
      </c>
      <c r="AY457" s="21" t="s">
        <v>128</v>
      </c>
      <c r="BE457" s="189">
        <f t="shared" si="84"/>
        <v>0</v>
      </c>
      <c r="BF457" s="189">
        <f t="shared" si="85"/>
        <v>0</v>
      </c>
      <c r="BG457" s="189">
        <f t="shared" si="86"/>
        <v>0</v>
      </c>
      <c r="BH457" s="189">
        <f t="shared" si="87"/>
        <v>0</v>
      </c>
      <c r="BI457" s="189">
        <f t="shared" si="88"/>
        <v>0</v>
      </c>
      <c r="BJ457" s="21" t="s">
        <v>74</v>
      </c>
      <c r="BK457" s="189">
        <f t="shared" si="89"/>
        <v>0</v>
      </c>
      <c r="BL457" s="21" t="s">
        <v>654</v>
      </c>
      <c r="BM457" s="21" t="s">
        <v>1198</v>
      </c>
    </row>
    <row r="458" spans="2:65" s="1" customFormat="1" ht="16.5" customHeight="1">
      <c r="B458" s="177"/>
      <c r="C458" s="194" t="s">
        <v>1199</v>
      </c>
      <c r="D458" s="194" t="s">
        <v>1051</v>
      </c>
      <c r="E458" s="195" t="s">
        <v>1200</v>
      </c>
      <c r="F458" s="196" t="s">
        <v>1201</v>
      </c>
      <c r="G458" s="197" t="s">
        <v>200</v>
      </c>
      <c r="H458" s="198">
        <v>10</v>
      </c>
      <c r="I458" s="199"/>
      <c r="J458" s="200">
        <f t="shared" si="80"/>
        <v>0</v>
      </c>
      <c r="K458" s="196" t="s">
        <v>135</v>
      </c>
      <c r="L458" s="201"/>
      <c r="M458" s="202" t="s">
        <v>5</v>
      </c>
      <c r="N458" s="203" t="s">
        <v>38</v>
      </c>
      <c r="O458" s="39"/>
      <c r="P458" s="187">
        <f t="shared" si="81"/>
        <v>0</v>
      </c>
      <c r="Q458" s="187">
        <v>9.17</v>
      </c>
      <c r="R458" s="187">
        <f t="shared" si="82"/>
        <v>91.7</v>
      </c>
      <c r="S458" s="187">
        <v>0</v>
      </c>
      <c r="T458" s="188">
        <f t="shared" si="83"/>
        <v>0</v>
      </c>
      <c r="AR458" s="21" t="s">
        <v>654</v>
      </c>
      <c r="AT458" s="21" t="s">
        <v>1051</v>
      </c>
      <c r="AU458" s="21" t="s">
        <v>74</v>
      </c>
      <c r="AY458" s="21" t="s">
        <v>128</v>
      </c>
      <c r="BE458" s="189">
        <f t="shared" si="84"/>
        <v>0</v>
      </c>
      <c r="BF458" s="189">
        <f t="shared" si="85"/>
        <v>0</v>
      </c>
      <c r="BG458" s="189">
        <f t="shared" si="86"/>
        <v>0</v>
      </c>
      <c r="BH458" s="189">
        <f t="shared" si="87"/>
        <v>0</v>
      </c>
      <c r="BI458" s="189">
        <f t="shared" si="88"/>
        <v>0</v>
      </c>
      <c r="BJ458" s="21" t="s">
        <v>74</v>
      </c>
      <c r="BK458" s="189">
        <f t="shared" si="89"/>
        <v>0</v>
      </c>
      <c r="BL458" s="21" t="s">
        <v>654</v>
      </c>
      <c r="BM458" s="21" t="s">
        <v>1202</v>
      </c>
    </row>
    <row r="459" spans="2:65" s="1" customFormat="1" ht="16.5" customHeight="1">
      <c r="B459" s="177"/>
      <c r="C459" s="194" t="s">
        <v>1203</v>
      </c>
      <c r="D459" s="194" t="s">
        <v>1051</v>
      </c>
      <c r="E459" s="195" t="s">
        <v>1204</v>
      </c>
      <c r="F459" s="196" t="s">
        <v>1205</v>
      </c>
      <c r="G459" s="197" t="s">
        <v>200</v>
      </c>
      <c r="H459" s="198">
        <v>10</v>
      </c>
      <c r="I459" s="199"/>
      <c r="J459" s="200">
        <f t="shared" si="80"/>
        <v>0</v>
      </c>
      <c r="K459" s="196" t="s">
        <v>135</v>
      </c>
      <c r="L459" s="201"/>
      <c r="M459" s="202" t="s">
        <v>5</v>
      </c>
      <c r="N459" s="203" t="s">
        <v>38</v>
      </c>
      <c r="O459" s="39"/>
      <c r="P459" s="187">
        <f t="shared" si="81"/>
        <v>0</v>
      </c>
      <c r="Q459" s="187">
        <v>17.96</v>
      </c>
      <c r="R459" s="187">
        <f t="shared" si="82"/>
        <v>179.60000000000002</v>
      </c>
      <c r="S459" s="187">
        <v>0</v>
      </c>
      <c r="T459" s="188">
        <f t="shared" si="83"/>
        <v>0</v>
      </c>
      <c r="AR459" s="21" t="s">
        <v>654</v>
      </c>
      <c r="AT459" s="21" t="s">
        <v>1051</v>
      </c>
      <c r="AU459" s="21" t="s">
        <v>74</v>
      </c>
      <c r="AY459" s="21" t="s">
        <v>128</v>
      </c>
      <c r="BE459" s="189">
        <f t="shared" si="84"/>
        <v>0</v>
      </c>
      <c r="BF459" s="189">
        <f t="shared" si="85"/>
        <v>0</v>
      </c>
      <c r="BG459" s="189">
        <f t="shared" si="86"/>
        <v>0</v>
      </c>
      <c r="BH459" s="189">
        <f t="shared" si="87"/>
        <v>0</v>
      </c>
      <c r="BI459" s="189">
        <f t="shared" si="88"/>
        <v>0</v>
      </c>
      <c r="BJ459" s="21" t="s">
        <v>74</v>
      </c>
      <c r="BK459" s="189">
        <f t="shared" si="89"/>
        <v>0</v>
      </c>
      <c r="BL459" s="21" t="s">
        <v>654</v>
      </c>
      <c r="BM459" s="21" t="s">
        <v>1206</v>
      </c>
    </row>
    <row r="460" spans="2:65" s="1" customFormat="1" ht="16.5" customHeight="1">
      <c r="B460" s="177"/>
      <c r="C460" s="194" t="s">
        <v>1207</v>
      </c>
      <c r="D460" s="194" t="s">
        <v>1051</v>
      </c>
      <c r="E460" s="195" t="s">
        <v>1208</v>
      </c>
      <c r="F460" s="196" t="s">
        <v>1209</v>
      </c>
      <c r="G460" s="197" t="s">
        <v>200</v>
      </c>
      <c r="H460" s="198">
        <v>10</v>
      </c>
      <c r="I460" s="199"/>
      <c r="J460" s="200">
        <f t="shared" si="80"/>
        <v>0</v>
      </c>
      <c r="K460" s="196" t="s">
        <v>135</v>
      </c>
      <c r="L460" s="201"/>
      <c r="M460" s="202" t="s">
        <v>5</v>
      </c>
      <c r="N460" s="203" t="s">
        <v>38</v>
      </c>
      <c r="O460" s="39"/>
      <c r="P460" s="187">
        <f t="shared" si="81"/>
        <v>0</v>
      </c>
      <c r="Q460" s="187">
        <v>21.28</v>
      </c>
      <c r="R460" s="187">
        <f t="shared" si="82"/>
        <v>212.8</v>
      </c>
      <c r="S460" s="187">
        <v>0</v>
      </c>
      <c r="T460" s="188">
        <f t="shared" si="83"/>
        <v>0</v>
      </c>
      <c r="AR460" s="21" t="s">
        <v>654</v>
      </c>
      <c r="AT460" s="21" t="s">
        <v>1051</v>
      </c>
      <c r="AU460" s="21" t="s">
        <v>74</v>
      </c>
      <c r="AY460" s="21" t="s">
        <v>128</v>
      </c>
      <c r="BE460" s="189">
        <f t="shared" si="84"/>
        <v>0</v>
      </c>
      <c r="BF460" s="189">
        <f t="shared" si="85"/>
        <v>0</v>
      </c>
      <c r="BG460" s="189">
        <f t="shared" si="86"/>
        <v>0</v>
      </c>
      <c r="BH460" s="189">
        <f t="shared" si="87"/>
        <v>0</v>
      </c>
      <c r="BI460" s="189">
        <f t="shared" si="88"/>
        <v>0</v>
      </c>
      <c r="BJ460" s="21" t="s">
        <v>74</v>
      </c>
      <c r="BK460" s="189">
        <f t="shared" si="89"/>
        <v>0</v>
      </c>
      <c r="BL460" s="21" t="s">
        <v>654</v>
      </c>
      <c r="BM460" s="21" t="s">
        <v>1210</v>
      </c>
    </row>
    <row r="461" spans="2:65" s="1" customFormat="1" ht="16.5" customHeight="1">
      <c r="B461" s="177"/>
      <c r="C461" s="194" t="s">
        <v>1211</v>
      </c>
      <c r="D461" s="194" t="s">
        <v>1051</v>
      </c>
      <c r="E461" s="195" t="s">
        <v>1212</v>
      </c>
      <c r="F461" s="196" t="s">
        <v>1213</v>
      </c>
      <c r="G461" s="197" t="s">
        <v>200</v>
      </c>
      <c r="H461" s="198">
        <v>10</v>
      </c>
      <c r="I461" s="199"/>
      <c r="J461" s="200">
        <f t="shared" si="80"/>
        <v>0</v>
      </c>
      <c r="K461" s="196" t="s">
        <v>135</v>
      </c>
      <c r="L461" s="201"/>
      <c r="M461" s="202" t="s">
        <v>5</v>
      </c>
      <c r="N461" s="203" t="s">
        <v>38</v>
      </c>
      <c r="O461" s="39"/>
      <c r="P461" s="187">
        <f t="shared" si="81"/>
        <v>0</v>
      </c>
      <c r="Q461" s="187">
        <v>10.5</v>
      </c>
      <c r="R461" s="187">
        <f t="shared" si="82"/>
        <v>105</v>
      </c>
      <c r="S461" s="187">
        <v>0</v>
      </c>
      <c r="T461" s="188">
        <f t="shared" si="83"/>
        <v>0</v>
      </c>
      <c r="AR461" s="21" t="s">
        <v>654</v>
      </c>
      <c r="AT461" s="21" t="s">
        <v>1051</v>
      </c>
      <c r="AU461" s="21" t="s">
        <v>74</v>
      </c>
      <c r="AY461" s="21" t="s">
        <v>128</v>
      </c>
      <c r="BE461" s="189">
        <f t="shared" si="84"/>
        <v>0</v>
      </c>
      <c r="BF461" s="189">
        <f t="shared" si="85"/>
        <v>0</v>
      </c>
      <c r="BG461" s="189">
        <f t="shared" si="86"/>
        <v>0</v>
      </c>
      <c r="BH461" s="189">
        <f t="shared" si="87"/>
        <v>0</v>
      </c>
      <c r="BI461" s="189">
        <f t="shared" si="88"/>
        <v>0</v>
      </c>
      <c r="BJ461" s="21" t="s">
        <v>74</v>
      </c>
      <c r="BK461" s="189">
        <f t="shared" si="89"/>
        <v>0</v>
      </c>
      <c r="BL461" s="21" t="s">
        <v>654</v>
      </c>
      <c r="BM461" s="21" t="s">
        <v>1214</v>
      </c>
    </row>
    <row r="462" spans="2:65" s="1" customFormat="1" ht="16.5" customHeight="1">
      <c r="B462" s="177"/>
      <c r="C462" s="194" t="s">
        <v>1215</v>
      </c>
      <c r="D462" s="194" t="s">
        <v>1051</v>
      </c>
      <c r="E462" s="195" t="s">
        <v>1216</v>
      </c>
      <c r="F462" s="196" t="s">
        <v>1217</v>
      </c>
      <c r="G462" s="197" t="s">
        <v>200</v>
      </c>
      <c r="H462" s="198">
        <v>10</v>
      </c>
      <c r="I462" s="199"/>
      <c r="J462" s="200">
        <f t="shared" si="80"/>
        <v>0</v>
      </c>
      <c r="K462" s="196" t="s">
        <v>135</v>
      </c>
      <c r="L462" s="201"/>
      <c r="M462" s="202" t="s">
        <v>5</v>
      </c>
      <c r="N462" s="203" t="s">
        <v>38</v>
      </c>
      <c r="O462" s="39"/>
      <c r="P462" s="187">
        <f t="shared" si="81"/>
        <v>0</v>
      </c>
      <c r="Q462" s="187">
        <v>10.5</v>
      </c>
      <c r="R462" s="187">
        <f t="shared" si="82"/>
        <v>105</v>
      </c>
      <c r="S462" s="187">
        <v>0</v>
      </c>
      <c r="T462" s="188">
        <f t="shared" si="83"/>
        <v>0</v>
      </c>
      <c r="AR462" s="21" t="s">
        <v>654</v>
      </c>
      <c r="AT462" s="21" t="s">
        <v>1051</v>
      </c>
      <c r="AU462" s="21" t="s">
        <v>74</v>
      </c>
      <c r="AY462" s="21" t="s">
        <v>128</v>
      </c>
      <c r="BE462" s="189">
        <f t="shared" si="84"/>
        <v>0</v>
      </c>
      <c r="BF462" s="189">
        <f t="shared" si="85"/>
        <v>0</v>
      </c>
      <c r="BG462" s="189">
        <f t="shared" si="86"/>
        <v>0</v>
      </c>
      <c r="BH462" s="189">
        <f t="shared" si="87"/>
        <v>0</v>
      </c>
      <c r="BI462" s="189">
        <f t="shared" si="88"/>
        <v>0</v>
      </c>
      <c r="BJ462" s="21" t="s">
        <v>74</v>
      </c>
      <c r="BK462" s="189">
        <f t="shared" si="89"/>
        <v>0</v>
      </c>
      <c r="BL462" s="21" t="s">
        <v>654</v>
      </c>
      <c r="BM462" s="21" t="s">
        <v>1218</v>
      </c>
    </row>
    <row r="463" spans="2:65" s="1" customFormat="1" ht="16.5" customHeight="1">
      <c r="B463" s="177"/>
      <c r="C463" s="194" t="s">
        <v>1219</v>
      </c>
      <c r="D463" s="194" t="s">
        <v>1051</v>
      </c>
      <c r="E463" s="195" t="s">
        <v>1220</v>
      </c>
      <c r="F463" s="196" t="s">
        <v>1221</v>
      </c>
      <c r="G463" s="197" t="s">
        <v>200</v>
      </c>
      <c r="H463" s="198">
        <v>10</v>
      </c>
      <c r="I463" s="199"/>
      <c r="J463" s="200">
        <f t="shared" si="80"/>
        <v>0</v>
      </c>
      <c r="K463" s="196" t="s">
        <v>135</v>
      </c>
      <c r="L463" s="201"/>
      <c r="M463" s="202" t="s">
        <v>5</v>
      </c>
      <c r="N463" s="203" t="s">
        <v>38</v>
      </c>
      <c r="O463" s="39"/>
      <c r="P463" s="187">
        <f t="shared" si="81"/>
        <v>0</v>
      </c>
      <c r="Q463" s="187">
        <v>10.5</v>
      </c>
      <c r="R463" s="187">
        <f t="shared" si="82"/>
        <v>105</v>
      </c>
      <c r="S463" s="187">
        <v>0</v>
      </c>
      <c r="T463" s="188">
        <f t="shared" si="83"/>
        <v>0</v>
      </c>
      <c r="AR463" s="21" t="s">
        <v>654</v>
      </c>
      <c r="AT463" s="21" t="s">
        <v>1051</v>
      </c>
      <c r="AU463" s="21" t="s">
        <v>74</v>
      </c>
      <c r="AY463" s="21" t="s">
        <v>128</v>
      </c>
      <c r="BE463" s="189">
        <f t="shared" si="84"/>
        <v>0</v>
      </c>
      <c r="BF463" s="189">
        <f t="shared" si="85"/>
        <v>0</v>
      </c>
      <c r="BG463" s="189">
        <f t="shared" si="86"/>
        <v>0</v>
      </c>
      <c r="BH463" s="189">
        <f t="shared" si="87"/>
        <v>0</v>
      </c>
      <c r="BI463" s="189">
        <f t="shared" si="88"/>
        <v>0</v>
      </c>
      <c r="BJ463" s="21" t="s">
        <v>74</v>
      </c>
      <c r="BK463" s="189">
        <f t="shared" si="89"/>
        <v>0</v>
      </c>
      <c r="BL463" s="21" t="s">
        <v>654</v>
      </c>
      <c r="BM463" s="21" t="s">
        <v>1222</v>
      </c>
    </row>
    <row r="464" spans="2:65" s="1" customFormat="1" ht="16.5" customHeight="1">
      <c r="B464" s="177"/>
      <c r="C464" s="194" t="s">
        <v>1223</v>
      </c>
      <c r="D464" s="194" t="s">
        <v>1051</v>
      </c>
      <c r="E464" s="195" t="s">
        <v>1224</v>
      </c>
      <c r="F464" s="196" t="s">
        <v>1225</v>
      </c>
      <c r="G464" s="197" t="s">
        <v>200</v>
      </c>
      <c r="H464" s="198">
        <v>10</v>
      </c>
      <c r="I464" s="199"/>
      <c r="J464" s="200">
        <f t="shared" si="80"/>
        <v>0</v>
      </c>
      <c r="K464" s="196" t="s">
        <v>135</v>
      </c>
      <c r="L464" s="201"/>
      <c r="M464" s="202" t="s">
        <v>5</v>
      </c>
      <c r="N464" s="203" t="s">
        <v>38</v>
      </c>
      <c r="O464" s="39"/>
      <c r="P464" s="187">
        <f t="shared" si="81"/>
        <v>0</v>
      </c>
      <c r="Q464" s="187">
        <v>10.5</v>
      </c>
      <c r="R464" s="187">
        <f t="shared" si="82"/>
        <v>105</v>
      </c>
      <c r="S464" s="187">
        <v>0</v>
      </c>
      <c r="T464" s="188">
        <f t="shared" si="83"/>
        <v>0</v>
      </c>
      <c r="AR464" s="21" t="s">
        <v>654</v>
      </c>
      <c r="AT464" s="21" t="s">
        <v>1051</v>
      </c>
      <c r="AU464" s="21" t="s">
        <v>74</v>
      </c>
      <c r="AY464" s="21" t="s">
        <v>128</v>
      </c>
      <c r="BE464" s="189">
        <f t="shared" si="84"/>
        <v>0</v>
      </c>
      <c r="BF464" s="189">
        <f t="shared" si="85"/>
        <v>0</v>
      </c>
      <c r="BG464" s="189">
        <f t="shared" si="86"/>
        <v>0</v>
      </c>
      <c r="BH464" s="189">
        <f t="shared" si="87"/>
        <v>0</v>
      </c>
      <c r="BI464" s="189">
        <f t="shared" si="88"/>
        <v>0</v>
      </c>
      <c r="BJ464" s="21" t="s">
        <v>74</v>
      </c>
      <c r="BK464" s="189">
        <f t="shared" si="89"/>
        <v>0</v>
      </c>
      <c r="BL464" s="21" t="s">
        <v>654</v>
      </c>
      <c r="BM464" s="21" t="s">
        <v>1226</v>
      </c>
    </row>
    <row r="465" spans="2:65" s="1" customFormat="1" ht="16.5" customHeight="1">
      <c r="B465" s="177"/>
      <c r="C465" s="194" t="s">
        <v>1227</v>
      </c>
      <c r="D465" s="194" t="s">
        <v>1051</v>
      </c>
      <c r="E465" s="195" t="s">
        <v>1228</v>
      </c>
      <c r="F465" s="196" t="s">
        <v>1229</v>
      </c>
      <c r="G465" s="197" t="s">
        <v>200</v>
      </c>
      <c r="H465" s="198">
        <v>10</v>
      </c>
      <c r="I465" s="199"/>
      <c r="J465" s="200">
        <f t="shared" si="80"/>
        <v>0</v>
      </c>
      <c r="K465" s="196" t="s">
        <v>135</v>
      </c>
      <c r="L465" s="201"/>
      <c r="M465" s="202" t="s">
        <v>5</v>
      </c>
      <c r="N465" s="203" t="s">
        <v>38</v>
      </c>
      <c r="O465" s="39"/>
      <c r="P465" s="187">
        <f t="shared" si="81"/>
        <v>0</v>
      </c>
      <c r="Q465" s="187">
        <v>14</v>
      </c>
      <c r="R465" s="187">
        <f t="shared" si="82"/>
        <v>140</v>
      </c>
      <c r="S465" s="187">
        <v>0</v>
      </c>
      <c r="T465" s="188">
        <f t="shared" si="83"/>
        <v>0</v>
      </c>
      <c r="AR465" s="21" t="s">
        <v>654</v>
      </c>
      <c r="AT465" s="21" t="s">
        <v>1051</v>
      </c>
      <c r="AU465" s="21" t="s">
        <v>74</v>
      </c>
      <c r="AY465" s="21" t="s">
        <v>128</v>
      </c>
      <c r="BE465" s="189">
        <f t="shared" si="84"/>
        <v>0</v>
      </c>
      <c r="BF465" s="189">
        <f t="shared" si="85"/>
        <v>0</v>
      </c>
      <c r="BG465" s="189">
        <f t="shared" si="86"/>
        <v>0</v>
      </c>
      <c r="BH465" s="189">
        <f t="shared" si="87"/>
        <v>0</v>
      </c>
      <c r="BI465" s="189">
        <f t="shared" si="88"/>
        <v>0</v>
      </c>
      <c r="BJ465" s="21" t="s">
        <v>74</v>
      </c>
      <c r="BK465" s="189">
        <f t="shared" si="89"/>
        <v>0</v>
      </c>
      <c r="BL465" s="21" t="s">
        <v>654</v>
      </c>
      <c r="BM465" s="21" t="s">
        <v>1230</v>
      </c>
    </row>
    <row r="466" spans="2:65" s="1" customFormat="1" ht="16.5" customHeight="1">
      <c r="B466" s="177"/>
      <c r="C466" s="194" t="s">
        <v>1231</v>
      </c>
      <c r="D466" s="194" t="s">
        <v>1051</v>
      </c>
      <c r="E466" s="195" t="s">
        <v>1232</v>
      </c>
      <c r="F466" s="196" t="s">
        <v>1233</v>
      </c>
      <c r="G466" s="197" t="s">
        <v>200</v>
      </c>
      <c r="H466" s="198">
        <v>10</v>
      </c>
      <c r="I466" s="199"/>
      <c r="J466" s="200">
        <f t="shared" si="80"/>
        <v>0</v>
      </c>
      <c r="K466" s="196" t="s">
        <v>135</v>
      </c>
      <c r="L466" s="201"/>
      <c r="M466" s="202" t="s">
        <v>5</v>
      </c>
      <c r="N466" s="203" t="s">
        <v>38</v>
      </c>
      <c r="O466" s="39"/>
      <c r="P466" s="187">
        <f t="shared" si="81"/>
        <v>0</v>
      </c>
      <c r="Q466" s="187">
        <v>14</v>
      </c>
      <c r="R466" s="187">
        <f t="shared" si="82"/>
        <v>140</v>
      </c>
      <c r="S466" s="187">
        <v>0</v>
      </c>
      <c r="T466" s="188">
        <f t="shared" si="83"/>
        <v>0</v>
      </c>
      <c r="AR466" s="21" t="s">
        <v>654</v>
      </c>
      <c r="AT466" s="21" t="s">
        <v>1051</v>
      </c>
      <c r="AU466" s="21" t="s">
        <v>74</v>
      </c>
      <c r="AY466" s="21" t="s">
        <v>128</v>
      </c>
      <c r="BE466" s="189">
        <f t="shared" si="84"/>
        <v>0</v>
      </c>
      <c r="BF466" s="189">
        <f t="shared" si="85"/>
        <v>0</v>
      </c>
      <c r="BG466" s="189">
        <f t="shared" si="86"/>
        <v>0</v>
      </c>
      <c r="BH466" s="189">
        <f t="shared" si="87"/>
        <v>0</v>
      </c>
      <c r="BI466" s="189">
        <f t="shared" si="88"/>
        <v>0</v>
      </c>
      <c r="BJ466" s="21" t="s">
        <v>74</v>
      </c>
      <c r="BK466" s="189">
        <f t="shared" si="89"/>
        <v>0</v>
      </c>
      <c r="BL466" s="21" t="s">
        <v>654</v>
      </c>
      <c r="BM466" s="21" t="s">
        <v>1234</v>
      </c>
    </row>
    <row r="467" spans="2:65" s="1" customFormat="1" ht="16.5" customHeight="1">
      <c r="B467" s="177"/>
      <c r="C467" s="194" t="s">
        <v>1235</v>
      </c>
      <c r="D467" s="194" t="s">
        <v>1051</v>
      </c>
      <c r="E467" s="195" t="s">
        <v>1236</v>
      </c>
      <c r="F467" s="196" t="s">
        <v>1237</v>
      </c>
      <c r="G467" s="197" t="s">
        <v>200</v>
      </c>
      <c r="H467" s="198">
        <v>10</v>
      </c>
      <c r="I467" s="199"/>
      <c r="J467" s="200">
        <f t="shared" si="80"/>
        <v>0</v>
      </c>
      <c r="K467" s="196" t="s">
        <v>135</v>
      </c>
      <c r="L467" s="201"/>
      <c r="M467" s="202" t="s">
        <v>5</v>
      </c>
      <c r="N467" s="203" t="s">
        <v>38</v>
      </c>
      <c r="O467" s="39"/>
      <c r="P467" s="187">
        <f t="shared" si="81"/>
        <v>0</v>
      </c>
      <c r="Q467" s="187">
        <v>14</v>
      </c>
      <c r="R467" s="187">
        <f t="shared" si="82"/>
        <v>140</v>
      </c>
      <c r="S467" s="187">
        <v>0</v>
      </c>
      <c r="T467" s="188">
        <f t="shared" si="83"/>
        <v>0</v>
      </c>
      <c r="AR467" s="21" t="s">
        <v>654</v>
      </c>
      <c r="AT467" s="21" t="s">
        <v>1051</v>
      </c>
      <c r="AU467" s="21" t="s">
        <v>74</v>
      </c>
      <c r="AY467" s="21" t="s">
        <v>128</v>
      </c>
      <c r="BE467" s="189">
        <f t="shared" si="84"/>
        <v>0</v>
      </c>
      <c r="BF467" s="189">
        <f t="shared" si="85"/>
        <v>0</v>
      </c>
      <c r="BG467" s="189">
        <f t="shared" si="86"/>
        <v>0</v>
      </c>
      <c r="BH467" s="189">
        <f t="shared" si="87"/>
        <v>0</v>
      </c>
      <c r="BI467" s="189">
        <f t="shared" si="88"/>
        <v>0</v>
      </c>
      <c r="BJ467" s="21" t="s">
        <v>74</v>
      </c>
      <c r="BK467" s="189">
        <f t="shared" si="89"/>
        <v>0</v>
      </c>
      <c r="BL467" s="21" t="s">
        <v>654</v>
      </c>
      <c r="BM467" s="21" t="s">
        <v>1238</v>
      </c>
    </row>
    <row r="468" spans="2:65" s="1" customFormat="1" ht="16.5" customHeight="1">
      <c r="B468" s="177"/>
      <c r="C468" s="194" t="s">
        <v>1239</v>
      </c>
      <c r="D468" s="194" t="s">
        <v>1051</v>
      </c>
      <c r="E468" s="195" t="s">
        <v>1240</v>
      </c>
      <c r="F468" s="196" t="s">
        <v>1241</v>
      </c>
      <c r="G468" s="197" t="s">
        <v>200</v>
      </c>
      <c r="H468" s="198">
        <v>10</v>
      </c>
      <c r="I468" s="199"/>
      <c r="J468" s="200">
        <f t="shared" si="80"/>
        <v>0</v>
      </c>
      <c r="K468" s="196" t="s">
        <v>135</v>
      </c>
      <c r="L468" s="201"/>
      <c r="M468" s="202" t="s">
        <v>5</v>
      </c>
      <c r="N468" s="203" t="s">
        <v>38</v>
      </c>
      <c r="O468" s="39"/>
      <c r="P468" s="187">
        <f t="shared" si="81"/>
        <v>0</v>
      </c>
      <c r="Q468" s="187">
        <v>14</v>
      </c>
      <c r="R468" s="187">
        <f t="shared" si="82"/>
        <v>140</v>
      </c>
      <c r="S468" s="187">
        <v>0</v>
      </c>
      <c r="T468" s="188">
        <f t="shared" si="83"/>
        <v>0</v>
      </c>
      <c r="AR468" s="21" t="s">
        <v>654</v>
      </c>
      <c r="AT468" s="21" t="s">
        <v>1051</v>
      </c>
      <c r="AU468" s="21" t="s">
        <v>74</v>
      </c>
      <c r="AY468" s="21" t="s">
        <v>128</v>
      </c>
      <c r="BE468" s="189">
        <f t="shared" si="84"/>
        <v>0</v>
      </c>
      <c r="BF468" s="189">
        <f t="shared" si="85"/>
        <v>0</v>
      </c>
      <c r="BG468" s="189">
        <f t="shared" si="86"/>
        <v>0</v>
      </c>
      <c r="BH468" s="189">
        <f t="shared" si="87"/>
        <v>0</v>
      </c>
      <c r="BI468" s="189">
        <f t="shared" si="88"/>
        <v>0</v>
      </c>
      <c r="BJ468" s="21" t="s">
        <v>74</v>
      </c>
      <c r="BK468" s="189">
        <f t="shared" si="89"/>
        <v>0</v>
      </c>
      <c r="BL468" s="21" t="s">
        <v>654</v>
      </c>
      <c r="BM468" s="21" t="s">
        <v>1242</v>
      </c>
    </row>
    <row r="469" spans="2:65" s="1" customFormat="1" ht="16.5" customHeight="1">
      <c r="B469" s="177"/>
      <c r="C469" s="194" t="s">
        <v>1243</v>
      </c>
      <c r="D469" s="194" t="s">
        <v>1051</v>
      </c>
      <c r="E469" s="195" t="s">
        <v>1244</v>
      </c>
      <c r="F469" s="196" t="s">
        <v>1245</v>
      </c>
      <c r="G469" s="197" t="s">
        <v>200</v>
      </c>
      <c r="H469" s="198">
        <v>10</v>
      </c>
      <c r="I469" s="199"/>
      <c r="J469" s="200">
        <f t="shared" si="80"/>
        <v>0</v>
      </c>
      <c r="K469" s="196" t="s">
        <v>135</v>
      </c>
      <c r="L469" s="201"/>
      <c r="M469" s="202" t="s">
        <v>5</v>
      </c>
      <c r="N469" s="203" t="s">
        <v>38</v>
      </c>
      <c r="O469" s="39"/>
      <c r="P469" s="187">
        <f t="shared" si="81"/>
        <v>0</v>
      </c>
      <c r="Q469" s="187">
        <v>5</v>
      </c>
      <c r="R469" s="187">
        <f t="shared" si="82"/>
        <v>50</v>
      </c>
      <c r="S469" s="187">
        <v>0</v>
      </c>
      <c r="T469" s="188">
        <f t="shared" si="83"/>
        <v>0</v>
      </c>
      <c r="AR469" s="21" t="s">
        <v>654</v>
      </c>
      <c r="AT469" s="21" t="s">
        <v>1051</v>
      </c>
      <c r="AU469" s="21" t="s">
        <v>74</v>
      </c>
      <c r="AY469" s="21" t="s">
        <v>128</v>
      </c>
      <c r="BE469" s="189">
        <f t="shared" si="84"/>
        <v>0</v>
      </c>
      <c r="BF469" s="189">
        <f t="shared" si="85"/>
        <v>0</v>
      </c>
      <c r="BG469" s="189">
        <f t="shared" si="86"/>
        <v>0</v>
      </c>
      <c r="BH469" s="189">
        <f t="shared" si="87"/>
        <v>0</v>
      </c>
      <c r="BI469" s="189">
        <f t="shared" si="88"/>
        <v>0</v>
      </c>
      <c r="BJ469" s="21" t="s">
        <v>74</v>
      </c>
      <c r="BK469" s="189">
        <f t="shared" si="89"/>
        <v>0</v>
      </c>
      <c r="BL469" s="21" t="s">
        <v>654</v>
      </c>
      <c r="BM469" s="21" t="s">
        <v>1246</v>
      </c>
    </row>
    <row r="470" spans="2:65" s="1" customFormat="1" ht="16.5" customHeight="1">
      <c r="B470" s="177"/>
      <c r="C470" s="194" t="s">
        <v>1247</v>
      </c>
      <c r="D470" s="194" t="s">
        <v>1051</v>
      </c>
      <c r="E470" s="195" t="s">
        <v>1248</v>
      </c>
      <c r="F470" s="196" t="s">
        <v>1249</v>
      </c>
      <c r="G470" s="197" t="s">
        <v>200</v>
      </c>
      <c r="H470" s="198">
        <v>10</v>
      </c>
      <c r="I470" s="199"/>
      <c r="J470" s="200">
        <f t="shared" si="80"/>
        <v>0</v>
      </c>
      <c r="K470" s="196" t="s">
        <v>135</v>
      </c>
      <c r="L470" s="201"/>
      <c r="M470" s="202" t="s">
        <v>5</v>
      </c>
      <c r="N470" s="203" t="s">
        <v>38</v>
      </c>
      <c r="O470" s="39"/>
      <c r="P470" s="187">
        <f t="shared" si="81"/>
        <v>0</v>
      </c>
      <c r="Q470" s="187">
        <v>2</v>
      </c>
      <c r="R470" s="187">
        <f t="shared" si="82"/>
        <v>20</v>
      </c>
      <c r="S470" s="187">
        <v>0</v>
      </c>
      <c r="T470" s="188">
        <f t="shared" si="83"/>
        <v>0</v>
      </c>
      <c r="AR470" s="21" t="s">
        <v>654</v>
      </c>
      <c r="AT470" s="21" t="s">
        <v>1051</v>
      </c>
      <c r="AU470" s="21" t="s">
        <v>74</v>
      </c>
      <c r="AY470" s="21" t="s">
        <v>128</v>
      </c>
      <c r="BE470" s="189">
        <f t="shared" si="84"/>
        <v>0</v>
      </c>
      <c r="BF470" s="189">
        <f t="shared" si="85"/>
        <v>0</v>
      </c>
      <c r="BG470" s="189">
        <f t="shared" si="86"/>
        <v>0</v>
      </c>
      <c r="BH470" s="189">
        <f t="shared" si="87"/>
        <v>0</v>
      </c>
      <c r="BI470" s="189">
        <f t="shared" si="88"/>
        <v>0</v>
      </c>
      <c r="BJ470" s="21" t="s">
        <v>74</v>
      </c>
      <c r="BK470" s="189">
        <f t="shared" si="89"/>
        <v>0</v>
      </c>
      <c r="BL470" s="21" t="s">
        <v>654</v>
      </c>
      <c r="BM470" s="21" t="s">
        <v>1250</v>
      </c>
    </row>
    <row r="471" spans="2:65" s="1" customFormat="1" ht="16.5" customHeight="1">
      <c r="B471" s="177"/>
      <c r="C471" s="194" t="s">
        <v>1251</v>
      </c>
      <c r="D471" s="194" t="s">
        <v>1051</v>
      </c>
      <c r="E471" s="195" t="s">
        <v>1252</v>
      </c>
      <c r="F471" s="196" t="s">
        <v>1253</v>
      </c>
      <c r="G471" s="197" t="s">
        <v>200</v>
      </c>
      <c r="H471" s="198">
        <v>10</v>
      </c>
      <c r="I471" s="199"/>
      <c r="J471" s="200">
        <f t="shared" si="80"/>
        <v>0</v>
      </c>
      <c r="K471" s="196" t="s">
        <v>135</v>
      </c>
      <c r="L471" s="201"/>
      <c r="M471" s="202" t="s">
        <v>5</v>
      </c>
      <c r="N471" s="203" t="s">
        <v>38</v>
      </c>
      <c r="O471" s="39"/>
      <c r="P471" s="187">
        <f t="shared" si="81"/>
        <v>0</v>
      </c>
      <c r="Q471" s="187">
        <v>0.04</v>
      </c>
      <c r="R471" s="187">
        <f t="shared" si="82"/>
        <v>0.4</v>
      </c>
      <c r="S471" s="187">
        <v>0</v>
      </c>
      <c r="T471" s="188">
        <f t="shared" si="83"/>
        <v>0</v>
      </c>
      <c r="AR471" s="21" t="s">
        <v>654</v>
      </c>
      <c r="AT471" s="21" t="s">
        <v>1051</v>
      </c>
      <c r="AU471" s="21" t="s">
        <v>74</v>
      </c>
      <c r="AY471" s="21" t="s">
        <v>128</v>
      </c>
      <c r="BE471" s="189">
        <f t="shared" si="84"/>
        <v>0</v>
      </c>
      <c r="BF471" s="189">
        <f t="shared" si="85"/>
        <v>0</v>
      </c>
      <c r="BG471" s="189">
        <f t="shared" si="86"/>
        <v>0</v>
      </c>
      <c r="BH471" s="189">
        <f t="shared" si="87"/>
        <v>0</v>
      </c>
      <c r="BI471" s="189">
        <f t="shared" si="88"/>
        <v>0</v>
      </c>
      <c r="BJ471" s="21" t="s">
        <v>74</v>
      </c>
      <c r="BK471" s="189">
        <f t="shared" si="89"/>
        <v>0</v>
      </c>
      <c r="BL471" s="21" t="s">
        <v>654</v>
      </c>
      <c r="BM471" s="21" t="s">
        <v>1254</v>
      </c>
    </row>
    <row r="472" spans="2:65" s="1" customFormat="1" ht="16.5" customHeight="1">
      <c r="B472" s="177"/>
      <c r="C472" s="194" t="s">
        <v>1255</v>
      </c>
      <c r="D472" s="194" t="s">
        <v>1051</v>
      </c>
      <c r="E472" s="195" t="s">
        <v>1256</v>
      </c>
      <c r="F472" s="196" t="s">
        <v>1257</v>
      </c>
      <c r="G472" s="197" t="s">
        <v>200</v>
      </c>
      <c r="H472" s="198">
        <v>10</v>
      </c>
      <c r="I472" s="199"/>
      <c r="J472" s="200">
        <f t="shared" si="80"/>
        <v>0</v>
      </c>
      <c r="K472" s="196" t="s">
        <v>135</v>
      </c>
      <c r="L472" s="201"/>
      <c r="M472" s="202" t="s">
        <v>5</v>
      </c>
      <c r="N472" s="203" t="s">
        <v>38</v>
      </c>
      <c r="O472" s="39"/>
      <c r="P472" s="187">
        <f t="shared" si="81"/>
        <v>0</v>
      </c>
      <c r="Q472" s="187">
        <v>0.03</v>
      </c>
      <c r="R472" s="187">
        <f t="shared" si="82"/>
        <v>0.3</v>
      </c>
      <c r="S472" s="187">
        <v>0</v>
      </c>
      <c r="T472" s="188">
        <f t="shared" si="83"/>
        <v>0</v>
      </c>
      <c r="AR472" s="21" t="s">
        <v>654</v>
      </c>
      <c r="AT472" s="21" t="s">
        <v>1051</v>
      </c>
      <c r="AU472" s="21" t="s">
        <v>74</v>
      </c>
      <c r="AY472" s="21" t="s">
        <v>128</v>
      </c>
      <c r="BE472" s="189">
        <f t="shared" si="84"/>
        <v>0</v>
      </c>
      <c r="BF472" s="189">
        <f t="shared" si="85"/>
        <v>0</v>
      </c>
      <c r="BG472" s="189">
        <f t="shared" si="86"/>
        <v>0</v>
      </c>
      <c r="BH472" s="189">
        <f t="shared" si="87"/>
        <v>0</v>
      </c>
      <c r="BI472" s="189">
        <f t="shared" si="88"/>
        <v>0</v>
      </c>
      <c r="BJ472" s="21" t="s">
        <v>74</v>
      </c>
      <c r="BK472" s="189">
        <f t="shared" si="89"/>
        <v>0</v>
      </c>
      <c r="BL472" s="21" t="s">
        <v>654</v>
      </c>
      <c r="BM472" s="21" t="s">
        <v>1258</v>
      </c>
    </row>
    <row r="473" spans="2:65" s="1" customFormat="1" ht="16.5" customHeight="1">
      <c r="B473" s="177"/>
      <c r="C473" s="194" t="s">
        <v>1259</v>
      </c>
      <c r="D473" s="194" t="s">
        <v>1051</v>
      </c>
      <c r="E473" s="195" t="s">
        <v>1260</v>
      </c>
      <c r="F473" s="196" t="s">
        <v>1261</v>
      </c>
      <c r="G473" s="197" t="s">
        <v>200</v>
      </c>
      <c r="H473" s="198">
        <v>100</v>
      </c>
      <c r="I473" s="199"/>
      <c r="J473" s="200">
        <f t="shared" si="80"/>
        <v>0</v>
      </c>
      <c r="K473" s="196" t="s">
        <v>135</v>
      </c>
      <c r="L473" s="201"/>
      <c r="M473" s="202" t="s">
        <v>5</v>
      </c>
      <c r="N473" s="203" t="s">
        <v>38</v>
      </c>
      <c r="O473" s="39"/>
      <c r="P473" s="187">
        <f t="shared" si="81"/>
        <v>0</v>
      </c>
      <c r="Q473" s="187">
        <v>0.53</v>
      </c>
      <c r="R473" s="187">
        <f t="shared" si="82"/>
        <v>53</v>
      </c>
      <c r="S473" s="187">
        <v>0</v>
      </c>
      <c r="T473" s="188">
        <f t="shared" si="83"/>
        <v>0</v>
      </c>
      <c r="AR473" s="21" t="s">
        <v>654</v>
      </c>
      <c r="AT473" s="21" t="s">
        <v>1051</v>
      </c>
      <c r="AU473" s="21" t="s">
        <v>74</v>
      </c>
      <c r="AY473" s="21" t="s">
        <v>128</v>
      </c>
      <c r="BE473" s="189">
        <f t="shared" si="84"/>
        <v>0</v>
      </c>
      <c r="BF473" s="189">
        <f t="shared" si="85"/>
        <v>0</v>
      </c>
      <c r="BG473" s="189">
        <f t="shared" si="86"/>
        <v>0</v>
      </c>
      <c r="BH473" s="189">
        <f t="shared" si="87"/>
        <v>0</v>
      </c>
      <c r="BI473" s="189">
        <f t="shared" si="88"/>
        <v>0</v>
      </c>
      <c r="BJ473" s="21" t="s">
        <v>74</v>
      </c>
      <c r="BK473" s="189">
        <f t="shared" si="89"/>
        <v>0</v>
      </c>
      <c r="BL473" s="21" t="s">
        <v>654</v>
      </c>
      <c r="BM473" s="21" t="s">
        <v>1262</v>
      </c>
    </row>
    <row r="474" spans="2:65" s="1" customFormat="1" ht="16.5" customHeight="1">
      <c r="B474" s="177"/>
      <c r="C474" s="194" t="s">
        <v>1263</v>
      </c>
      <c r="D474" s="194" t="s">
        <v>1051</v>
      </c>
      <c r="E474" s="195" t="s">
        <v>1264</v>
      </c>
      <c r="F474" s="196" t="s">
        <v>1265</v>
      </c>
      <c r="G474" s="197" t="s">
        <v>200</v>
      </c>
      <c r="H474" s="198">
        <v>100</v>
      </c>
      <c r="I474" s="199"/>
      <c r="J474" s="200">
        <f t="shared" si="80"/>
        <v>0</v>
      </c>
      <c r="K474" s="196" t="s">
        <v>135</v>
      </c>
      <c r="L474" s="201"/>
      <c r="M474" s="202" t="s">
        <v>5</v>
      </c>
      <c r="N474" s="203" t="s">
        <v>38</v>
      </c>
      <c r="O474" s="39"/>
      <c r="P474" s="187">
        <f t="shared" si="81"/>
        <v>0</v>
      </c>
      <c r="Q474" s="187">
        <v>0.6</v>
      </c>
      <c r="R474" s="187">
        <f t="shared" si="82"/>
        <v>60</v>
      </c>
      <c r="S474" s="187">
        <v>0</v>
      </c>
      <c r="T474" s="188">
        <f t="shared" si="83"/>
        <v>0</v>
      </c>
      <c r="AR474" s="21" t="s">
        <v>654</v>
      </c>
      <c r="AT474" s="21" t="s">
        <v>1051</v>
      </c>
      <c r="AU474" s="21" t="s">
        <v>74</v>
      </c>
      <c r="AY474" s="21" t="s">
        <v>128</v>
      </c>
      <c r="BE474" s="189">
        <f t="shared" si="84"/>
        <v>0</v>
      </c>
      <c r="BF474" s="189">
        <f t="shared" si="85"/>
        <v>0</v>
      </c>
      <c r="BG474" s="189">
        <f t="shared" si="86"/>
        <v>0</v>
      </c>
      <c r="BH474" s="189">
        <f t="shared" si="87"/>
        <v>0</v>
      </c>
      <c r="BI474" s="189">
        <f t="shared" si="88"/>
        <v>0</v>
      </c>
      <c r="BJ474" s="21" t="s">
        <v>74</v>
      </c>
      <c r="BK474" s="189">
        <f t="shared" si="89"/>
        <v>0</v>
      </c>
      <c r="BL474" s="21" t="s">
        <v>654</v>
      </c>
      <c r="BM474" s="21" t="s">
        <v>1266</v>
      </c>
    </row>
    <row r="475" spans="2:65" s="1" customFormat="1" ht="16.5" customHeight="1">
      <c r="B475" s="177"/>
      <c r="C475" s="194" t="s">
        <v>1267</v>
      </c>
      <c r="D475" s="194" t="s">
        <v>1051</v>
      </c>
      <c r="E475" s="195" t="s">
        <v>1268</v>
      </c>
      <c r="F475" s="196" t="s">
        <v>1269</v>
      </c>
      <c r="G475" s="197" t="s">
        <v>200</v>
      </c>
      <c r="H475" s="198">
        <v>100</v>
      </c>
      <c r="I475" s="199"/>
      <c r="J475" s="200">
        <f t="shared" si="80"/>
        <v>0</v>
      </c>
      <c r="K475" s="196" t="s">
        <v>135</v>
      </c>
      <c r="L475" s="201"/>
      <c r="M475" s="202" t="s">
        <v>5</v>
      </c>
      <c r="N475" s="203" t="s">
        <v>38</v>
      </c>
      <c r="O475" s="39"/>
      <c r="P475" s="187">
        <f t="shared" si="81"/>
        <v>0</v>
      </c>
      <c r="Q475" s="187">
        <v>0.12</v>
      </c>
      <c r="R475" s="187">
        <f t="shared" si="82"/>
        <v>12</v>
      </c>
      <c r="S475" s="187">
        <v>0</v>
      </c>
      <c r="T475" s="188">
        <f t="shared" si="83"/>
        <v>0</v>
      </c>
      <c r="AR475" s="21" t="s">
        <v>654</v>
      </c>
      <c r="AT475" s="21" t="s">
        <v>1051</v>
      </c>
      <c r="AU475" s="21" t="s">
        <v>74</v>
      </c>
      <c r="AY475" s="21" t="s">
        <v>128</v>
      </c>
      <c r="BE475" s="189">
        <f t="shared" si="84"/>
        <v>0</v>
      </c>
      <c r="BF475" s="189">
        <f t="shared" si="85"/>
        <v>0</v>
      </c>
      <c r="BG475" s="189">
        <f t="shared" si="86"/>
        <v>0</v>
      </c>
      <c r="BH475" s="189">
        <f t="shared" si="87"/>
        <v>0</v>
      </c>
      <c r="BI475" s="189">
        <f t="shared" si="88"/>
        <v>0</v>
      </c>
      <c r="BJ475" s="21" t="s">
        <v>74</v>
      </c>
      <c r="BK475" s="189">
        <f t="shared" si="89"/>
        <v>0</v>
      </c>
      <c r="BL475" s="21" t="s">
        <v>654</v>
      </c>
      <c r="BM475" s="21" t="s">
        <v>1270</v>
      </c>
    </row>
    <row r="476" spans="2:65" s="1" customFormat="1" ht="25.5" customHeight="1">
      <c r="B476" s="177"/>
      <c r="C476" s="194" t="s">
        <v>1271</v>
      </c>
      <c r="D476" s="194" t="s">
        <v>1051</v>
      </c>
      <c r="E476" s="195" t="s">
        <v>1272</v>
      </c>
      <c r="F476" s="196" t="s">
        <v>1273</v>
      </c>
      <c r="G476" s="197" t="s">
        <v>200</v>
      </c>
      <c r="H476" s="198">
        <v>500</v>
      </c>
      <c r="I476" s="199"/>
      <c r="J476" s="200">
        <f t="shared" si="80"/>
        <v>0</v>
      </c>
      <c r="K476" s="196" t="s">
        <v>135</v>
      </c>
      <c r="L476" s="201"/>
      <c r="M476" s="202" t="s">
        <v>5</v>
      </c>
      <c r="N476" s="203" t="s">
        <v>38</v>
      </c>
      <c r="O476" s="39"/>
      <c r="P476" s="187">
        <f t="shared" si="81"/>
        <v>0</v>
      </c>
      <c r="Q476" s="187">
        <v>1.23</v>
      </c>
      <c r="R476" s="187">
        <f t="shared" si="82"/>
        <v>615</v>
      </c>
      <c r="S476" s="187">
        <v>0</v>
      </c>
      <c r="T476" s="188">
        <f t="shared" si="83"/>
        <v>0</v>
      </c>
      <c r="AR476" s="21" t="s">
        <v>654</v>
      </c>
      <c r="AT476" s="21" t="s">
        <v>1051</v>
      </c>
      <c r="AU476" s="21" t="s">
        <v>74</v>
      </c>
      <c r="AY476" s="21" t="s">
        <v>128</v>
      </c>
      <c r="BE476" s="189">
        <f t="shared" si="84"/>
        <v>0</v>
      </c>
      <c r="BF476" s="189">
        <f t="shared" si="85"/>
        <v>0</v>
      </c>
      <c r="BG476" s="189">
        <f t="shared" si="86"/>
        <v>0</v>
      </c>
      <c r="BH476" s="189">
        <f t="shared" si="87"/>
        <v>0</v>
      </c>
      <c r="BI476" s="189">
        <f t="shared" si="88"/>
        <v>0</v>
      </c>
      <c r="BJ476" s="21" t="s">
        <v>74</v>
      </c>
      <c r="BK476" s="189">
        <f t="shared" si="89"/>
        <v>0</v>
      </c>
      <c r="BL476" s="21" t="s">
        <v>654</v>
      </c>
      <c r="BM476" s="21" t="s">
        <v>1274</v>
      </c>
    </row>
    <row r="477" spans="2:65" s="1" customFormat="1" ht="25.5" customHeight="1">
      <c r="B477" s="177"/>
      <c r="C477" s="194" t="s">
        <v>1275</v>
      </c>
      <c r="D477" s="194" t="s">
        <v>1051</v>
      </c>
      <c r="E477" s="195" t="s">
        <v>1276</v>
      </c>
      <c r="F477" s="196" t="s">
        <v>1277</v>
      </c>
      <c r="G477" s="197" t="s">
        <v>200</v>
      </c>
      <c r="H477" s="198">
        <v>500</v>
      </c>
      <c r="I477" s="199"/>
      <c r="J477" s="200">
        <f t="shared" si="80"/>
        <v>0</v>
      </c>
      <c r="K477" s="196" t="s">
        <v>135</v>
      </c>
      <c r="L477" s="201"/>
      <c r="M477" s="202" t="s">
        <v>5</v>
      </c>
      <c r="N477" s="203" t="s">
        <v>38</v>
      </c>
      <c r="O477" s="39"/>
      <c r="P477" s="187">
        <f t="shared" si="81"/>
        <v>0</v>
      </c>
      <c r="Q477" s="187">
        <v>1.1100000000000001</v>
      </c>
      <c r="R477" s="187">
        <f t="shared" si="82"/>
        <v>555</v>
      </c>
      <c r="S477" s="187">
        <v>0</v>
      </c>
      <c r="T477" s="188">
        <f t="shared" si="83"/>
        <v>0</v>
      </c>
      <c r="AR477" s="21" t="s">
        <v>654</v>
      </c>
      <c r="AT477" s="21" t="s">
        <v>1051</v>
      </c>
      <c r="AU477" s="21" t="s">
        <v>74</v>
      </c>
      <c r="AY477" s="21" t="s">
        <v>128</v>
      </c>
      <c r="BE477" s="189">
        <f t="shared" si="84"/>
        <v>0</v>
      </c>
      <c r="BF477" s="189">
        <f t="shared" si="85"/>
        <v>0</v>
      </c>
      <c r="BG477" s="189">
        <f t="shared" si="86"/>
        <v>0</v>
      </c>
      <c r="BH477" s="189">
        <f t="shared" si="87"/>
        <v>0</v>
      </c>
      <c r="BI477" s="189">
        <f t="shared" si="88"/>
        <v>0</v>
      </c>
      <c r="BJ477" s="21" t="s">
        <v>74</v>
      </c>
      <c r="BK477" s="189">
        <f t="shared" si="89"/>
        <v>0</v>
      </c>
      <c r="BL477" s="21" t="s">
        <v>654</v>
      </c>
      <c r="BM477" s="21" t="s">
        <v>1278</v>
      </c>
    </row>
    <row r="478" spans="2:65" s="1" customFormat="1" ht="16.5" customHeight="1">
      <c r="B478" s="177"/>
      <c r="C478" s="194" t="s">
        <v>1279</v>
      </c>
      <c r="D478" s="194" t="s">
        <v>1051</v>
      </c>
      <c r="E478" s="195" t="s">
        <v>1280</v>
      </c>
      <c r="F478" s="196" t="s">
        <v>1281</v>
      </c>
      <c r="G478" s="197" t="s">
        <v>200</v>
      </c>
      <c r="H478" s="198">
        <v>500</v>
      </c>
      <c r="I478" s="199"/>
      <c r="J478" s="200">
        <f t="shared" ref="J478:J509" si="90">ROUND(I478*H478,2)</f>
        <v>0</v>
      </c>
      <c r="K478" s="196" t="s">
        <v>135</v>
      </c>
      <c r="L478" s="201"/>
      <c r="M478" s="202" t="s">
        <v>5</v>
      </c>
      <c r="N478" s="203" t="s">
        <v>38</v>
      </c>
      <c r="O478" s="39"/>
      <c r="P478" s="187">
        <f t="shared" ref="P478:P509" si="91">O478*H478</f>
        <v>0</v>
      </c>
      <c r="Q478" s="187">
        <v>1.1100000000000001</v>
      </c>
      <c r="R478" s="187">
        <f t="shared" ref="R478:R509" si="92">Q478*H478</f>
        <v>555</v>
      </c>
      <c r="S478" s="187">
        <v>0</v>
      </c>
      <c r="T478" s="188">
        <f t="shared" ref="T478:T509" si="93">S478*H478</f>
        <v>0</v>
      </c>
      <c r="AR478" s="21" t="s">
        <v>654</v>
      </c>
      <c r="AT478" s="21" t="s">
        <v>1051</v>
      </c>
      <c r="AU478" s="21" t="s">
        <v>74</v>
      </c>
      <c r="AY478" s="21" t="s">
        <v>128</v>
      </c>
      <c r="BE478" s="189">
        <f t="shared" ref="BE478:BE509" si="94">IF(N478="základní",J478,0)</f>
        <v>0</v>
      </c>
      <c r="BF478" s="189">
        <f t="shared" ref="BF478:BF509" si="95">IF(N478="snížená",J478,0)</f>
        <v>0</v>
      </c>
      <c r="BG478" s="189">
        <f t="shared" ref="BG478:BG509" si="96">IF(N478="zákl. přenesená",J478,0)</f>
        <v>0</v>
      </c>
      <c r="BH478" s="189">
        <f t="shared" ref="BH478:BH509" si="97">IF(N478="sníž. přenesená",J478,0)</f>
        <v>0</v>
      </c>
      <c r="BI478" s="189">
        <f t="shared" ref="BI478:BI509" si="98">IF(N478="nulová",J478,0)</f>
        <v>0</v>
      </c>
      <c r="BJ478" s="21" t="s">
        <v>74</v>
      </c>
      <c r="BK478" s="189">
        <f t="shared" ref="BK478:BK509" si="99">ROUND(I478*H478,2)</f>
        <v>0</v>
      </c>
      <c r="BL478" s="21" t="s">
        <v>654</v>
      </c>
      <c r="BM478" s="21" t="s">
        <v>1282</v>
      </c>
    </row>
    <row r="479" spans="2:65" s="1" customFormat="1" ht="16.5" customHeight="1">
      <c r="B479" s="177"/>
      <c r="C479" s="194" t="s">
        <v>1283</v>
      </c>
      <c r="D479" s="194" t="s">
        <v>1051</v>
      </c>
      <c r="E479" s="195" t="s">
        <v>1284</v>
      </c>
      <c r="F479" s="196" t="s">
        <v>1285</v>
      </c>
      <c r="G479" s="197" t="s">
        <v>200</v>
      </c>
      <c r="H479" s="198">
        <v>1000</v>
      </c>
      <c r="I479" s="199"/>
      <c r="J479" s="200">
        <f t="shared" si="90"/>
        <v>0</v>
      </c>
      <c r="K479" s="196" t="s">
        <v>135</v>
      </c>
      <c r="L479" s="201"/>
      <c r="M479" s="202" t="s">
        <v>5</v>
      </c>
      <c r="N479" s="203" t="s">
        <v>38</v>
      </c>
      <c r="O479" s="39"/>
      <c r="P479" s="187">
        <f t="shared" si="91"/>
        <v>0</v>
      </c>
      <c r="Q479" s="187">
        <v>1.23</v>
      </c>
      <c r="R479" s="187">
        <f t="shared" si="92"/>
        <v>1230</v>
      </c>
      <c r="S479" s="187">
        <v>0</v>
      </c>
      <c r="T479" s="188">
        <f t="shared" si="93"/>
        <v>0</v>
      </c>
      <c r="AR479" s="21" t="s">
        <v>654</v>
      </c>
      <c r="AT479" s="21" t="s">
        <v>1051</v>
      </c>
      <c r="AU479" s="21" t="s">
        <v>74</v>
      </c>
      <c r="AY479" s="21" t="s">
        <v>128</v>
      </c>
      <c r="BE479" s="189">
        <f t="shared" si="94"/>
        <v>0</v>
      </c>
      <c r="BF479" s="189">
        <f t="shared" si="95"/>
        <v>0</v>
      </c>
      <c r="BG479" s="189">
        <f t="shared" si="96"/>
        <v>0</v>
      </c>
      <c r="BH479" s="189">
        <f t="shared" si="97"/>
        <v>0</v>
      </c>
      <c r="BI479" s="189">
        <f t="shared" si="98"/>
        <v>0</v>
      </c>
      <c r="BJ479" s="21" t="s">
        <v>74</v>
      </c>
      <c r="BK479" s="189">
        <f t="shared" si="99"/>
        <v>0</v>
      </c>
      <c r="BL479" s="21" t="s">
        <v>654</v>
      </c>
      <c r="BM479" s="21" t="s">
        <v>1286</v>
      </c>
    </row>
    <row r="480" spans="2:65" s="1" customFormat="1" ht="16.5" customHeight="1">
      <c r="B480" s="177"/>
      <c r="C480" s="194" t="s">
        <v>1287</v>
      </c>
      <c r="D480" s="194" t="s">
        <v>1051</v>
      </c>
      <c r="E480" s="195" t="s">
        <v>1288</v>
      </c>
      <c r="F480" s="196" t="s">
        <v>1289</v>
      </c>
      <c r="G480" s="197" t="s">
        <v>200</v>
      </c>
      <c r="H480" s="198">
        <v>500</v>
      </c>
      <c r="I480" s="199"/>
      <c r="J480" s="200">
        <f t="shared" si="90"/>
        <v>0</v>
      </c>
      <c r="K480" s="196" t="s">
        <v>135</v>
      </c>
      <c r="L480" s="201"/>
      <c r="M480" s="202" t="s">
        <v>5</v>
      </c>
      <c r="N480" s="203" t="s">
        <v>38</v>
      </c>
      <c r="O480" s="39"/>
      <c r="P480" s="187">
        <f t="shared" si="91"/>
        <v>0</v>
      </c>
      <c r="Q480" s="187">
        <v>0.14000000000000001</v>
      </c>
      <c r="R480" s="187">
        <f t="shared" si="92"/>
        <v>70</v>
      </c>
      <c r="S480" s="187">
        <v>0</v>
      </c>
      <c r="T480" s="188">
        <f t="shared" si="93"/>
        <v>0</v>
      </c>
      <c r="AR480" s="21" t="s">
        <v>654</v>
      </c>
      <c r="AT480" s="21" t="s">
        <v>1051</v>
      </c>
      <c r="AU480" s="21" t="s">
        <v>74</v>
      </c>
      <c r="AY480" s="21" t="s">
        <v>128</v>
      </c>
      <c r="BE480" s="189">
        <f t="shared" si="94"/>
        <v>0</v>
      </c>
      <c r="BF480" s="189">
        <f t="shared" si="95"/>
        <v>0</v>
      </c>
      <c r="BG480" s="189">
        <f t="shared" si="96"/>
        <v>0</v>
      </c>
      <c r="BH480" s="189">
        <f t="shared" si="97"/>
        <v>0</v>
      </c>
      <c r="BI480" s="189">
        <f t="shared" si="98"/>
        <v>0</v>
      </c>
      <c r="BJ480" s="21" t="s">
        <v>74</v>
      </c>
      <c r="BK480" s="189">
        <f t="shared" si="99"/>
        <v>0</v>
      </c>
      <c r="BL480" s="21" t="s">
        <v>654</v>
      </c>
      <c r="BM480" s="21" t="s">
        <v>1290</v>
      </c>
    </row>
    <row r="481" spans="2:65" s="1" customFormat="1" ht="16.5" customHeight="1">
      <c r="B481" s="177"/>
      <c r="C481" s="194" t="s">
        <v>1291</v>
      </c>
      <c r="D481" s="194" t="s">
        <v>1051</v>
      </c>
      <c r="E481" s="195" t="s">
        <v>1292</v>
      </c>
      <c r="F481" s="196" t="s">
        <v>1293</v>
      </c>
      <c r="G481" s="197" t="s">
        <v>200</v>
      </c>
      <c r="H481" s="198">
        <v>500</v>
      </c>
      <c r="I481" s="199"/>
      <c r="J481" s="200">
        <f t="shared" si="90"/>
        <v>0</v>
      </c>
      <c r="K481" s="196" t="s">
        <v>135</v>
      </c>
      <c r="L481" s="201"/>
      <c r="M481" s="202" t="s">
        <v>5</v>
      </c>
      <c r="N481" s="203" t="s">
        <v>38</v>
      </c>
      <c r="O481" s="39"/>
      <c r="P481" s="187">
        <f t="shared" si="91"/>
        <v>0</v>
      </c>
      <c r="Q481" s="187">
        <v>0.52</v>
      </c>
      <c r="R481" s="187">
        <f t="shared" si="92"/>
        <v>260</v>
      </c>
      <c r="S481" s="187">
        <v>0</v>
      </c>
      <c r="T481" s="188">
        <f t="shared" si="93"/>
        <v>0</v>
      </c>
      <c r="AR481" s="21" t="s">
        <v>654</v>
      </c>
      <c r="AT481" s="21" t="s">
        <v>1051</v>
      </c>
      <c r="AU481" s="21" t="s">
        <v>74</v>
      </c>
      <c r="AY481" s="21" t="s">
        <v>128</v>
      </c>
      <c r="BE481" s="189">
        <f t="shared" si="94"/>
        <v>0</v>
      </c>
      <c r="BF481" s="189">
        <f t="shared" si="95"/>
        <v>0</v>
      </c>
      <c r="BG481" s="189">
        <f t="shared" si="96"/>
        <v>0</v>
      </c>
      <c r="BH481" s="189">
        <f t="shared" si="97"/>
        <v>0</v>
      </c>
      <c r="BI481" s="189">
        <f t="shared" si="98"/>
        <v>0</v>
      </c>
      <c r="BJ481" s="21" t="s">
        <v>74</v>
      </c>
      <c r="BK481" s="189">
        <f t="shared" si="99"/>
        <v>0</v>
      </c>
      <c r="BL481" s="21" t="s">
        <v>654</v>
      </c>
      <c r="BM481" s="21" t="s">
        <v>1294</v>
      </c>
    </row>
    <row r="482" spans="2:65" s="1" customFormat="1" ht="16.5" customHeight="1">
      <c r="B482" s="177"/>
      <c r="C482" s="194" t="s">
        <v>1295</v>
      </c>
      <c r="D482" s="194" t="s">
        <v>1051</v>
      </c>
      <c r="E482" s="195" t="s">
        <v>1296</v>
      </c>
      <c r="F482" s="196" t="s">
        <v>1297</v>
      </c>
      <c r="G482" s="197" t="s">
        <v>200</v>
      </c>
      <c r="H482" s="198">
        <v>1000</v>
      </c>
      <c r="I482" s="199"/>
      <c r="J482" s="200">
        <f t="shared" si="90"/>
        <v>0</v>
      </c>
      <c r="K482" s="196" t="s">
        <v>135</v>
      </c>
      <c r="L482" s="201"/>
      <c r="M482" s="202" t="s">
        <v>5</v>
      </c>
      <c r="N482" s="203" t="s">
        <v>38</v>
      </c>
      <c r="O482" s="39"/>
      <c r="P482" s="187">
        <f t="shared" si="91"/>
        <v>0</v>
      </c>
      <c r="Q482" s="187">
        <v>0.09</v>
      </c>
      <c r="R482" s="187">
        <f t="shared" si="92"/>
        <v>90</v>
      </c>
      <c r="S482" s="187">
        <v>0</v>
      </c>
      <c r="T482" s="188">
        <f t="shared" si="93"/>
        <v>0</v>
      </c>
      <c r="AR482" s="21" t="s">
        <v>654</v>
      </c>
      <c r="AT482" s="21" t="s">
        <v>1051</v>
      </c>
      <c r="AU482" s="21" t="s">
        <v>74</v>
      </c>
      <c r="AY482" s="21" t="s">
        <v>128</v>
      </c>
      <c r="BE482" s="189">
        <f t="shared" si="94"/>
        <v>0</v>
      </c>
      <c r="BF482" s="189">
        <f t="shared" si="95"/>
        <v>0</v>
      </c>
      <c r="BG482" s="189">
        <f t="shared" si="96"/>
        <v>0</v>
      </c>
      <c r="BH482" s="189">
        <f t="shared" si="97"/>
        <v>0</v>
      </c>
      <c r="BI482" s="189">
        <f t="shared" si="98"/>
        <v>0</v>
      </c>
      <c r="BJ482" s="21" t="s">
        <v>74</v>
      </c>
      <c r="BK482" s="189">
        <f t="shared" si="99"/>
        <v>0</v>
      </c>
      <c r="BL482" s="21" t="s">
        <v>654</v>
      </c>
      <c r="BM482" s="21" t="s">
        <v>1298</v>
      </c>
    </row>
    <row r="483" spans="2:65" s="1" customFormat="1" ht="16.5" customHeight="1">
      <c r="B483" s="177"/>
      <c r="C483" s="194" t="s">
        <v>1299</v>
      </c>
      <c r="D483" s="194" t="s">
        <v>1051</v>
      </c>
      <c r="E483" s="195" t="s">
        <v>1300</v>
      </c>
      <c r="F483" s="196" t="s">
        <v>1301</v>
      </c>
      <c r="G483" s="197" t="s">
        <v>200</v>
      </c>
      <c r="H483" s="198">
        <v>500</v>
      </c>
      <c r="I483" s="199"/>
      <c r="J483" s="200">
        <f t="shared" si="90"/>
        <v>0</v>
      </c>
      <c r="K483" s="196" t="s">
        <v>135</v>
      </c>
      <c r="L483" s="201"/>
      <c r="M483" s="202" t="s">
        <v>5</v>
      </c>
      <c r="N483" s="203" t="s">
        <v>38</v>
      </c>
      <c r="O483" s="39"/>
      <c r="P483" s="187">
        <f t="shared" si="91"/>
        <v>0</v>
      </c>
      <c r="Q483" s="187">
        <v>0.6</v>
      </c>
      <c r="R483" s="187">
        <f t="shared" si="92"/>
        <v>300</v>
      </c>
      <c r="S483" s="187">
        <v>0</v>
      </c>
      <c r="T483" s="188">
        <f t="shared" si="93"/>
        <v>0</v>
      </c>
      <c r="AR483" s="21" t="s">
        <v>654</v>
      </c>
      <c r="AT483" s="21" t="s">
        <v>1051</v>
      </c>
      <c r="AU483" s="21" t="s">
        <v>74</v>
      </c>
      <c r="AY483" s="21" t="s">
        <v>128</v>
      </c>
      <c r="BE483" s="189">
        <f t="shared" si="94"/>
        <v>0</v>
      </c>
      <c r="BF483" s="189">
        <f t="shared" si="95"/>
        <v>0</v>
      </c>
      <c r="BG483" s="189">
        <f t="shared" si="96"/>
        <v>0</v>
      </c>
      <c r="BH483" s="189">
        <f t="shared" si="97"/>
        <v>0</v>
      </c>
      <c r="BI483" s="189">
        <f t="shared" si="98"/>
        <v>0</v>
      </c>
      <c r="BJ483" s="21" t="s">
        <v>74</v>
      </c>
      <c r="BK483" s="189">
        <f t="shared" si="99"/>
        <v>0</v>
      </c>
      <c r="BL483" s="21" t="s">
        <v>654</v>
      </c>
      <c r="BM483" s="21" t="s">
        <v>1302</v>
      </c>
    </row>
    <row r="484" spans="2:65" s="1" customFormat="1" ht="16.5" customHeight="1">
      <c r="B484" s="177"/>
      <c r="C484" s="194" t="s">
        <v>1303</v>
      </c>
      <c r="D484" s="194" t="s">
        <v>1051</v>
      </c>
      <c r="E484" s="195" t="s">
        <v>1304</v>
      </c>
      <c r="F484" s="196" t="s">
        <v>1305</v>
      </c>
      <c r="G484" s="197" t="s">
        <v>200</v>
      </c>
      <c r="H484" s="198">
        <v>2000</v>
      </c>
      <c r="I484" s="199"/>
      <c r="J484" s="200">
        <f t="shared" si="90"/>
        <v>0</v>
      </c>
      <c r="K484" s="196" t="s">
        <v>135</v>
      </c>
      <c r="L484" s="201"/>
      <c r="M484" s="202" t="s">
        <v>5</v>
      </c>
      <c r="N484" s="203" t="s">
        <v>38</v>
      </c>
      <c r="O484" s="39"/>
      <c r="P484" s="187">
        <f t="shared" si="91"/>
        <v>0</v>
      </c>
      <c r="Q484" s="187">
        <v>0.49</v>
      </c>
      <c r="R484" s="187">
        <f t="shared" si="92"/>
        <v>980</v>
      </c>
      <c r="S484" s="187">
        <v>0</v>
      </c>
      <c r="T484" s="188">
        <f t="shared" si="93"/>
        <v>0</v>
      </c>
      <c r="AR484" s="21" t="s">
        <v>654</v>
      </c>
      <c r="AT484" s="21" t="s">
        <v>1051</v>
      </c>
      <c r="AU484" s="21" t="s">
        <v>74</v>
      </c>
      <c r="AY484" s="21" t="s">
        <v>128</v>
      </c>
      <c r="BE484" s="189">
        <f t="shared" si="94"/>
        <v>0</v>
      </c>
      <c r="BF484" s="189">
        <f t="shared" si="95"/>
        <v>0</v>
      </c>
      <c r="BG484" s="189">
        <f t="shared" si="96"/>
        <v>0</v>
      </c>
      <c r="BH484" s="189">
        <f t="shared" si="97"/>
        <v>0</v>
      </c>
      <c r="BI484" s="189">
        <f t="shared" si="98"/>
        <v>0</v>
      </c>
      <c r="BJ484" s="21" t="s">
        <v>74</v>
      </c>
      <c r="BK484" s="189">
        <f t="shared" si="99"/>
        <v>0</v>
      </c>
      <c r="BL484" s="21" t="s">
        <v>654</v>
      </c>
      <c r="BM484" s="21" t="s">
        <v>1306</v>
      </c>
    </row>
    <row r="485" spans="2:65" s="1" customFormat="1" ht="16.5" customHeight="1">
      <c r="B485" s="177"/>
      <c r="C485" s="194" t="s">
        <v>1307</v>
      </c>
      <c r="D485" s="194" t="s">
        <v>1051</v>
      </c>
      <c r="E485" s="195" t="s">
        <v>1308</v>
      </c>
      <c r="F485" s="196" t="s">
        <v>1309</v>
      </c>
      <c r="G485" s="197" t="s">
        <v>200</v>
      </c>
      <c r="H485" s="198">
        <v>1000</v>
      </c>
      <c r="I485" s="199"/>
      <c r="J485" s="200">
        <f t="shared" si="90"/>
        <v>0</v>
      </c>
      <c r="K485" s="196" t="s">
        <v>135</v>
      </c>
      <c r="L485" s="201"/>
      <c r="M485" s="202" t="s">
        <v>5</v>
      </c>
      <c r="N485" s="203" t="s">
        <v>38</v>
      </c>
      <c r="O485" s="39"/>
      <c r="P485" s="187">
        <f t="shared" si="91"/>
        <v>0</v>
      </c>
      <c r="Q485" s="187">
        <v>0.05</v>
      </c>
      <c r="R485" s="187">
        <f t="shared" si="92"/>
        <v>50</v>
      </c>
      <c r="S485" s="187">
        <v>0</v>
      </c>
      <c r="T485" s="188">
        <f t="shared" si="93"/>
        <v>0</v>
      </c>
      <c r="AR485" s="21" t="s">
        <v>654</v>
      </c>
      <c r="AT485" s="21" t="s">
        <v>1051</v>
      </c>
      <c r="AU485" s="21" t="s">
        <v>74</v>
      </c>
      <c r="AY485" s="21" t="s">
        <v>128</v>
      </c>
      <c r="BE485" s="189">
        <f t="shared" si="94"/>
        <v>0</v>
      </c>
      <c r="BF485" s="189">
        <f t="shared" si="95"/>
        <v>0</v>
      </c>
      <c r="BG485" s="189">
        <f t="shared" si="96"/>
        <v>0</v>
      </c>
      <c r="BH485" s="189">
        <f t="shared" si="97"/>
        <v>0</v>
      </c>
      <c r="BI485" s="189">
        <f t="shared" si="98"/>
        <v>0</v>
      </c>
      <c r="BJ485" s="21" t="s">
        <v>74</v>
      </c>
      <c r="BK485" s="189">
        <f t="shared" si="99"/>
        <v>0</v>
      </c>
      <c r="BL485" s="21" t="s">
        <v>654</v>
      </c>
      <c r="BM485" s="21" t="s">
        <v>1310</v>
      </c>
    </row>
    <row r="486" spans="2:65" s="1" customFormat="1" ht="16.5" customHeight="1">
      <c r="B486" s="177"/>
      <c r="C486" s="194" t="s">
        <v>1311</v>
      </c>
      <c r="D486" s="194" t="s">
        <v>1051</v>
      </c>
      <c r="E486" s="195" t="s">
        <v>1312</v>
      </c>
      <c r="F486" s="196" t="s">
        <v>1313</v>
      </c>
      <c r="G486" s="197" t="s">
        <v>200</v>
      </c>
      <c r="H486" s="198">
        <v>100</v>
      </c>
      <c r="I486" s="199"/>
      <c r="J486" s="200">
        <f t="shared" si="90"/>
        <v>0</v>
      </c>
      <c r="K486" s="196" t="s">
        <v>135</v>
      </c>
      <c r="L486" s="201"/>
      <c r="M486" s="202" t="s">
        <v>5</v>
      </c>
      <c r="N486" s="203" t="s">
        <v>38</v>
      </c>
      <c r="O486" s="39"/>
      <c r="P486" s="187">
        <f t="shared" si="91"/>
        <v>0</v>
      </c>
      <c r="Q486" s="187">
        <v>7.42</v>
      </c>
      <c r="R486" s="187">
        <f t="shared" si="92"/>
        <v>742</v>
      </c>
      <c r="S486" s="187">
        <v>0</v>
      </c>
      <c r="T486" s="188">
        <f t="shared" si="93"/>
        <v>0</v>
      </c>
      <c r="AR486" s="21" t="s">
        <v>654</v>
      </c>
      <c r="AT486" s="21" t="s">
        <v>1051</v>
      </c>
      <c r="AU486" s="21" t="s">
        <v>74</v>
      </c>
      <c r="AY486" s="21" t="s">
        <v>128</v>
      </c>
      <c r="BE486" s="189">
        <f t="shared" si="94"/>
        <v>0</v>
      </c>
      <c r="BF486" s="189">
        <f t="shared" si="95"/>
        <v>0</v>
      </c>
      <c r="BG486" s="189">
        <f t="shared" si="96"/>
        <v>0</v>
      </c>
      <c r="BH486" s="189">
        <f t="shared" si="97"/>
        <v>0</v>
      </c>
      <c r="BI486" s="189">
        <f t="shared" si="98"/>
        <v>0</v>
      </c>
      <c r="BJ486" s="21" t="s">
        <v>74</v>
      </c>
      <c r="BK486" s="189">
        <f t="shared" si="99"/>
        <v>0</v>
      </c>
      <c r="BL486" s="21" t="s">
        <v>654</v>
      </c>
      <c r="BM486" s="21" t="s">
        <v>1314</v>
      </c>
    </row>
    <row r="487" spans="2:65" s="1" customFormat="1" ht="16.5" customHeight="1">
      <c r="B487" s="177"/>
      <c r="C487" s="194" t="s">
        <v>1315</v>
      </c>
      <c r="D487" s="194" t="s">
        <v>1051</v>
      </c>
      <c r="E487" s="195" t="s">
        <v>1316</v>
      </c>
      <c r="F487" s="196" t="s">
        <v>1317</v>
      </c>
      <c r="G487" s="197" t="s">
        <v>200</v>
      </c>
      <c r="H487" s="198">
        <v>100</v>
      </c>
      <c r="I487" s="199"/>
      <c r="J487" s="200">
        <f t="shared" si="90"/>
        <v>0</v>
      </c>
      <c r="K487" s="196" t="s">
        <v>135</v>
      </c>
      <c r="L487" s="201"/>
      <c r="M487" s="202" t="s">
        <v>5</v>
      </c>
      <c r="N487" s="203" t="s">
        <v>38</v>
      </c>
      <c r="O487" s="39"/>
      <c r="P487" s="187">
        <f t="shared" si="91"/>
        <v>0</v>
      </c>
      <c r="Q487" s="187">
        <v>8.91</v>
      </c>
      <c r="R487" s="187">
        <f t="shared" si="92"/>
        <v>891</v>
      </c>
      <c r="S487" s="187">
        <v>0</v>
      </c>
      <c r="T487" s="188">
        <f t="shared" si="93"/>
        <v>0</v>
      </c>
      <c r="AR487" s="21" t="s">
        <v>654</v>
      </c>
      <c r="AT487" s="21" t="s">
        <v>1051</v>
      </c>
      <c r="AU487" s="21" t="s">
        <v>74</v>
      </c>
      <c r="AY487" s="21" t="s">
        <v>128</v>
      </c>
      <c r="BE487" s="189">
        <f t="shared" si="94"/>
        <v>0</v>
      </c>
      <c r="BF487" s="189">
        <f t="shared" si="95"/>
        <v>0</v>
      </c>
      <c r="BG487" s="189">
        <f t="shared" si="96"/>
        <v>0</v>
      </c>
      <c r="BH487" s="189">
        <f t="shared" si="97"/>
        <v>0</v>
      </c>
      <c r="BI487" s="189">
        <f t="shared" si="98"/>
        <v>0</v>
      </c>
      <c r="BJ487" s="21" t="s">
        <v>74</v>
      </c>
      <c r="BK487" s="189">
        <f t="shared" si="99"/>
        <v>0</v>
      </c>
      <c r="BL487" s="21" t="s">
        <v>654</v>
      </c>
      <c r="BM487" s="21" t="s">
        <v>1318</v>
      </c>
    </row>
    <row r="488" spans="2:65" s="1" customFormat="1" ht="16.5" customHeight="1">
      <c r="B488" s="177"/>
      <c r="C488" s="194" t="s">
        <v>1319</v>
      </c>
      <c r="D488" s="194" t="s">
        <v>1051</v>
      </c>
      <c r="E488" s="195" t="s">
        <v>1320</v>
      </c>
      <c r="F488" s="196" t="s">
        <v>1321</v>
      </c>
      <c r="G488" s="197" t="s">
        <v>200</v>
      </c>
      <c r="H488" s="198">
        <v>100</v>
      </c>
      <c r="I488" s="199"/>
      <c r="J488" s="200">
        <f t="shared" si="90"/>
        <v>0</v>
      </c>
      <c r="K488" s="196" t="s">
        <v>135</v>
      </c>
      <c r="L488" s="201"/>
      <c r="M488" s="202" t="s">
        <v>5</v>
      </c>
      <c r="N488" s="203" t="s">
        <v>38</v>
      </c>
      <c r="O488" s="39"/>
      <c r="P488" s="187">
        <f t="shared" si="91"/>
        <v>0</v>
      </c>
      <c r="Q488" s="187">
        <v>8.52</v>
      </c>
      <c r="R488" s="187">
        <f t="shared" si="92"/>
        <v>852</v>
      </c>
      <c r="S488" s="187">
        <v>0</v>
      </c>
      <c r="T488" s="188">
        <f t="shared" si="93"/>
        <v>0</v>
      </c>
      <c r="AR488" s="21" t="s">
        <v>654</v>
      </c>
      <c r="AT488" s="21" t="s">
        <v>1051</v>
      </c>
      <c r="AU488" s="21" t="s">
        <v>74</v>
      </c>
      <c r="AY488" s="21" t="s">
        <v>128</v>
      </c>
      <c r="BE488" s="189">
        <f t="shared" si="94"/>
        <v>0</v>
      </c>
      <c r="BF488" s="189">
        <f t="shared" si="95"/>
        <v>0</v>
      </c>
      <c r="BG488" s="189">
        <f t="shared" si="96"/>
        <v>0</v>
      </c>
      <c r="BH488" s="189">
        <f t="shared" si="97"/>
        <v>0</v>
      </c>
      <c r="BI488" s="189">
        <f t="shared" si="98"/>
        <v>0</v>
      </c>
      <c r="BJ488" s="21" t="s">
        <v>74</v>
      </c>
      <c r="BK488" s="189">
        <f t="shared" si="99"/>
        <v>0</v>
      </c>
      <c r="BL488" s="21" t="s">
        <v>654</v>
      </c>
      <c r="BM488" s="21" t="s">
        <v>1322</v>
      </c>
    </row>
    <row r="489" spans="2:65" s="1" customFormat="1" ht="16.5" customHeight="1">
      <c r="B489" s="177"/>
      <c r="C489" s="194" t="s">
        <v>1323</v>
      </c>
      <c r="D489" s="194" t="s">
        <v>1051</v>
      </c>
      <c r="E489" s="195" t="s">
        <v>1324</v>
      </c>
      <c r="F489" s="196" t="s">
        <v>1325</v>
      </c>
      <c r="G489" s="197" t="s">
        <v>200</v>
      </c>
      <c r="H489" s="198">
        <v>100</v>
      </c>
      <c r="I489" s="199"/>
      <c r="J489" s="200">
        <f t="shared" si="90"/>
        <v>0</v>
      </c>
      <c r="K489" s="196" t="s">
        <v>135</v>
      </c>
      <c r="L489" s="201"/>
      <c r="M489" s="202" t="s">
        <v>5</v>
      </c>
      <c r="N489" s="203" t="s">
        <v>38</v>
      </c>
      <c r="O489" s="39"/>
      <c r="P489" s="187">
        <f t="shared" si="91"/>
        <v>0</v>
      </c>
      <c r="Q489" s="187">
        <v>0.04</v>
      </c>
      <c r="R489" s="187">
        <f t="shared" si="92"/>
        <v>4</v>
      </c>
      <c r="S489" s="187">
        <v>0</v>
      </c>
      <c r="T489" s="188">
        <f t="shared" si="93"/>
        <v>0</v>
      </c>
      <c r="AR489" s="21" t="s">
        <v>160</v>
      </c>
      <c r="AT489" s="21" t="s">
        <v>1051</v>
      </c>
      <c r="AU489" s="21" t="s">
        <v>74</v>
      </c>
      <c r="AY489" s="21" t="s">
        <v>128</v>
      </c>
      <c r="BE489" s="189">
        <f t="shared" si="94"/>
        <v>0</v>
      </c>
      <c r="BF489" s="189">
        <f t="shared" si="95"/>
        <v>0</v>
      </c>
      <c r="BG489" s="189">
        <f t="shared" si="96"/>
        <v>0</v>
      </c>
      <c r="BH489" s="189">
        <f t="shared" si="97"/>
        <v>0</v>
      </c>
      <c r="BI489" s="189">
        <f t="shared" si="98"/>
        <v>0</v>
      </c>
      <c r="BJ489" s="21" t="s">
        <v>74</v>
      </c>
      <c r="BK489" s="189">
        <f t="shared" si="99"/>
        <v>0</v>
      </c>
      <c r="BL489" s="21" t="s">
        <v>136</v>
      </c>
      <c r="BM489" s="21" t="s">
        <v>1326</v>
      </c>
    </row>
    <row r="490" spans="2:65" s="1" customFormat="1" ht="16.5" customHeight="1">
      <c r="B490" s="177"/>
      <c r="C490" s="194" t="s">
        <v>1327</v>
      </c>
      <c r="D490" s="194" t="s">
        <v>1051</v>
      </c>
      <c r="E490" s="195" t="s">
        <v>1328</v>
      </c>
      <c r="F490" s="196" t="s">
        <v>1329</v>
      </c>
      <c r="G490" s="197" t="s">
        <v>200</v>
      </c>
      <c r="H490" s="198">
        <v>100</v>
      </c>
      <c r="I490" s="199"/>
      <c r="J490" s="200">
        <f t="shared" si="90"/>
        <v>0</v>
      </c>
      <c r="K490" s="196" t="s">
        <v>135</v>
      </c>
      <c r="L490" s="201"/>
      <c r="M490" s="202" t="s">
        <v>5</v>
      </c>
      <c r="N490" s="203" t="s">
        <v>38</v>
      </c>
      <c r="O490" s="39"/>
      <c r="P490" s="187">
        <f t="shared" si="91"/>
        <v>0</v>
      </c>
      <c r="Q490" s="187">
        <v>4.0000000000000003E-5</v>
      </c>
      <c r="R490" s="187">
        <f t="shared" si="92"/>
        <v>4.0000000000000001E-3</v>
      </c>
      <c r="S490" s="187">
        <v>0</v>
      </c>
      <c r="T490" s="188">
        <f t="shared" si="93"/>
        <v>0</v>
      </c>
      <c r="AR490" s="21" t="s">
        <v>160</v>
      </c>
      <c r="AT490" s="21" t="s">
        <v>1051</v>
      </c>
      <c r="AU490" s="21" t="s">
        <v>74</v>
      </c>
      <c r="AY490" s="21" t="s">
        <v>128</v>
      </c>
      <c r="BE490" s="189">
        <f t="shared" si="94"/>
        <v>0</v>
      </c>
      <c r="BF490" s="189">
        <f t="shared" si="95"/>
        <v>0</v>
      </c>
      <c r="BG490" s="189">
        <f t="shared" si="96"/>
        <v>0</v>
      </c>
      <c r="BH490" s="189">
        <f t="shared" si="97"/>
        <v>0</v>
      </c>
      <c r="BI490" s="189">
        <f t="shared" si="98"/>
        <v>0</v>
      </c>
      <c r="BJ490" s="21" t="s">
        <v>74</v>
      </c>
      <c r="BK490" s="189">
        <f t="shared" si="99"/>
        <v>0</v>
      </c>
      <c r="BL490" s="21" t="s">
        <v>136</v>
      </c>
      <c r="BM490" s="21" t="s">
        <v>1330</v>
      </c>
    </row>
    <row r="491" spans="2:65" s="1" customFormat="1" ht="16.5" customHeight="1">
      <c r="B491" s="177"/>
      <c r="C491" s="194" t="s">
        <v>1331</v>
      </c>
      <c r="D491" s="194" t="s">
        <v>1051</v>
      </c>
      <c r="E491" s="195" t="s">
        <v>1332</v>
      </c>
      <c r="F491" s="196" t="s">
        <v>1333</v>
      </c>
      <c r="G491" s="197" t="s">
        <v>200</v>
      </c>
      <c r="H491" s="198">
        <v>1500</v>
      </c>
      <c r="I491" s="199"/>
      <c r="J491" s="200">
        <f t="shared" si="90"/>
        <v>0</v>
      </c>
      <c r="K491" s="196" t="s">
        <v>135</v>
      </c>
      <c r="L491" s="201"/>
      <c r="M491" s="202" t="s">
        <v>5</v>
      </c>
      <c r="N491" s="203" t="s">
        <v>38</v>
      </c>
      <c r="O491" s="39"/>
      <c r="P491" s="187">
        <f t="shared" si="91"/>
        <v>0</v>
      </c>
      <c r="Q491" s="187">
        <v>0.14000000000000001</v>
      </c>
      <c r="R491" s="187">
        <f t="shared" si="92"/>
        <v>210.00000000000003</v>
      </c>
      <c r="S491" s="187">
        <v>0</v>
      </c>
      <c r="T491" s="188">
        <f t="shared" si="93"/>
        <v>0</v>
      </c>
      <c r="AR491" s="21" t="s">
        <v>160</v>
      </c>
      <c r="AT491" s="21" t="s">
        <v>1051</v>
      </c>
      <c r="AU491" s="21" t="s">
        <v>74</v>
      </c>
      <c r="AY491" s="21" t="s">
        <v>128</v>
      </c>
      <c r="BE491" s="189">
        <f t="shared" si="94"/>
        <v>0</v>
      </c>
      <c r="BF491" s="189">
        <f t="shared" si="95"/>
        <v>0</v>
      </c>
      <c r="BG491" s="189">
        <f t="shared" si="96"/>
        <v>0</v>
      </c>
      <c r="BH491" s="189">
        <f t="shared" si="97"/>
        <v>0</v>
      </c>
      <c r="BI491" s="189">
        <f t="shared" si="98"/>
        <v>0</v>
      </c>
      <c r="BJ491" s="21" t="s">
        <v>74</v>
      </c>
      <c r="BK491" s="189">
        <f t="shared" si="99"/>
        <v>0</v>
      </c>
      <c r="BL491" s="21" t="s">
        <v>136</v>
      </c>
      <c r="BM491" s="21" t="s">
        <v>1334</v>
      </c>
    </row>
    <row r="492" spans="2:65" s="1" customFormat="1" ht="16.5" customHeight="1">
      <c r="B492" s="177"/>
      <c r="C492" s="194" t="s">
        <v>1335</v>
      </c>
      <c r="D492" s="194" t="s">
        <v>1051</v>
      </c>
      <c r="E492" s="195" t="s">
        <v>1336</v>
      </c>
      <c r="F492" s="196" t="s">
        <v>1337</v>
      </c>
      <c r="G492" s="197" t="s">
        <v>200</v>
      </c>
      <c r="H492" s="198">
        <v>1000</v>
      </c>
      <c r="I492" s="199"/>
      <c r="J492" s="200">
        <f t="shared" si="90"/>
        <v>0</v>
      </c>
      <c r="K492" s="196" t="s">
        <v>135</v>
      </c>
      <c r="L492" s="201"/>
      <c r="M492" s="202" t="s">
        <v>5</v>
      </c>
      <c r="N492" s="203" t="s">
        <v>38</v>
      </c>
      <c r="O492" s="39"/>
      <c r="P492" s="187">
        <f t="shared" si="91"/>
        <v>0</v>
      </c>
      <c r="Q492" s="187">
        <v>0.18</v>
      </c>
      <c r="R492" s="187">
        <f t="shared" si="92"/>
        <v>180</v>
      </c>
      <c r="S492" s="187">
        <v>0</v>
      </c>
      <c r="T492" s="188">
        <f t="shared" si="93"/>
        <v>0</v>
      </c>
      <c r="AR492" s="21" t="s">
        <v>654</v>
      </c>
      <c r="AT492" s="21" t="s">
        <v>1051</v>
      </c>
      <c r="AU492" s="21" t="s">
        <v>74</v>
      </c>
      <c r="AY492" s="21" t="s">
        <v>128</v>
      </c>
      <c r="BE492" s="189">
        <f t="shared" si="94"/>
        <v>0</v>
      </c>
      <c r="BF492" s="189">
        <f t="shared" si="95"/>
        <v>0</v>
      </c>
      <c r="BG492" s="189">
        <f t="shared" si="96"/>
        <v>0</v>
      </c>
      <c r="BH492" s="189">
        <f t="shared" si="97"/>
        <v>0</v>
      </c>
      <c r="BI492" s="189">
        <f t="shared" si="98"/>
        <v>0</v>
      </c>
      <c r="BJ492" s="21" t="s">
        <v>74</v>
      </c>
      <c r="BK492" s="189">
        <f t="shared" si="99"/>
        <v>0</v>
      </c>
      <c r="BL492" s="21" t="s">
        <v>654</v>
      </c>
      <c r="BM492" s="21" t="s">
        <v>1338</v>
      </c>
    </row>
    <row r="493" spans="2:65" s="1" customFormat="1" ht="16.5" customHeight="1">
      <c r="B493" s="177"/>
      <c r="C493" s="194" t="s">
        <v>1339</v>
      </c>
      <c r="D493" s="194" t="s">
        <v>1051</v>
      </c>
      <c r="E493" s="195" t="s">
        <v>1340</v>
      </c>
      <c r="F493" s="196" t="s">
        <v>1341</v>
      </c>
      <c r="G493" s="197" t="s">
        <v>200</v>
      </c>
      <c r="H493" s="198">
        <v>1000</v>
      </c>
      <c r="I493" s="199"/>
      <c r="J493" s="200">
        <f t="shared" si="90"/>
        <v>0</v>
      </c>
      <c r="K493" s="196" t="s">
        <v>135</v>
      </c>
      <c r="L493" s="201"/>
      <c r="M493" s="202" t="s">
        <v>5</v>
      </c>
      <c r="N493" s="203" t="s">
        <v>38</v>
      </c>
      <c r="O493" s="39"/>
      <c r="P493" s="187">
        <f t="shared" si="91"/>
        <v>0</v>
      </c>
      <c r="Q493" s="187">
        <v>0.21</v>
      </c>
      <c r="R493" s="187">
        <f t="shared" si="92"/>
        <v>210</v>
      </c>
      <c r="S493" s="187">
        <v>0</v>
      </c>
      <c r="T493" s="188">
        <f t="shared" si="93"/>
        <v>0</v>
      </c>
      <c r="AR493" s="21" t="s">
        <v>654</v>
      </c>
      <c r="AT493" s="21" t="s">
        <v>1051</v>
      </c>
      <c r="AU493" s="21" t="s">
        <v>74</v>
      </c>
      <c r="AY493" s="21" t="s">
        <v>128</v>
      </c>
      <c r="BE493" s="189">
        <f t="shared" si="94"/>
        <v>0</v>
      </c>
      <c r="BF493" s="189">
        <f t="shared" si="95"/>
        <v>0</v>
      </c>
      <c r="BG493" s="189">
        <f t="shared" si="96"/>
        <v>0</v>
      </c>
      <c r="BH493" s="189">
        <f t="shared" si="97"/>
        <v>0</v>
      </c>
      <c r="BI493" s="189">
        <f t="shared" si="98"/>
        <v>0</v>
      </c>
      <c r="BJ493" s="21" t="s">
        <v>74</v>
      </c>
      <c r="BK493" s="189">
        <f t="shared" si="99"/>
        <v>0</v>
      </c>
      <c r="BL493" s="21" t="s">
        <v>654</v>
      </c>
      <c r="BM493" s="21" t="s">
        <v>1342</v>
      </c>
    </row>
    <row r="494" spans="2:65" s="1" customFormat="1" ht="16.5" customHeight="1">
      <c r="B494" s="177"/>
      <c r="C494" s="194" t="s">
        <v>1343</v>
      </c>
      <c r="D494" s="194" t="s">
        <v>1051</v>
      </c>
      <c r="E494" s="195" t="s">
        <v>1344</v>
      </c>
      <c r="F494" s="196" t="s">
        <v>1345</v>
      </c>
      <c r="G494" s="197" t="s">
        <v>200</v>
      </c>
      <c r="H494" s="198">
        <v>1000</v>
      </c>
      <c r="I494" s="199"/>
      <c r="J494" s="200">
        <f t="shared" si="90"/>
        <v>0</v>
      </c>
      <c r="K494" s="196" t="s">
        <v>135</v>
      </c>
      <c r="L494" s="201"/>
      <c r="M494" s="202" t="s">
        <v>5</v>
      </c>
      <c r="N494" s="203" t="s">
        <v>38</v>
      </c>
      <c r="O494" s="39"/>
      <c r="P494" s="187">
        <f t="shared" si="91"/>
        <v>0</v>
      </c>
      <c r="Q494" s="187">
        <v>0.18</v>
      </c>
      <c r="R494" s="187">
        <f t="shared" si="92"/>
        <v>180</v>
      </c>
      <c r="S494" s="187">
        <v>0</v>
      </c>
      <c r="T494" s="188">
        <f t="shared" si="93"/>
        <v>0</v>
      </c>
      <c r="AR494" s="21" t="s">
        <v>654</v>
      </c>
      <c r="AT494" s="21" t="s">
        <v>1051</v>
      </c>
      <c r="AU494" s="21" t="s">
        <v>74</v>
      </c>
      <c r="AY494" s="21" t="s">
        <v>128</v>
      </c>
      <c r="BE494" s="189">
        <f t="shared" si="94"/>
        <v>0</v>
      </c>
      <c r="BF494" s="189">
        <f t="shared" si="95"/>
        <v>0</v>
      </c>
      <c r="BG494" s="189">
        <f t="shared" si="96"/>
        <v>0</v>
      </c>
      <c r="BH494" s="189">
        <f t="shared" si="97"/>
        <v>0</v>
      </c>
      <c r="BI494" s="189">
        <f t="shared" si="98"/>
        <v>0</v>
      </c>
      <c r="BJ494" s="21" t="s">
        <v>74</v>
      </c>
      <c r="BK494" s="189">
        <f t="shared" si="99"/>
        <v>0</v>
      </c>
      <c r="BL494" s="21" t="s">
        <v>654</v>
      </c>
      <c r="BM494" s="21" t="s">
        <v>1346</v>
      </c>
    </row>
    <row r="495" spans="2:65" s="1" customFormat="1" ht="16.5" customHeight="1">
      <c r="B495" s="177"/>
      <c r="C495" s="194" t="s">
        <v>1347</v>
      </c>
      <c r="D495" s="194" t="s">
        <v>1051</v>
      </c>
      <c r="E495" s="195" t="s">
        <v>1348</v>
      </c>
      <c r="F495" s="196" t="s">
        <v>1349</v>
      </c>
      <c r="G495" s="197" t="s">
        <v>200</v>
      </c>
      <c r="H495" s="198">
        <v>1000</v>
      </c>
      <c r="I495" s="199"/>
      <c r="J495" s="200">
        <f t="shared" si="90"/>
        <v>0</v>
      </c>
      <c r="K495" s="196" t="s">
        <v>135</v>
      </c>
      <c r="L495" s="201"/>
      <c r="M495" s="202" t="s">
        <v>5</v>
      </c>
      <c r="N495" s="203" t="s">
        <v>38</v>
      </c>
      <c r="O495" s="39"/>
      <c r="P495" s="187">
        <f t="shared" si="91"/>
        <v>0</v>
      </c>
      <c r="Q495" s="187">
        <v>0.02</v>
      </c>
      <c r="R495" s="187">
        <f t="shared" si="92"/>
        <v>20</v>
      </c>
      <c r="S495" s="187">
        <v>0</v>
      </c>
      <c r="T495" s="188">
        <f t="shared" si="93"/>
        <v>0</v>
      </c>
      <c r="AR495" s="21" t="s">
        <v>654</v>
      </c>
      <c r="AT495" s="21" t="s">
        <v>1051</v>
      </c>
      <c r="AU495" s="21" t="s">
        <v>74</v>
      </c>
      <c r="AY495" s="21" t="s">
        <v>128</v>
      </c>
      <c r="BE495" s="189">
        <f t="shared" si="94"/>
        <v>0</v>
      </c>
      <c r="BF495" s="189">
        <f t="shared" si="95"/>
        <v>0</v>
      </c>
      <c r="BG495" s="189">
        <f t="shared" si="96"/>
        <v>0</v>
      </c>
      <c r="BH495" s="189">
        <f t="shared" si="97"/>
        <v>0</v>
      </c>
      <c r="BI495" s="189">
        <f t="shared" si="98"/>
        <v>0</v>
      </c>
      <c r="BJ495" s="21" t="s">
        <v>74</v>
      </c>
      <c r="BK495" s="189">
        <f t="shared" si="99"/>
        <v>0</v>
      </c>
      <c r="BL495" s="21" t="s">
        <v>654</v>
      </c>
      <c r="BM495" s="21" t="s">
        <v>1350</v>
      </c>
    </row>
    <row r="496" spans="2:65" s="1" customFormat="1" ht="16.5" customHeight="1">
      <c r="B496" s="177"/>
      <c r="C496" s="194" t="s">
        <v>1351</v>
      </c>
      <c r="D496" s="194" t="s">
        <v>1051</v>
      </c>
      <c r="E496" s="195" t="s">
        <v>1352</v>
      </c>
      <c r="F496" s="196" t="s">
        <v>1353</v>
      </c>
      <c r="G496" s="197" t="s">
        <v>200</v>
      </c>
      <c r="H496" s="198">
        <v>1000</v>
      </c>
      <c r="I496" s="199"/>
      <c r="J496" s="200">
        <f t="shared" si="90"/>
        <v>0</v>
      </c>
      <c r="K496" s="196" t="s">
        <v>135</v>
      </c>
      <c r="L496" s="201"/>
      <c r="M496" s="202" t="s">
        <v>5</v>
      </c>
      <c r="N496" s="203" t="s">
        <v>38</v>
      </c>
      <c r="O496" s="39"/>
      <c r="P496" s="187">
        <f t="shared" si="91"/>
        <v>0</v>
      </c>
      <c r="Q496" s="187">
        <v>0.08</v>
      </c>
      <c r="R496" s="187">
        <f t="shared" si="92"/>
        <v>80</v>
      </c>
      <c r="S496" s="187">
        <v>0</v>
      </c>
      <c r="T496" s="188">
        <f t="shared" si="93"/>
        <v>0</v>
      </c>
      <c r="AR496" s="21" t="s">
        <v>654</v>
      </c>
      <c r="AT496" s="21" t="s">
        <v>1051</v>
      </c>
      <c r="AU496" s="21" t="s">
        <v>74</v>
      </c>
      <c r="AY496" s="21" t="s">
        <v>128</v>
      </c>
      <c r="BE496" s="189">
        <f t="shared" si="94"/>
        <v>0</v>
      </c>
      <c r="BF496" s="189">
        <f t="shared" si="95"/>
        <v>0</v>
      </c>
      <c r="BG496" s="189">
        <f t="shared" si="96"/>
        <v>0</v>
      </c>
      <c r="BH496" s="189">
        <f t="shared" si="97"/>
        <v>0</v>
      </c>
      <c r="BI496" s="189">
        <f t="shared" si="98"/>
        <v>0</v>
      </c>
      <c r="BJ496" s="21" t="s">
        <v>74</v>
      </c>
      <c r="BK496" s="189">
        <f t="shared" si="99"/>
        <v>0</v>
      </c>
      <c r="BL496" s="21" t="s">
        <v>654</v>
      </c>
      <c r="BM496" s="21" t="s">
        <v>1354</v>
      </c>
    </row>
    <row r="497" spans="2:65" s="1" customFormat="1" ht="16.5" customHeight="1">
      <c r="B497" s="177"/>
      <c r="C497" s="194" t="s">
        <v>1355</v>
      </c>
      <c r="D497" s="194" t="s">
        <v>1051</v>
      </c>
      <c r="E497" s="195" t="s">
        <v>1356</v>
      </c>
      <c r="F497" s="196" t="s">
        <v>1357</v>
      </c>
      <c r="G497" s="197" t="s">
        <v>200</v>
      </c>
      <c r="H497" s="198">
        <v>1000</v>
      </c>
      <c r="I497" s="199"/>
      <c r="J497" s="200">
        <f t="shared" si="90"/>
        <v>0</v>
      </c>
      <c r="K497" s="196" t="s">
        <v>135</v>
      </c>
      <c r="L497" s="201"/>
      <c r="M497" s="202" t="s">
        <v>5</v>
      </c>
      <c r="N497" s="203" t="s">
        <v>38</v>
      </c>
      <c r="O497" s="39"/>
      <c r="P497" s="187">
        <f t="shared" si="91"/>
        <v>0</v>
      </c>
      <c r="Q497" s="187">
        <v>0.09</v>
      </c>
      <c r="R497" s="187">
        <f t="shared" si="92"/>
        <v>90</v>
      </c>
      <c r="S497" s="187">
        <v>0</v>
      </c>
      <c r="T497" s="188">
        <f t="shared" si="93"/>
        <v>0</v>
      </c>
      <c r="AR497" s="21" t="s">
        <v>654</v>
      </c>
      <c r="AT497" s="21" t="s">
        <v>1051</v>
      </c>
      <c r="AU497" s="21" t="s">
        <v>74</v>
      </c>
      <c r="AY497" s="21" t="s">
        <v>128</v>
      </c>
      <c r="BE497" s="189">
        <f t="shared" si="94"/>
        <v>0</v>
      </c>
      <c r="BF497" s="189">
        <f t="shared" si="95"/>
        <v>0</v>
      </c>
      <c r="BG497" s="189">
        <f t="shared" si="96"/>
        <v>0</v>
      </c>
      <c r="BH497" s="189">
        <f t="shared" si="97"/>
        <v>0</v>
      </c>
      <c r="BI497" s="189">
        <f t="shared" si="98"/>
        <v>0</v>
      </c>
      <c r="BJ497" s="21" t="s">
        <v>74</v>
      </c>
      <c r="BK497" s="189">
        <f t="shared" si="99"/>
        <v>0</v>
      </c>
      <c r="BL497" s="21" t="s">
        <v>654</v>
      </c>
      <c r="BM497" s="21" t="s">
        <v>1358</v>
      </c>
    </row>
    <row r="498" spans="2:65" s="1" customFormat="1" ht="16.5" customHeight="1">
      <c r="B498" s="177"/>
      <c r="C498" s="194" t="s">
        <v>1359</v>
      </c>
      <c r="D498" s="194" t="s">
        <v>1051</v>
      </c>
      <c r="E498" s="195" t="s">
        <v>1360</v>
      </c>
      <c r="F498" s="196" t="s">
        <v>1361</v>
      </c>
      <c r="G498" s="197" t="s">
        <v>140</v>
      </c>
      <c r="H498" s="198">
        <v>100</v>
      </c>
      <c r="I498" s="199"/>
      <c r="J498" s="200">
        <f t="shared" si="90"/>
        <v>0</v>
      </c>
      <c r="K498" s="196" t="s">
        <v>135</v>
      </c>
      <c r="L498" s="201"/>
      <c r="M498" s="202" t="s">
        <v>5</v>
      </c>
      <c r="N498" s="203" t="s">
        <v>38</v>
      </c>
      <c r="O498" s="39"/>
      <c r="P498" s="187">
        <f t="shared" si="91"/>
        <v>0</v>
      </c>
      <c r="Q498" s="187">
        <v>1</v>
      </c>
      <c r="R498" s="187">
        <f t="shared" si="92"/>
        <v>100</v>
      </c>
      <c r="S498" s="187">
        <v>0</v>
      </c>
      <c r="T498" s="188">
        <f t="shared" si="93"/>
        <v>0</v>
      </c>
      <c r="AR498" s="21" t="s">
        <v>654</v>
      </c>
      <c r="AT498" s="21" t="s">
        <v>1051</v>
      </c>
      <c r="AU498" s="21" t="s">
        <v>74</v>
      </c>
      <c r="AY498" s="21" t="s">
        <v>128</v>
      </c>
      <c r="BE498" s="189">
        <f t="shared" si="94"/>
        <v>0</v>
      </c>
      <c r="BF498" s="189">
        <f t="shared" si="95"/>
        <v>0</v>
      </c>
      <c r="BG498" s="189">
        <f t="shared" si="96"/>
        <v>0</v>
      </c>
      <c r="BH498" s="189">
        <f t="shared" si="97"/>
        <v>0</v>
      </c>
      <c r="BI498" s="189">
        <f t="shared" si="98"/>
        <v>0</v>
      </c>
      <c r="BJ498" s="21" t="s">
        <v>74</v>
      </c>
      <c r="BK498" s="189">
        <f t="shared" si="99"/>
        <v>0</v>
      </c>
      <c r="BL498" s="21" t="s">
        <v>654</v>
      </c>
      <c r="BM498" s="21" t="s">
        <v>1362</v>
      </c>
    </row>
    <row r="499" spans="2:65" s="1" customFormat="1" ht="16.5" customHeight="1">
      <c r="B499" s="177"/>
      <c r="C499" s="194" t="s">
        <v>1363</v>
      </c>
      <c r="D499" s="194" t="s">
        <v>1051</v>
      </c>
      <c r="E499" s="195" t="s">
        <v>1364</v>
      </c>
      <c r="F499" s="196" t="s">
        <v>1365</v>
      </c>
      <c r="G499" s="197" t="s">
        <v>200</v>
      </c>
      <c r="H499" s="198">
        <v>500</v>
      </c>
      <c r="I499" s="199"/>
      <c r="J499" s="200">
        <f t="shared" si="90"/>
        <v>0</v>
      </c>
      <c r="K499" s="196" t="s">
        <v>135</v>
      </c>
      <c r="L499" s="201"/>
      <c r="M499" s="202" t="s">
        <v>5</v>
      </c>
      <c r="N499" s="203" t="s">
        <v>38</v>
      </c>
      <c r="O499" s="39"/>
      <c r="P499" s="187">
        <f t="shared" si="91"/>
        <v>0</v>
      </c>
      <c r="Q499" s="187">
        <v>0.16</v>
      </c>
      <c r="R499" s="187">
        <f t="shared" si="92"/>
        <v>80</v>
      </c>
      <c r="S499" s="187">
        <v>0</v>
      </c>
      <c r="T499" s="188">
        <f t="shared" si="93"/>
        <v>0</v>
      </c>
      <c r="AR499" s="21" t="s">
        <v>654</v>
      </c>
      <c r="AT499" s="21" t="s">
        <v>1051</v>
      </c>
      <c r="AU499" s="21" t="s">
        <v>74</v>
      </c>
      <c r="AY499" s="21" t="s">
        <v>128</v>
      </c>
      <c r="BE499" s="189">
        <f t="shared" si="94"/>
        <v>0</v>
      </c>
      <c r="BF499" s="189">
        <f t="shared" si="95"/>
        <v>0</v>
      </c>
      <c r="BG499" s="189">
        <f t="shared" si="96"/>
        <v>0</v>
      </c>
      <c r="BH499" s="189">
        <f t="shared" si="97"/>
        <v>0</v>
      </c>
      <c r="BI499" s="189">
        <f t="shared" si="98"/>
        <v>0</v>
      </c>
      <c r="BJ499" s="21" t="s">
        <v>74</v>
      </c>
      <c r="BK499" s="189">
        <f t="shared" si="99"/>
        <v>0</v>
      </c>
      <c r="BL499" s="21" t="s">
        <v>654</v>
      </c>
      <c r="BM499" s="21" t="s">
        <v>1366</v>
      </c>
    </row>
    <row r="500" spans="2:65" s="1" customFormat="1" ht="16.5" customHeight="1">
      <c r="B500" s="177"/>
      <c r="C500" s="194" t="s">
        <v>1367</v>
      </c>
      <c r="D500" s="194" t="s">
        <v>1051</v>
      </c>
      <c r="E500" s="195" t="s">
        <v>1368</v>
      </c>
      <c r="F500" s="196" t="s">
        <v>1369</v>
      </c>
      <c r="G500" s="197" t="s">
        <v>200</v>
      </c>
      <c r="H500" s="198">
        <v>500</v>
      </c>
      <c r="I500" s="199"/>
      <c r="J500" s="200">
        <f t="shared" si="90"/>
        <v>0</v>
      </c>
      <c r="K500" s="196" t="s">
        <v>135</v>
      </c>
      <c r="L500" s="201"/>
      <c r="M500" s="202" t="s">
        <v>5</v>
      </c>
      <c r="N500" s="203" t="s">
        <v>38</v>
      </c>
      <c r="O500" s="39"/>
      <c r="P500" s="187">
        <f t="shared" si="91"/>
        <v>0</v>
      </c>
      <c r="Q500" s="187">
        <v>7.0000000000000007E-2</v>
      </c>
      <c r="R500" s="187">
        <f t="shared" si="92"/>
        <v>35</v>
      </c>
      <c r="S500" s="187">
        <v>0</v>
      </c>
      <c r="T500" s="188">
        <f t="shared" si="93"/>
        <v>0</v>
      </c>
      <c r="AR500" s="21" t="s">
        <v>654</v>
      </c>
      <c r="AT500" s="21" t="s">
        <v>1051</v>
      </c>
      <c r="AU500" s="21" t="s">
        <v>74</v>
      </c>
      <c r="AY500" s="21" t="s">
        <v>128</v>
      </c>
      <c r="BE500" s="189">
        <f t="shared" si="94"/>
        <v>0</v>
      </c>
      <c r="BF500" s="189">
        <f t="shared" si="95"/>
        <v>0</v>
      </c>
      <c r="BG500" s="189">
        <f t="shared" si="96"/>
        <v>0</v>
      </c>
      <c r="BH500" s="189">
        <f t="shared" si="97"/>
        <v>0</v>
      </c>
      <c r="BI500" s="189">
        <f t="shared" si="98"/>
        <v>0</v>
      </c>
      <c r="BJ500" s="21" t="s">
        <v>74</v>
      </c>
      <c r="BK500" s="189">
        <f t="shared" si="99"/>
        <v>0</v>
      </c>
      <c r="BL500" s="21" t="s">
        <v>654</v>
      </c>
      <c r="BM500" s="21" t="s">
        <v>1370</v>
      </c>
    </row>
    <row r="501" spans="2:65" s="1" customFormat="1" ht="16.5" customHeight="1">
      <c r="B501" s="177"/>
      <c r="C501" s="194" t="s">
        <v>1371</v>
      </c>
      <c r="D501" s="194" t="s">
        <v>1051</v>
      </c>
      <c r="E501" s="195" t="s">
        <v>1372</v>
      </c>
      <c r="F501" s="196" t="s">
        <v>1373</v>
      </c>
      <c r="G501" s="197" t="s">
        <v>200</v>
      </c>
      <c r="H501" s="198">
        <v>3000</v>
      </c>
      <c r="I501" s="199"/>
      <c r="J501" s="200">
        <f t="shared" si="90"/>
        <v>0</v>
      </c>
      <c r="K501" s="196" t="s">
        <v>135</v>
      </c>
      <c r="L501" s="201"/>
      <c r="M501" s="202" t="s">
        <v>5</v>
      </c>
      <c r="N501" s="203" t="s">
        <v>38</v>
      </c>
      <c r="O501" s="39"/>
      <c r="P501" s="187">
        <f t="shared" si="91"/>
        <v>0</v>
      </c>
      <c r="Q501" s="187">
        <v>0.09</v>
      </c>
      <c r="R501" s="187">
        <f t="shared" si="92"/>
        <v>270</v>
      </c>
      <c r="S501" s="187">
        <v>0</v>
      </c>
      <c r="T501" s="188">
        <f t="shared" si="93"/>
        <v>0</v>
      </c>
      <c r="AR501" s="21" t="s">
        <v>654</v>
      </c>
      <c r="AT501" s="21" t="s">
        <v>1051</v>
      </c>
      <c r="AU501" s="21" t="s">
        <v>74</v>
      </c>
      <c r="AY501" s="21" t="s">
        <v>128</v>
      </c>
      <c r="BE501" s="189">
        <f t="shared" si="94"/>
        <v>0</v>
      </c>
      <c r="BF501" s="189">
        <f t="shared" si="95"/>
        <v>0</v>
      </c>
      <c r="BG501" s="189">
        <f t="shared" si="96"/>
        <v>0</v>
      </c>
      <c r="BH501" s="189">
        <f t="shared" si="97"/>
        <v>0</v>
      </c>
      <c r="BI501" s="189">
        <f t="shared" si="98"/>
        <v>0</v>
      </c>
      <c r="BJ501" s="21" t="s">
        <v>74</v>
      </c>
      <c r="BK501" s="189">
        <f t="shared" si="99"/>
        <v>0</v>
      </c>
      <c r="BL501" s="21" t="s">
        <v>654</v>
      </c>
      <c r="BM501" s="21" t="s">
        <v>1374</v>
      </c>
    </row>
    <row r="502" spans="2:65" s="1" customFormat="1" ht="16.5" customHeight="1">
      <c r="B502" s="177"/>
      <c r="C502" s="194" t="s">
        <v>1375</v>
      </c>
      <c r="D502" s="194" t="s">
        <v>1051</v>
      </c>
      <c r="E502" s="195" t="s">
        <v>1376</v>
      </c>
      <c r="F502" s="196" t="s">
        <v>1377</v>
      </c>
      <c r="G502" s="197" t="s">
        <v>200</v>
      </c>
      <c r="H502" s="198">
        <v>3000</v>
      </c>
      <c r="I502" s="199"/>
      <c r="J502" s="200">
        <f t="shared" si="90"/>
        <v>0</v>
      </c>
      <c r="K502" s="196" t="s">
        <v>135</v>
      </c>
      <c r="L502" s="201"/>
      <c r="M502" s="202" t="s">
        <v>5</v>
      </c>
      <c r="N502" s="203" t="s">
        <v>38</v>
      </c>
      <c r="O502" s="39"/>
      <c r="P502" s="187">
        <f t="shared" si="91"/>
        <v>0</v>
      </c>
      <c r="Q502" s="187">
        <v>0.41</v>
      </c>
      <c r="R502" s="187">
        <f t="shared" si="92"/>
        <v>1230</v>
      </c>
      <c r="S502" s="187">
        <v>0</v>
      </c>
      <c r="T502" s="188">
        <f t="shared" si="93"/>
        <v>0</v>
      </c>
      <c r="AR502" s="21" t="s">
        <v>654</v>
      </c>
      <c r="AT502" s="21" t="s">
        <v>1051</v>
      </c>
      <c r="AU502" s="21" t="s">
        <v>74</v>
      </c>
      <c r="AY502" s="21" t="s">
        <v>128</v>
      </c>
      <c r="BE502" s="189">
        <f t="shared" si="94"/>
        <v>0</v>
      </c>
      <c r="BF502" s="189">
        <f t="shared" si="95"/>
        <v>0</v>
      </c>
      <c r="BG502" s="189">
        <f t="shared" si="96"/>
        <v>0</v>
      </c>
      <c r="BH502" s="189">
        <f t="shared" si="97"/>
        <v>0</v>
      </c>
      <c r="BI502" s="189">
        <f t="shared" si="98"/>
        <v>0</v>
      </c>
      <c r="BJ502" s="21" t="s">
        <v>74</v>
      </c>
      <c r="BK502" s="189">
        <f t="shared" si="99"/>
        <v>0</v>
      </c>
      <c r="BL502" s="21" t="s">
        <v>654</v>
      </c>
      <c r="BM502" s="21" t="s">
        <v>1378</v>
      </c>
    </row>
    <row r="503" spans="2:65" s="1" customFormat="1" ht="16.5" customHeight="1">
      <c r="B503" s="177"/>
      <c r="C503" s="194" t="s">
        <v>1379</v>
      </c>
      <c r="D503" s="194" t="s">
        <v>1051</v>
      </c>
      <c r="E503" s="195" t="s">
        <v>1380</v>
      </c>
      <c r="F503" s="196" t="s">
        <v>1381</v>
      </c>
      <c r="G503" s="197" t="s">
        <v>200</v>
      </c>
      <c r="H503" s="198">
        <v>3000</v>
      </c>
      <c r="I503" s="199"/>
      <c r="J503" s="200">
        <f t="shared" si="90"/>
        <v>0</v>
      </c>
      <c r="K503" s="196" t="s">
        <v>135</v>
      </c>
      <c r="L503" s="201"/>
      <c r="M503" s="202" t="s">
        <v>5</v>
      </c>
      <c r="N503" s="203" t="s">
        <v>38</v>
      </c>
      <c r="O503" s="39"/>
      <c r="P503" s="187">
        <f t="shared" si="91"/>
        <v>0</v>
      </c>
      <c r="Q503" s="187">
        <v>0.49</v>
      </c>
      <c r="R503" s="187">
        <f t="shared" si="92"/>
        <v>1470</v>
      </c>
      <c r="S503" s="187">
        <v>0</v>
      </c>
      <c r="T503" s="188">
        <f t="shared" si="93"/>
        <v>0</v>
      </c>
      <c r="AR503" s="21" t="s">
        <v>654</v>
      </c>
      <c r="AT503" s="21" t="s">
        <v>1051</v>
      </c>
      <c r="AU503" s="21" t="s">
        <v>74</v>
      </c>
      <c r="AY503" s="21" t="s">
        <v>128</v>
      </c>
      <c r="BE503" s="189">
        <f t="shared" si="94"/>
        <v>0</v>
      </c>
      <c r="BF503" s="189">
        <f t="shared" si="95"/>
        <v>0</v>
      </c>
      <c r="BG503" s="189">
        <f t="shared" si="96"/>
        <v>0</v>
      </c>
      <c r="BH503" s="189">
        <f t="shared" si="97"/>
        <v>0</v>
      </c>
      <c r="BI503" s="189">
        <f t="shared" si="98"/>
        <v>0</v>
      </c>
      <c r="BJ503" s="21" t="s">
        <v>74</v>
      </c>
      <c r="BK503" s="189">
        <f t="shared" si="99"/>
        <v>0</v>
      </c>
      <c r="BL503" s="21" t="s">
        <v>654</v>
      </c>
      <c r="BM503" s="21" t="s">
        <v>1382</v>
      </c>
    </row>
    <row r="504" spans="2:65" s="1" customFormat="1" ht="16.5" customHeight="1">
      <c r="B504" s="177"/>
      <c r="C504" s="194" t="s">
        <v>1383</v>
      </c>
      <c r="D504" s="194" t="s">
        <v>1051</v>
      </c>
      <c r="E504" s="195" t="s">
        <v>1384</v>
      </c>
      <c r="F504" s="196" t="s">
        <v>1385</v>
      </c>
      <c r="G504" s="197" t="s">
        <v>200</v>
      </c>
      <c r="H504" s="198">
        <v>500</v>
      </c>
      <c r="I504" s="199"/>
      <c r="J504" s="200">
        <f t="shared" si="90"/>
        <v>0</v>
      </c>
      <c r="K504" s="196" t="s">
        <v>135</v>
      </c>
      <c r="L504" s="201"/>
      <c r="M504" s="202" t="s">
        <v>5</v>
      </c>
      <c r="N504" s="203" t="s">
        <v>38</v>
      </c>
      <c r="O504" s="39"/>
      <c r="P504" s="187">
        <f t="shared" si="91"/>
        <v>0</v>
      </c>
      <c r="Q504" s="187">
        <v>0.55000000000000004</v>
      </c>
      <c r="R504" s="187">
        <f t="shared" si="92"/>
        <v>275</v>
      </c>
      <c r="S504" s="187">
        <v>0</v>
      </c>
      <c r="T504" s="188">
        <f t="shared" si="93"/>
        <v>0</v>
      </c>
      <c r="AR504" s="21" t="s">
        <v>654</v>
      </c>
      <c r="AT504" s="21" t="s">
        <v>1051</v>
      </c>
      <c r="AU504" s="21" t="s">
        <v>74</v>
      </c>
      <c r="AY504" s="21" t="s">
        <v>128</v>
      </c>
      <c r="BE504" s="189">
        <f t="shared" si="94"/>
        <v>0</v>
      </c>
      <c r="BF504" s="189">
        <f t="shared" si="95"/>
        <v>0</v>
      </c>
      <c r="BG504" s="189">
        <f t="shared" si="96"/>
        <v>0</v>
      </c>
      <c r="BH504" s="189">
        <f t="shared" si="97"/>
        <v>0</v>
      </c>
      <c r="BI504" s="189">
        <f t="shared" si="98"/>
        <v>0</v>
      </c>
      <c r="BJ504" s="21" t="s">
        <v>74</v>
      </c>
      <c r="BK504" s="189">
        <f t="shared" si="99"/>
        <v>0</v>
      </c>
      <c r="BL504" s="21" t="s">
        <v>654</v>
      </c>
      <c r="BM504" s="21" t="s">
        <v>1386</v>
      </c>
    </row>
    <row r="505" spans="2:65" s="1" customFormat="1" ht="16.5" customHeight="1">
      <c r="B505" s="177"/>
      <c r="C505" s="194" t="s">
        <v>1387</v>
      </c>
      <c r="D505" s="194" t="s">
        <v>1051</v>
      </c>
      <c r="E505" s="195" t="s">
        <v>1388</v>
      </c>
      <c r="F505" s="196" t="s">
        <v>1389</v>
      </c>
      <c r="G505" s="197" t="s">
        <v>200</v>
      </c>
      <c r="H505" s="198">
        <v>500</v>
      </c>
      <c r="I505" s="199"/>
      <c r="J505" s="200">
        <f t="shared" si="90"/>
        <v>0</v>
      </c>
      <c r="K505" s="196" t="s">
        <v>135</v>
      </c>
      <c r="L505" s="201"/>
      <c r="M505" s="202" t="s">
        <v>5</v>
      </c>
      <c r="N505" s="203" t="s">
        <v>38</v>
      </c>
      <c r="O505" s="39"/>
      <c r="P505" s="187">
        <f t="shared" si="91"/>
        <v>0</v>
      </c>
      <c r="Q505" s="187">
        <v>0.56000000000000005</v>
      </c>
      <c r="R505" s="187">
        <f t="shared" si="92"/>
        <v>280</v>
      </c>
      <c r="S505" s="187">
        <v>0</v>
      </c>
      <c r="T505" s="188">
        <f t="shared" si="93"/>
        <v>0</v>
      </c>
      <c r="AR505" s="21" t="s">
        <v>654</v>
      </c>
      <c r="AT505" s="21" t="s">
        <v>1051</v>
      </c>
      <c r="AU505" s="21" t="s">
        <v>74</v>
      </c>
      <c r="AY505" s="21" t="s">
        <v>128</v>
      </c>
      <c r="BE505" s="189">
        <f t="shared" si="94"/>
        <v>0</v>
      </c>
      <c r="BF505" s="189">
        <f t="shared" si="95"/>
        <v>0</v>
      </c>
      <c r="BG505" s="189">
        <f t="shared" si="96"/>
        <v>0</v>
      </c>
      <c r="BH505" s="189">
        <f t="shared" si="97"/>
        <v>0</v>
      </c>
      <c r="BI505" s="189">
        <f t="shared" si="98"/>
        <v>0</v>
      </c>
      <c r="BJ505" s="21" t="s">
        <v>74</v>
      </c>
      <c r="BK505" s="189">
        <f t="shared" si="99"/>
        <v>0</v>
      </c>
      <c r="BL505" s="21" t="s">
        <v>654</v>
      </c>
      <c r="BM505" s="21" t="s">
        <v>1390</v>
      </c>
    </row>
    <row r="506" spans="2:65" s="1" customFormat="1" ht="16.5" customHeight="1">
      <c r="B506" s="177"/>
      <c r="C506" s="194" t="s">
        <v>1391</v>
      </c>
      <c r="D506" s="194" t="s">
        <v>1051</v>
      </c>
      <c r="E506" s="195" t="s">
        <v>1392</v>
      </c>
      <c r="F506" s="196" t="s">
        <v>1393</v>
      </c>
      <c r="G506" s="197" t="s">
        <v>200</v>
      </c>
      <c r="H506" s="198">
        <v>3000</v>
      </c>
      <c r="I506" s="199"/>
      <c r="J506" s="200">
        <f t="shared" si="90"/>
        <v>0</v>
      </c>
      <c r="K506" s="196" t="s">
        <v>135</v>
      </c>
      <c r="L506" s="201"/>
      <c r="M506" s="202" t="s">
        <v>5</v>
      </c>
      <c r="N506" s="203" t="s">
        <v>38</v>
      </c>
      <c r="O506" s="39"/>
      <c r="P506" s="187">
        <f t="shared" si="91"/>
        <v>0</v>
      </c>
      <c r="Q506" s="187">
        <v>0.52</v>
      </c>
      <c r="R506" s="187">
        <f t="shared" si="92"/>
        <v>1560</v>
      </c>
      <c r="S506" s="187">
        <v>0</v>
      </c>
      <c r="T506" s="188">
        <f t="shared" si="93"/>
        <v>0</v>
      </c>
      <c r="AR506" s="21" t="s">
        <v>654</v>
      </c>
      <c r="AT506" s="21" t="s">
        <v>1051</v>
      </c>
      <c r="AU506" s="21" t="s">
        <v>74</v>
      </c>
      <c r="AY506" s="21" t="s">
        <v>128</v>
      </c>
      <c r="BE506" s="189">
        <f t="shared" si="94"/>
        <v>0</v>
      </c>
      <c r="BF506" s="189">
        <f t="shared" si="95"/>
        <v>0</v>
      </c>
      <c r="BG506" s="189">
        <f t="shared" si="96"/>
        <v>0</v>
      </c>
      <c r="BH506" s="189">
        <f t="shared" si="97"/>
        <v>0</v>
      </c>
      <c r="BI506" s="189">
        <f t="shared" si="98"/>
        <v>0</v>
      </c>
      <c r="BJ506" s="21" t="s">
        <v>74</v>
      </c>
      <c r="BK506" s="189">
        <f t="shared" si="99"/>
        <v>0</v>
      </c>
      <c r="BL506" s="21" t="s">
        <v>654</v>
      </c>
      <c r="BM506" s="21" t="s">
        <v>1394</v>
      </c>
    </row>
    <row r="507" spans="2:65" s="1" customFormat="1" ht="16.5" customHeight="1">
      <c r="B507" s="177"/>
      <c r="C507" s="194" t="s">
        <v>1395</v>
      </c>
      <c r="D507" s="194" t="s">
        <v>1051</v>
      </c>
      <c r="E507" s="195" t="s">
        <v>1396</v>
      </c>
      <c r="F507" s="196" t="s">
        <v>1397</v>
      </c>
      <c r="G507" s="197" t="s">
        <v>200</v>
      </c>
      <c r="H507" s="198">
        <v>3000</v>
      </c>
      <c r="I507" s="199"/>
      <c r="J507" s="200">
        <f t="shared" si="90"/>
        <v>0</v>
      </c>
      <c r="K507" s="196" t="s">
        <v>135</v>
      </c>
      <c r="L507" s="201"/>
      <c r="M507" s="202" t="s">
        <v>5</v>
      </c>
      <c r="N507" s="203" t="s">
        <v>38</v>
      </c>
      <c r="O507" s="39"/>
      <c r="P507" s="187">
        <f t="shared" si="91"/>
        <v>0</v>
      </c>
      <c r="Q507" s="187">
        <v>0.56999999999999995</v>
      </c>
      <c r="R507" s="187">
        <f t="shared" si="92"/>
        <v>1709.9999999999998</v>
      </c>
      <c r="S507" s="187">
        <v>0</v>
      </c>
      <c r="T507" s="188">
        <f t="shared" si="93"/>
        <v>0</v>
      </c>
      <c r="AR507" s="21" t="s">
        <v>654</v>
      </c>
      <c r="AT507" s="21" t="s">
        <v>1051</v>
      </c>
      <c r="AU507" s="21" t="s">
        <v>74</v>
      </c>
      <c r="AY507" s="21" t="s">
        <v>128</v>
      </c>
      <c r="BE507" s="189">
        <f t="shared" si="94"/>
        <v>0</v>
      </c>
      <c r="BF507" s="189">
        <f t="shared" si="95"/>
        <v>0</v>
      </c>
      <c r="BG507" s="189">
        <f t="shared" si="96"/>
        <v>0</v>
      </c>
      <c r="BH507" s="189">
        <f t="shared" si="97"/>
        <v>0</v>
      </c>
      <c r="BI507" s="189">
        <f t="shared" si="98"/>
        <v>0</v>
      </c>
      <c r="BJ507" s="21" t="s">
        <v>74</v>
      </c>
      <c r="BK507" s="189">
        <f t="shared" si="99"/>
        <v>0</v>
      </c>
      <c r="BL507" s="21" t="s">
        <v>654</v>
      </c>
      <c r="BM507" s="21" t="s">
        <v>1398</v>
      </c>
    </row>
    <row r="508" spans="2:65" s="1" customFormat="1" ht="16.5" customHeight="1">
      <c r="B508" s="177"/>
      <c r="C508" s="194" t="s">
        <v>1399</v>
      </c>
      <c r="D508" s="194" t="s">
        <v>1051</v>
      </c>
      <c r="E508" s="195" t="s">
        <v>1400</v>
      </c>
      <c r="F508" s="196" t="s">
        <v>1401</v>
      </c>
      <c r="G508" s="197" t="s">
        <v>200</v>
      </c>
      <c r="H508" s="198">
        <v>3000</v>
      </c>
      <c r="I508" s="199"/>
      <c r="J508" s="200">
        <f t="shared" si="90"/>
        <v>0</v>
      </c>
      <c r="K508" s="196" t="s">
        <v>135</v>
      </c>
      <c r="L508" s="201"/>
      <c r="M508" s="202" t="s">
        <v>5</v>
      </c>
      <c r="N508" s="203" t="s">
        <v>38</v>
      </c>
      <c r="O508" s="39"/>
      <c r="P508" s="187">
        <f t="shared" si="91"/>
        <v>0</v>
      </c>
      <c r="Q508" s="187">
        <v>0.15</v>
      </c>
      <c r="R508" s="187">
        <f t="shared" si="92"/>
        <v>450</v>
      </c>
      <c r="S508" s="187">
        <v>0</v>
      </c>
      <c r="T508" s="188">
        <f t="shared" si="93"/>
        <v>0</v>
      </c>
      <c r="AR508" s="21" t="s">
        <v>654</v>
      </c>
      <c r="AT508" s="21" t="s">
        <v>1051</v>
      </c>
      <c r="AU508" s="21" t="s">
        <v>74</v>
      </c>
      <c r="AY508" s="21" t="s">
        <v>128</v>
      </c>
      <c r="BE508" s="189">
        <f t="shared" si="94"/>
        <v>0</v>
      </c>
      <c r="BF508" s="189">
        <f t="shared" si="95"/>
        <v>0</v>
      </c>
      <c r="BG508" s="189">
        <f t="shared" si="96"/>
        <v>0</v>
      </c>
      <c r="BH508" s="189">
        <f t="shared" si="97"/>
        <v>0</v>
      </c>
      <c r="BI508" s="189">
        <f t="shared" si="98"/>
        <v>0</v>
      </c>
      <c r="BJ508" s="21" t="s">
        <v>74</v>
      </c>
      <c r="BK508" s="189">
        <f t="shared" si="99"/>
        <v>0</v>
      </c>
      <c r="BL508" s="21" t="s">
        <v>654</v>
      </c>
      <c r="BM508" s="21" t="s">
        <v>1402</v>
      </c>
    </row>
    <row r="509" spans="2:65" s="1" customFormat="1" ht="16.5" customHeight="1">
      <c r="B509" s="177"/>
      <c r="C509" s="194" t="s">
        <v>1403</v>
      </c>
      <c r="D509" s="194" t="s">
        <v>1051</v>
      </c>
      <c r="E509" s="195" t="s">
        <v>1404</v>
      </c>
      <c r="F509" s="196" t="s">
        <v>1405</v>
      </c>
      <c r="G509" s="197" t="s">
        <v>200</v>
      </c>
      <c r="H509" s="198">
        <v>4</v>
      </c>
      <c r="I509" s="199"/>
      <c r="J509" s="200">
        <f t="shared" si="90"/>
        <v>0</v>
      </c>
      <c r="K509" s="196" t="s">
        <v>135</v>
      </c>
      <c r="L509" s="201"/>
      <c r="M509" s="202" t="s">
        <v>5</v>
      </c>
      <c r="N509" s="203" t="s">
        <v>38</v>
      </c>
      <c r="O509" s="39"/>
      <c r="P509" s="187">
        <f t="shared" si="91"/>
        <v>0</v>
      </c>
      <c r="Q509" s="187">
        <v>158.5</v>
      </c>
      <c r="R509" s="187">
        <f t="shared" si="92"/>
        <v>634</v>
      </c>
      <c r="S509" s="187">
        <v>0</v>
      </c>
      <c r="T509" s="188">
        <f t="shared" si="93"/>
        <v>0</v>
      </c>
      <c r="AR509" s="21" t="s">
        <v>654</v>
      </c>
      <c r="AT509" s="21" t="s">
        <v>1051</v>
      </c>
      <c r="AU509" s="21" t="s">
        <v>74</v>
      </c>
      <c r="AY509" s="21" t="s">
        <v>128</v>
      </c>
      <c r="BE509" s="189">
        <f t="shared" si="94"/>
        <v>0</v>
      </c>
      <c r="BF509" s="189">
        <f t="shared" si="95"/>
        <v>0</v>
      </c>
      <c r="BG509" s="189">
        <f t="shared" si="96"/>
        <v>0</v>
      </c>
      <c r="BH509" s="189">
        <f t="shared" si="97"/>
        <v>0</v>
      </c>
      <c r="BI509" s="189">
        <f t="shared" si="98"/>
        <v>0</v>
      </c>
      <c r="BJ509" s="21" t="s">
        <v>74</v>
      </c>
      <c r="BK509" s="189">
        <f t="shared" si="99"/>
        <v>0</v>
      </c>
      <c r="BL509" s="21" t="s">
        <v>654</v>
      </c>
      <c r="BM509" s="21" t="s">
        <v>1406</v>
      </c>
    </row>
    <row r="510" spans="2:65" s="1" customFormat="1" ht="16.5" customHeight="1">
      <c r="B510" s="177"/>
      <c r="C510" s="194" t="s">
        <v>1407</v>
      </c>
      <c r="D510" s="194" t="s">
        <v>1051</v>
      </c>
      <c r="E510" s="195" t="s">
        <v>1408</v>
      </c>
      <c r="F510" s="196" t="s">
        <v>1409</v>
      </c>
      <c r="G510" s="197" t="s">
        <v>200</v>
      </c>
      <c r="H510" s="198">
        <v>4</v>
      </c>
      <c r="I510" s="199"/>
      <c r="J510" s="200">
        <f t="shared" ref="J510:J541" si="100">ROUND(I510*H510,2)</f>
        <v>0</v>
      </c>
      <c r="K510" s="196" t="s">
        <v>135</v>
      </c>
      <c r="L510" s="201"/>
      <c r="M510" s="202" t="s">
        <v>5</v>
      </c>
      <c r="N510" s="203" t="s">
        <v>38</v>
      </c>
      <c r="O510" s="39"/>
      <c r="P510" s="187">
        <f t="shared" ref="P510:P541" si="101">O510*H510</f>
        <v>0</v>
      </c>
      <c r="Q510" s="187">
        <v>170</v>
      </c>
      <c r="R510" s="187">
        <f t="shared" ref="R510:R541" si="102">Q510*H510</f>
        <v>680</v>
      </c>
      <c r="S510" s="187">
        <v>0</v>
      </c>
      <c r="T510" s="188">
        <f t="shared" ref="T510:T541" si="103">S510*H510</f>
        <v>0</v>
      </c>
      <c r="AR510" s="21" t="s">
        <v>654</v>
      </c>
      <c r="AT510" s="21" t="s">
        <v>1051</v>
      </c>
      <c r="AU510" s="21" t="s">
        <v>74</v>
      </c>
      <c r="AY510" s="21" t="s">
        <v>128</v>
      </c>
      <c r="BE510" s="189">
        <f t="shared" ref="BE510:BE541" si="104">IF(N510="základní",J510,0)</f>
        <v>0</v>
      </c>
      <c r="BF510" s="189">
        <f t="shared" ref="BF510:BF541" si="105">IF(N510="snížená",J510,0)</f>
        <v>0</v>
      </c>
      <c r="BG510" s="189">
        <f t="shared" ref="BG510:BG541" si="106">IF(N510="zákl. přenesená",J510,0)</f>
        <v>0</v>
      </c>
      <c r="BH510" s="189">
        <f t="shared" ref="BH510:BH541" si="107">IF(N510="sníž. přenesená",J510,0)</f>
        <v>0</v>
      </c>
      <c r="BI510" s="189">
        <f t="shared" ref="BI510:BI541" si="108">IF(N510="nulová",J510,0)</f>
        <v>0</v>
      </c>
      <c r="BJ510" s="21" t="s">
        <v>74</v>
      </c>
      <c r="BK510" s="189">
        <f t="shared" ref="BK510:BK541" si="109">ROUND(I510*H510,2)</f>
        <v>0</v>
      </c>
      <c r="BL510" s="21" t="s">
        <v>654</v>
      </c>
      <c r="BM510" s="21" t="s">
        <v>1410</v>
      </c>
    </row>
    <row r="511" spans="2:65" s="1" customFormat="1" ht="16.5" customHeight="1">
      <c r="B511" s="177"/>
      <c r="C511" s="194" t="s">
        <v>1411</v>
      </c>
      <c r="D511" s="194" t="s">
        <v>1051</v>
      </c>
      <c r="E511" s="195" t="s">
        <v>1412</v>
      </c>
      <c r="F511" s="196" t="s">
        <v>1413</v>
      </c>
      <c r="G511" s="197" t="s">
        <v>200</v>
      </c>
      <c r="H511" s="198">
        <v>4</v>
      </c>
      <c r="I511" s="199"/>
      <c r="J511" s="200">
        <f t="shared" si="100"/>
        <v>0</v>
      </c>
      <c r="K511" s="196" t="s">
        <v>135</v>
      </c>
      <c r="L511" s="201"/>
      <c r="M511" s="202" t="s">
        <v>5</v>
      </c>
      <c r="N511" s="203" t="s">
        <v>38</v>
      </c>
      <c r="O511" s="39"/>
      <c r="P511" s="187">
        <f t="shared" si="101"/>
        <v>0</v>
      </c>
      <c r="Q511" s="187">
        <v>170</v>
      </c>
      <c r="R511" s="187">
        <f t="shared" si="102"/>
        <v>680</v>
      </c>
      <c r="S511" s="187">
        <v>0</v>
      </c>
      <c r="T511" s="188">
        <f t="shared" si="103"/>
        <v>0</v>
      </c>
      <c r="AR511" s="21" t="s">
        <v>654</v>
      </c>
      <c r="AT511" s="21" t="s">
        <v>1051</v>
      </c>
      <c r="AU511" s="21" t="s">
        <v>74</v>
      </c>
      <c r="AY511" s="21" t="s">
        <v>128</v>
      </c>
      <c r="BE511" s="189">
        <f t="shared" si="104"/>
        <v>0</v>
      </c>
      <c r="BF511" s="189">
        <f t="shared" si="105"/>
        <v>0</v>
      </c>
      <c r="BG511" s="189">
        <f t="shared" si="106"/>
        <v>0</v>
      </c>
      <c r="BH511" s="189">
        <f t="shared" si="107"/>
        <v>0</v>
      </c>
      <c r="BI511" s="189">
        <f t="shared" si="108"/>
        <v>0</v>
      </c>
      <c r="BJ511" s="21" t="s">
        <v>74</v>
      </c>
      <c r="BK511" s="189">
        <f t="shared" si="109"/>
        <v>0</v>
      </c>
      <c r="BL511" s="21" t="s">
        <v>654</v>
      </c>
      <c r="BM511" s="21" t="s">
        <v>1414</v>
      </c>
    </row>
    <row r="512" spans="2:65" s="1" customFormat="1" ht="16.5" customHeight="1">
      <c r="B512" s="177"/>
      <c r="C512" s="194" t="s">
        <v>1415</v>
      </c>
      <c r="D512" s="194" t="s">
        <v>1051</v>
      </c>
      <c r="E512" s="195" t="s">
        <v>1416</v>
      </c>
      <c r="F512" s="196" t="s">
        <v>1417</v>
      </c>
      <c r="G512" s="197" t="s">
        <v>200</v>
      </c>
      <c r="H512" s="198">
        <v>4</v>
      </c>
      <c r="I512" s="199"/>
      <c r="J512" s="200">
        <f t="shared" si="100"/>
        <v>0</v>
      </c>
      <c r="K512" s="196" t="s">
        <v>135</v>
      </c>
      <c r="L512" s="201"/>
      <c r="M512" s="202" t="s">
        <v>5</v>
      </c>
      <c r="N512" s="203" t="s">
        <v>38</v>
      </c>
      <c r="O512" s="39"/>
      <c r="P512" s="187">
        <f t="shared" si="101"/>
        <v>0</v>
      </c>
      <c r="Q512" s="187">
        <v>160</v>
      </c>
      <c r="R512" s="187">
        <f t="shared" si="102"/>
        <v>640</v>
      </c>
      <c r="S512" s="187">
        <v>0</v>
      </c>
      <c r="T512" s="188">
        <f t="shared" si="103"/>
        <v>0</v>
      </c>
      <c r="AR512" s="21" t="s">
        <v>654</v>
      </c>
      <c r="AT512" s="21" t="s">
        <v>1051</v>
      </c>
      <c r="AU512" s="21" t="s">
        <v>74</v>
      </c>
      <c r="AY512" s="21" t="s">
        <v>128</v>
      </c>
      <c r="BE512" s="189">
        <f t="shared" si="104"/>
        <v>0</v>
      </c>
      <c r="BF512" s="189">
        <f t="shared" si="105"/>
        <v>0</v>
      </c>
      <c r="BG512" s="189">
        <f t="shared" si="106"/>
        <v>0</v>
      </c>
      <c r="BH512" s="189">
        <f t="shared" si="107"/>
        <v>0</v>
      </c>
      <c r="BI512" s="189">
        <f t="shared" si="108"/>
        <v>0</v>
      </c>
      <c r="BJ512" s="21" t="s">
        <v>74</v>
      </c>
      <c r="BK512" s="189">
        <f t="shared" si="109"/>
        <v>0</v>
      </c>
      <c r="BL512" s="21" t="s">
        <v>654</v>
      </c>
      <c r="BM512" s="21" t="s">
        <v>1418</v>
      </c>
    </row>
    <row r="513" spans="2:65" s="1" customFormat="1" ht="16.5" customHeight="1">
      <c r="B513" s="177"/>
      <c r="C513" s="194" t="s">
        <v>1419</v>
      </c>
      <c r="D513" s="194" t="s">
        <v>1051</v>
      </c>
      <c r="E513" s="195" t="s">
        <v>1420</v>
      </c>
      <c r="F513" s="196" t="s">
        <v>1421</v>
      </c>
      <c r="G513" s="197" t="s">
        <v>200</v>
      </c>
      <c r="H513" s="198">
        <v>4</v>
      </c>
      <c r="I513" s="199"/>
      <c r="J513" s="200">
        <f t="shared" si="100"/>
        <v>0</v>
      </c>
      <c r="K513" s="196" t="s">
        <v>135</v>
      </c>
      <c r="L513" s="201"/>
      <c r="M513" s="202" t="s">
        <v>5</v>
      </c>
      <c r="N513" s="203" t="s">
        <v>38</v>
      </c>
      <c r="O513" s="39"/>
      <c r="P513" s="187">
        <f t="shared" si="101"/>
        <v>0</v>
      </c>
      <c r="Q513" s="187">
        <v>163</v>
      </c>
      <c r="R513" s="187">
        <f t="shared" si="102"/>
        <v>652</v>
      </c>
      <c r="S513" s="187">
        <v>0</v>
      </c>
      <c r="T513" s="188">
        <f t="shared" si="103"/>
        <v>0</v>
      </c>
      <c r="AR513" s="21" t="s">
        <v>654</v>
      </c>
      <c r="AT513" s="21" t="s">
        <v>1051</v>
      </c>
      <c r="AU513" s="21" t="s">
        <v>74</v>
      </c>
      <c r="AY513" s="21" t="s">
        <v>128</v>
      </c>
      <c r="BE513" s="189">
        <f t="shared" si="104"/>
        <v>0</v>
      </c>
      <c r="BF513" s="189">
        <f t="shared" si="105"/>
        <v>0</v>
      </c>
      <c r="BG513" s="189">
        <f t="shared" si="106"/>
        <v>0</v>
      </c>
      <c r="BH513" s="189">
        <f t="shared" si="107"/>
        <v>0</v>
      </c>
      <c r="BI513" s="189">
        <f t="shared" si="108"/>
        <v>0</v>
      </c>
      <c r="BJ513" s="21" t="s">
        <v>74</v>
      </c>
      <c r="BK513" s="189">
        <f t="shared" si="109"/>
        <v>0</v>
      </c>
      <c r="BL513" s="21" t="s">
        <v>654</v>
      </c>
      <c r="BM513" s="21" t="s">
        <v>1422</v>
      </c>
    </row>
    <row r="514" spans="2:65" s="1" customFormat="1" ht="16.5" customHeight="1">
      <c r="B514" s="177"/>
      <c r="C514" s="194" t="s">
        <v>1423</v>
      </c>
      <c r="D514" s="194" t="s">
        <v>1051</v>
      </c>
      <c r="E514" s="195" t="s">
        <v>1424</v>
      </c>
      <c r="F514" s="196" t="s">
        <v>1425</v>
      </c>
      <c r="G514" s="197" t="s">
        <v>200</v>
      </c>
      <c r="H514" s="198">
        <v>4</v>
      </c>
      <c r="I514" s="199"/>
      <c r="J514" s="200">
        <f t="shared" si="100"/>
        <v>0</v>
      </c>
      <c r="K514" s="196" t="s">
        <v>135</v>
      </c>
      <c r="L514" s="201"/>
      <c r="M514" s="202" t="s">
        <v>5</v>
      </c>
      <c r="N514" s="203" t="s">
        <v>38</v>
      </c>
      <c r="O514" s="39"/>
      <c r="P514" s="187">
        <f t="shared" si="101"/>
        <v>0</v>
      </c>
      <c r="Q514" s="187">
        <v>163</v>
      </c>
      <c r="R514" s="187">
        <f t="shared" si="102"/>
        <v>652</v>
      </c>
      <c r="S514" s="187">
        <v>0</v>
      </c>
      <c r="T514" s="188">
        <f t="shared" si="103"/>
        <v>0</v>
      </c>
      <c r="AR514" s="21" t="s">
        <v>654</v>
      </c>
      <c r="AT514" s="21" t="s">
        <v>1051</v>
      </c>
      <c r="AU514" s="21" t="s">
        <v>74</v>
      </c>
      <c r="AY514" s="21" t="s">
        <v>128</v>
      </c>
      <c r="BE514" s="189">
        <f t="shared" si="104"/>
        <v>0</v>
      </c>
      <c r="BF514" s="189">
        <f t="shared" si="105"/>
        <v>0</v>
      </c>
      <c r="BG514" s="189">
        <f t="shared" si="106"/>
        <v>0</v>
      </c>
      <c r="BH514" s="189">
        <f t="shared" si="107"/>
        <v>0</v>
      </c>
      <c r="BI514" s="189">
        <f t="shared" si="108"/>
        <v>0</v>
      </c>
      <c r="BJ514" s="21" t="s">
        <v>74</v>
      </c>
      <c r="BK514" s="189">
        <f t="shared" si="109"/>
        <v>0</v>
      </c>
      <c r="BL514" s="21" t="s">
        <v>654</v>
      </c>
      <c r="BM514" s="21" t="s">
        <v>1426</v>
      </c>
    </row>
    <row r="515" spans="2:65" s="1" customFormat="1" ht="16.5" customHeight="1">
      <c r="B515" s="177"/>
      <c r="C515" s="194" t="s">
        <v>1427</v>
      </c>
      <c r="D515" s="194" t="s">
        <v>1051</v>
      </c>
      <c r="E515" s="195" t="s">
        <v>1428</v>
      </c>
      <c r="F515" s="196" t="s">
        <v>1429</v>
      </c>
      <c r="G515" s="197" t="s">
        <v>200</v>
      </c>
      <c r="H515" s="198">
        <v>4</v>
      </c>
      <c r="I515" s="199"/>
      <c r="J515" s="200">
        <f t="shared" si="100"/>
        <v>0</v>
      </c>
      <c r="K515" s="196" t="s">
        <v>135</v>
      </c>
      <c r="L515" s="201"/>
      <c r="M515" s="202" t="s">
        <v>5</v>
      </c>
      <c r="N515" s="203" t="s">
        <v>38</v>
      </c>
      <c r="O515" s="39"/>
      <c r="P515" s="187">
        <f t="shared" si="101"/>
        <v>0</v>
      </c>
      <c r="Q515" s="187">
        <v>210</v>
      </c>
      <c r="R515" s="187">
        <f t="shared" si="102"/>
        <v>840</v>
      </c>
      <c r="S515" s="187">
        <v>0</v>
      </c>
      <c r="T515" s="188">
        <f t="shared" si="103"/>
        <v>0</v>
      </c>
      <c r="AR515" s="21" t="s">
        <v>654</v>
      </c>
      <c r="AT515" s="21" t="s">
        <v>1051</v>
      </c>
      <c r="AU515" s="21" t="s">
        <v>74</v>
      </c>
      <c r="AY515" s="21" t="s">
        <v>128</v>
      </c>
      <c r="BE515" s="189">
        <f t="shared" si="104"/>
        <v>0</v>
      </c>
      <c r="BF515" s="189">
        <f t="shared" si="105"/>
        <v>0</v>
      </c>
      <c r="BG515" s="189">
        <f t="shared" si="106"/>
        <v>0</v>
      </c>
      <c r="BH515" s="189">
        <f t="shared" si="107"/>
        <v>0</v>
      </c>
      <c r="BI515" s="189">
        <f t="shared" si="108"/>
        <v>0</v>
      </c>
      <c r="BJ515" s="21" t="s">
        <v>74</v>
      </c>
      <c r="BK515" s="189">
        <f t="shared" si="109"/>
        <v>0</v>
      </c>
      <c r="BL515" s="21" t="s">
        <v>654</v>
      </c>
      <c r="BM515" s="21" t="s">
        <v>1430</v>
      </c>
    </row>
    <row r="516" spans="2:65" s="1" customFormat="1" ht="16.5" customHeight="1">
      <c r="B516" s="177"/>
      <c r="C516" s="194" t="s">
        <v>1431</v>
      </c>
      <c r="D516" s="194" t="s">
        <v>1051</v>
      </c>
      <c r="E516" s="195" t="s">
        <v>1432</v>
      </c>
      <c r="F516" s="196" t="s">
        <v>1433</v>
      </c>
      <c r="G516" s="197" t="s">
        <v>200</v>
      </c>
      <c r="H516" s="198">
        <v>4</v>
      </c>
      <c r="I516" s="199"/>
      <c r="J516" s="200">
        <f t="shared" si="100"/>
        <v>0</v>
      </c>
      <c r="K516" s="196" t="s">
        <v>135</v>
      </c>
      <c r="L516" s="201"/>
      <c r="M516" s="202" t="s">
        <v>5</v>
      </c>
      <c r="N516" s="203" t="s">
        <v>38</v>
      </c>
      <c r="O516" s="39"/>
      <c r="P516" s="187">
        <f t="shared" si="101"/>
        <v>0</v>
      </c>
      <c r="Q516" s="187">
        <v>210</v>
      </c>
      <c r="R516" s="187">
        <f t="shared" si="102"/>
        <v>840</v>
      </c>
      <c r="S516" s="187">
        <v>0</v>
      </c>
      <c r="T516" s="188">
        <f t="shared" si="103"/>
        <v>0</v>
      </c>
      <c r="AR516" s="21" t="s">
        <v>654</v>
      </c>
      <c r="AT516" s="21" t="s">
        <v>1051</v>
      </c>
      <c r="AU516" s="21" t="s">
        <v>74</v>
      </c>
      <c r="AY516" s="21" t="s">
        <v>128</v>
      </c>
      <c r="BE516" s="189">
        <f t="shared" si="104"/>
        <v>0</v>
      </c>
      <c r="BF516" s="189">
        <f t="shared" si="105"/>
        <v>0</v>
      </c>
      <c r="BG516" s="189">
        <f t="shared" si="106"/>
        <v>0</v>
      </c>
      <c r="BH516" s="189">
        <f t="shared" si="107"/>
        <v>0</v>
      </c>
      <c r="BI516" s="189">
        <f t="shared" si="108"/>
        <v>0</v>
      </c>
      <c r="BJ516" s="21" t="s">
        <v>74</v>
      </c>
      <c r="BK516" s="189">
        <f t="shared" si="109"/>
        <v>0</v>
      </c>
      <c r="BL516" s="21" t="s">
        <v>654</v>
      </c>
      <c r="BM516" s="21" t="s">
        <v>1434</v>
      </c>
    </row>
    <row r="517" spans="2:65" s="1" customFormat="1" ht="16.5" customHeight="1">
      <c r="B517" s="177"/>
      <c r="C517" s="194" t="s">
        <v>1435</v>
      </c>
      <c r="D517" s="194" t="s">
        <v>1051</v>
      </c>
      <c r="E517" s="195" t="s">
        <v>1436</v>
      </c>
      <c r="F517" s="196" t="s">
        <v>1437</v>
      </c>
      <c r="G517" s="197" t="s">
        <v>167</v>
      </c>
      <c r="H517" s="198">
        <v>10</v>
      </c>
      <c r="I517" s="199"/>
      <c r="J517" s="200">
        <f t="shared" si="100"/>
        <v>0</v>
      </c>
      <c r="K517" s="196" t="s">
        <v>135</v>
      </c>
      <c r="L517" s="201"/>
      <c r="M517" s="202" t="s">
        <v>5</v>
      </c>
      <c r="N517" s="203" t="s">
        <v>38</v>
      </c>
      <c r="O517" s="39"/>
      <c r="P517" s="187">
        <f t="shared" si="101"/>
        <v>0</v>
      </c>
      <c r="Q517" s="187">
        <v>0</v>
      </c>
      <c r="R517" s="187">
        <f t="shared" si="102"/>
        <v>0</v>
      </c>
      <c r="S517" s="187">
        <v>0</v>
      </c>
      <c r="T517" s="188">
        <f t="shared" si="103"/>
        <v>0</v>
      </c>
      <c r="AR517" s="21" t="s">
        <v>654</v>
      </c>
      <c r="AT517" s="21" t="s">
        <v>1051</v>
      </c>
      <c r="AU517" s="21" t="s">
        <v>74</v>
      </c>
      <c r="AY517" s="21" t="s">
        <v>128</v>
      </c>
      <c r="BE517" s="189">
        <f t="shared" si="104"/>
        <v>0</v>
      </c>
      <c r="BF517" s="189">
        <f t="shared" si="105"/>
        <v>0</v>
      </c>
      <c r="BG517" s="189">
        <f t="shared" si="106"/>
        <v>0</v>
      </c>
      <c r="BH517" s="189">
        <f t="shared" si="107"/>
        <v>0</v>
      </c>
      <c r="BI517" s="189">
        <f t="shared" si="108"/>
        <v>0</v>
      </c>
      <c r="BJ517" s="21" t="s">
        <v>74</v>
      </c>
      <c r="BK517" s="189">
        <f t="shared" si="109"/>
        <v>0</v>
      </c>
      <c r="BL517" s="21" t="s">
        <v>654</v>
      </c>
      <c r="BM517" s="21" t="s">
        <v>1438</v>
      </c>
    </row>
    <row r="518" spans="2:65" s="1" customFormat="1" ht="16.5" customHeight="1">
      <c r="B518" s="177"/>
      <c r="C518" s="194" t="s">
        <v>1439</v>
      </c>
      <c r="D518" s="194" t="s">
        <v>1051</v>
      </c>
      <c r="E518" s="195" t="s">
        <v>1440</v>
      </c>
      <c r="F518" s="196" t="s">
        <v>1441</v>
      </c>
      <c r="G518" s="197" t="s">
        <v>200</v>
      </c>
      <c r="H518" s="198">
        <v>20</v>
      </c>
      <c r="I518" s="199"/>
      <c r="J518" s="200">
        <f t="shared" si="100"/>
        <v>0</v>
      </c>
      <c r="K518" s="196" t="s">
        <v>135</v>
      </c>
      <c r="L518" s="201"/>
      <c r="M518" s="202" t="s">
        <v>5</v>
      </c>
      <c r="N518" s="203" t="s">
        <v>38</v>
      </c>
      <c r="O518" s="39"/>
      <c r="P518" s="187">
        <f t="shared" si="101"/>
        <v>0</v>
      </c>
      <c r="Q518" s="187">
        <v>1555</v>
      </c>
      <c r="R518" s="187">
        <f t="shared" si="102"/>
        <v>31100</v>
      </c>
      <c r="S518" s="187">
        <v>0</v>
      </c>
      <c r="T518" s="188">
        <f t="shared" si="103"/>
        <v>0</v>
      </c>
      <c r="AR518" s="21" t="s">
        <v>654</v>
      </c>
      <c r="AT518" s="21" t="s">
        <v>1051</v>
      </c>
      <c r="AU518" s="21" t="s">
        <v>74</v>
      </c>
      <c r="AY518" s="21" t="s">
        <v>128</v>
      </c>
      <c r="BE518" s="189">
        <f t="shared" si="104"/>
        <v>0</v>
      </c>
      <c r="BF518" s="189">
        <f t="shared" si="105"/>
        <v>0</v>
      </c>
      <c r="BG518" s="189">
        <f t="shared" si="106"/>
        <v>0</v>
      </c>
      <c r="BH518" s="189">
        <f t="shared" si="107"/>
        <v>0</v>
      </c>
      <c r="BI518" s="189">
        <f t="shared" si="108"/>
        <v>0</v>
      </c>
      <c r="BJ518" s="21" t="s">
        <v>74</v>
      </c>
      <c r="BK518" s="189">
        <f t="shared" si="109"/>
        <v>0</v>
      </c>
      <c r="BL518" s="21" t="s">
        <v>654</v>
      </c>
      <c r="BM518" s="21" t="s">
        <v>1442</v>
      </c>
    </row>
    <row r="519" spans="2:65" s="1" customFormat="1" ht="16.5" customHeight="1">
      <c r="B519" s="177"/>
      <c r="C519" s="194" t="s">
        <v>1443</v>
      </c>
      <c r="D519" s="194" t="s">
        <v>1051</v>
      </c>
      <c r="E519" s="195" t="s">
        <v>1444</v>
      </c>
      <c r="F519" s="196" t="s">
        <v>1445</v>
      </c>
      <c r="G519" s="197" t="s">
        <v>200</v>
      </c>
      <c r="H519" s="198">
        <v>20</v>
      </c>
      <c r="I519" s="199"/>
      <c r="J519" s="200">
        <f t="shared" si="100"/>
        <v>0</v>
      </c>
      <c r="K519" s="196" t="s">
        <v>135</v>
      </c>
      <c r="L519" s="201"/>
      <c r="M519" s="202" t="s">
        <v>5</v>
      </c>
      <c r="N519" s="203" t="s">
        <v>38</v>
      </c>
      <c r="O519" s="39"/>
      <c r="P519" s="187">
        <f t="shared" si="101"/>
        <v>0</v>
      </c>
      <c r="Q519" s="187">
        <v>715</v>
      </c>
      <c r="R519" s="187">
        <f t="shared" si="102"/>
        <v>14300</v>
      </c>
      <c r="S519" s="187">
        <v>0</v>
      </c>
      <c r="T519" s="188">
        <f t="shared" si="103"/>
        <v>0</v>
      </c>
      <c r="AR519" s="21" t="s">
        <v>654</v>
      </c>
      <c r="AT519" s="21" t="s">
        <v>1051</v>
      </c>
      <c r="AU519" s="21" t="s">
        <v>74</v>
      </c>
      <c r="AY519" s="21" t="s">
        <v>128</v>
      </c>
      <c r="BE519" s="189">
        <f t="shared" si="104"/>
        <v>0</v>
      </c>
      <c r="BF519" s="189">
        <f t="shared" si="105"/>
        <v>0</v>
      </c>
      <c r="BG519" s="189">
        <f t="shared" si="106"/>
        <v>0</v>
      </c>
      <c r="BH519" s="189">
        <f t="shared" si="107"/>
        <v>0</v>
      </c>
      <c r="BI519" s="189">
        <f t="shared" si="108"/>
        <v>0</v>
      </c>
      <c r="BJ519" s="21" t="s">
        <v>74</v>
      </c>
      <c r="BK519" s="189">
        <f t="shared" si="109"/>
        <v>0</v>
      </c>
      <c r="BL519" s="21" t="s">
        <v>654</v>
      </c>
      <c r="BM519" s="21" t="s">
        <v>1446</v>
      </c>
    </row>
    <row r="520" spans="2:65" s="1" customFormat="1" ht="16.5" customHeight="1">
      <c r="B520" s="177"/>
      <c r="C520" s="194" t="s">
        <v>1447</v>
      </c>
      <c r="D520" s="194" t="s">
        <v>1051</v>
      </c>
      <c r="E520" s="195" t="s">
        <v>1448</v>
      </c>
      <c r="F520" s="196" t="s">
        <v>1449</v>
      </c>
      <c r="G520" s="197" t="s">
        <v>200</v>
      </c>
      <c r="H520" s="198">
        <v>10</v>
      </c>
      <c r="I520" s="199"/>
      <c r="J520" s="200">
        <f t="shared" si="100"/>
        <v>0</v>
      </c>
      <c r="K520" s="196" t="s">
        <v>135</v>
      </c>
      <c r="L520" s="201"/>
      <c r="M520" s="202" t="s">
        <v>5</v>
      </c>
      <c r="N520" s="203" t="s">
        <v>38</v>
      </c>
      <c r="O520" s="39"/>
      <c r="P520" s="187">
        <f t="shared" si="101"/>
        <v>0</v>
      </c>
      <c r="Q520" s="187">
        <v>418</v>
      </c>
      <c r="R520" s="187">
        <f t="shared" si="102"/>
        <v>4180</v>
      </c>
      <c r="S520" s="187">
        <v>0</v>
      </c>
      <c r="T520" s="188">
        <f t="shared" si="103"/>
        <v>0</v>
      </c>
      <c r="AR520" s="21" t="s">
        <v>654</v>
      </c>
      <c r="AT520" s="21" t="s">
        <v>1051</v>
      </c>
      <c r="AU520" s="21" t="s">
        <v>74</v>
      </c>
      <c r="AY520" s="21" t="s">
        <v>128</v>
      </c>
      <c r="BE520" s="189">
        <f t="shared" si="104"/>
        <v>0</v>
      </c>
      <c r="BF520" s="189">
        <f t="shared" si="105"/>
        <v>0</v>
      </c>
      <c r="BG520" s="189">
        <f t="shared" si="106"/>
        <v>0</v>
      </c>
      <c r="BH520" s="189">
        <f t="shared" si="107"/>
        <v>0</v>
      </c>
      <c r="BI520" s="189">
        <f t="shared" si="108"/>
        <v>0</v>
      </c>
      <c r="BJ520" s="21" t="s">
        <v>74</v>
      </c>
      <c r="BK520" s="189">
        <f t="shared" si="109"/>
        <v>0</v>
      </c>
      <c r="BL520" s="21" t="s">
        <v>654</v>
      </c>
      <c r="BM520" s="21" t="s">
        <v>1450</v>
      </c>
    </row>
    <row r="521" spans="2:65" s="1" customFormat="1" ht="16.5" customHeight="1">
      <c r="B521" s="177"/>
      <c r="C521" s="194" t="s">
        <v>1451</v>
      </c>
      <c r="D521" s="194" t="s">
        <v>1051</v>
      </c>
      <c r="E521" s="195" t="s">
        <v>1452</v>
      </c>
      <c r="F521" s="196" t="s">
        <v>1453</v>
      </c>
      <c r="G521" s="197" t="s">
        <v>200</v>
      </c>
      <c r="H521" s="198">
        <v>20</v>
      </c>
      <c r="I521" s="199"/>
      <c r="J521" s="200">
        <f t="shared" si="100"/>
        <v>0</v>
      </c>
      <c r="K521" s="196" t="s">
        <v>135</v>
      </c>
      <c r="L521" s="201"/>
      <c r="M521" s="202" t="s">
        <v>5</v>
      </c>
      <c r="N521" s="203" t="s">
        <v>38</v>
      </c>
      <c r="O521" s="39"/>
      <c r="P521" s="187">
        <f t="shared" si="101"/>
        <v>0</v>
      </c>
      <c r="Q521" s="187">
        <v>0</v>
      </c>
      <c r="R521" s="187">
        <f t="shared" si="102"/>
        <v>0</v>
      </c>
      <c r="S521" s="187">
        <v>0</v>
      </c>
      <c r="T521" s="188">
        <f t="shared" si="103"/>
        <v>0</v>
      </c>
      <c r="AR521" s="21" t="s">
        <v>654</v>
      </c>
      <c r="AT521" s="21" t="s">
        <v>1051</v>
      </c>
      <c r="AU521" s="21" t="s">
        <v>74</v>
      </c>
      <c r="AY521" s="21" t="s">
        <v>128</v>
      </c>
      <c r="BE521" s="189">
        <f t="shared" si="104"/>
        <v>0</v>
      </c>
      <c r="BF521" s="189">
        <f t="shared" si="105"/>
        <v>0</v>
      </c>
      <c r="BG521" s="189">
        <f t="shared" si="106"/>
        <v>0</v>
      </c>
      <c r="BH521" s="189">
        <f t="shared" si="107"/>
        <v>0</v>
      </c>
      <c r="BI521" s="189">
        <f t="shared" si="108"/>
        <v>0</v>
      </c>
      <c r="BJ521" s="21" t="s">
        <v>74</v>
      </c>
      <c r="BK521" s="189">
        <f t="shared" si="109"/>
        <v>0</v>
      </c>
      <c r="BL521" s="21" t="s">
        <v>654</v>
      </c>
      <c r="BM521" s="21" t="s">
        <v>1454</v>
      </c>
    </row>
    <row r="522" spans="2:65" s="1" customFormat="1" ht="16.5" customHeight="1">
      <c r="B522" s="177"/>
      <c r="C522" s="194" t="s">
        <v>1455</v>
      </c>
      <c r="D522" s="194" t="s">
        <v>1051</v>
      </c>
      <c r="E522" s="195" t="s">
        <v>1456</v>
      </c>
      <c r="F522" s="196" t="s">
        <v>1457</v>
      </c>
      <c r="G522" s="197" t="s">
        <v>167</v>
      </c>
      <c r="H522" s="198">
        <v>12</v>
      </c>
      <c r="I522" s="199"/>
      <c r="J522" s="200">
        <f t="shared" si="100"/>
        <v>0</v>
      </c>
      <c r="K522" s="196" t="s">
        <v>135</v>
      </c>
      <c r="L522" s="201"/>
      <c r="M522" s="202" t="s">
        <v>5</v>
      </c>
      <c r="N522" s="203" t="s">
        <v>38</v>
      </c>
      <c r="O522" s="39"/>
      <c r="P522" s="187">
        <f t="shared" si="101"/>
        <v>0</v>
      </c>
      <c r="Q522" s="187">
        <v>0</v>
      </c>
      <c r="R522" s="187">
        <f t="shared" si="102"/>
        <v>0</v>
      </c>
      <c r="S522" s="187">
        <v>0</v>
      </c>
      <c r="T522" s="188">
        <f t="shared" si="103"/>
        <v>0</v>
      </c>
      <c r="AR522" s="21" t="s">
        <v>654</v>
      </c>
      <c r="AT522" s="21" t="s">
        <v>1051</v>
      </c>
      <c r="AU522" s="21" t="s">
        <v>74</v>
      </c>
      <c r="AY522" s="21" t="s">
        <v>128</v>
      </c>
      <c r="BE522" s="189">
        <f t="shared" si="104"/>
        <v>0</v>
      </c>
      <c r="BF522" s="189">
        <f t="shared" si="105"/>
        <v>0</v>
      </c>
      <c r="BG522" s="189">
        <f t="shared" si="106"/>
        <v>0</v>
      </c>
      <c r="BH522" s="189">
        <f t="shared" si="107"/>
        <v>0</v>
      </c>
      <c r="BI522" s="189">
        <f t="shared" si="108"/>
        <v>0</v>
      </c>
      <c r="BJ522" s="21" t="s">
        <v>74</v>
      </c>
      <c r="BK522" s="189">
        <f t="shared" si="109"/>
        <v>0</v>
      </c>
      <c r="BL522" s="21" t="s">
        <v>654</v>
      </c>
      <c r="BM522" s="21" t="s">
        <v>1458</v>
      </c>
    </row>
    <row r="523" spans="2:65" s="1" customFormat="1" ht="16.5" customHeight="1">
      <c r="B523" s="177"/>
      <c r="C523" s="194" t="s">
        <v>1459</v>
      </c>
      <c r="D523" s="194" t="s">
        <v>1051</v>
      </c>
      <c r="E523" s="195" t="s">
        <v>1460</v>
      </c>
      <c r="F523" s="196" t="s">
        <v>1461</v>
      </c>
      <c r="G523" s="197" t="s">
        <v>200</v>
      </c>
      <c r="H523" s="198">
        <v>5</v>
      </c>
      <c r="I523" s="199"/>
      <c r="J523" s="200">
        <f t="shared" si="100"/>
        <v>0</v>
      </c>
      <c r="K523" s="196" t="s">
        <v>135</v>
      </c>
      <c r="L523" s="201"/>
      <c r="M523" s="202" t="s">
        <v>5</v>
      </c>
      <c r="N523" s="203" t="s">
        <v>38</v>
      </c>
      <c r="O523" s="39"/>
      <c r="P523" s="187">
        <f t="shared" si="101"/>
        <v>0</v>
      </c>
      <c r="Q523" s="187">
        <v>8.208E-2</v>
      </c>
      <c r="R523" s="187">
        <f t="shared" si="102"/>
        <v>0.41039999999999999</v>
      </c>
      <c r="S523" s="187">
        <v>0</v>
      </c>
      <c r="T523" s="188">
        <f t="shared" si="103"/>
        <v>0</v>
      </c>
      <c r="AR523" s="21" t="s">
        <v>160</v>
      </c>
      <c r="AT523" s="21" t="s">
        <v>1051</v>
      </c>
      <c r="AU523" s="21" t="s">
        <v>74</v>
      </c>
      <c r="AY523" s="21" t="s">
        <v>128</v>
      </c>
      <c r="BE523" s="189">
        <f t="shared" si="104"/>
        <v>0</v>
      </c>
      <c r="BF523" s="189">
        <f t="shared" si="105"/>
        <v>0</v>
      </c>
      <c r="BG523" s="189">
        <f t="shared" si="106"/>
        <v>0</v>
      </c>
      <c r="BH523" s="189">
        <f t="shared" si="107"/>
        <v>0</v>
      </c>
      <c r="BI523" s="189">
        <f t="shared" si="108"/>
        <v>0</v>
      </c>
      <c r="BJ523" s="21" t="s">
        <v>74</v>
      </c>
      <c r="BK523" s="189">
        <f t="shared" si="109"/>
        <v>0</v>
      </c>
      <c r="BL523" s="21" t="s">
        <v>136</v>
      </c>
      <c r="BM523" s="21" t="s">
        <v>1462</v>
      </c>
    </row>
    <row r="524" spans="2:65" s="1" customFormat="1" ht="16.5" customHeight="1">
      <c r="B524" s="177"/>
      <c r="C524" s="194" t="s">
        <v>1463</v>
      </c>
      <c r="D524" s="194" t="s">
        <v>1051</v>
      </c>
      <c r="E524" s="195" t="s">
        <v>1464</v>
      </c>
      <c r="F524" s="196" t="s">
        <v>1465</v>
      </c>
      <c r="G524" s="197" t="s">
        <v>200</v>
      </c>
      <c r="H524" s="198">
        <v>5</v>
      </c>
      <c r="I524" s="199"/>
      <c r="J524" s="200">
        <f t="shared" si="100"/>
        <v>0</v>
      </c>
      <c r="K524" s="196" t="s">
        <v>135</v>
      </c>
      <c r="L524" s="201"/>
      <c r="M524" s="202" t="s">
        <v>5</v>
      </c>
      <c r="N524" s="203" t="s">
        <v>38</v>
      </c>
      <c r="O524" s="39"/>
      <c r="P524" s="187">
        <f t="shared" si="101"/>
        <v>0</v>
      </c>
      <c r="Q524" s="187">
        <v>8.5809999999999997E-2</v>
      </c>
      <c r="R524" s="187">
        <f t="shared" si="102"/>
        <v>0.42904999999999999</v>
      </c>
      <c r="S524" s="187">
        <v>0</v>
      </c>
      <c r="T524" s="188">
        <f t="shared" si="103"/>
        <v>0</v>
      </c>
      <c r="AR524" s="21" t="s">
        <v>160</v>
      </c>
      <c r="AT524" s="21" t="s">
        <v>1051</v>
      </c>
      <c r="AU524" s="21" t="s">
        <v>74</v>
      </c>
      <c r="AY524" s="21" t="s">
        <v>128</v>
      </c>
      <c r="BE524" s="189">
        <f t="shared" si="104"/>
        <v>0</v>
      </c>
      <c r="BF524" s="189">
        <f t="shared" si="105"/>
        <v>0</v>
      </c>
      <c r="BG524" s="189">
        <f t="shared" si="106"/>
        <v>0</v>
      </c>
      <c r="BH524" s="189">
        <f t="shared" si="107"/>
        <v>0</v>
      </c>
      <c r="BI524" s="189">
        <f t="shared" si="108"/>
        <v>0</v>
      </c>
      <c r="BJ524" s="21" t="s">
        <v>74</v>
      </c>
      <c r="BK524" s="189">
        <f t="shared" si="109"/>
        <v>0</v>
      </c>
      <c r="BL524" s="21" t="s">
        <v>136</v>
      </c>
      <c r="BM524" s="21" t="s">
        <v>1466</v>
      </c>
    </row>
    <row r="525" spans="2:65" s="1" customFormat="1" ht="16.5" customHeight="1">
      <c r="B525" s="177"/>
      <c r="C525" s="194" t="s">
        <v>1467</v>
      </c>
      <c r="D525" s="194" t="s">
        <v>1051</v>
      </c>
      <c r="E525" s="195" t="s">
        <v>1468</v>
      </c>
      <c r="F525" s="196" t="s">
        <v>1469</v>
      </c>
      <c r="G525" s="197" t="s">
        <v>200</v>
      </c>
      <c r="H525" s="198">
        <v>5</v>
      </c>
      <c r="I525" s="199"/>
      <c r="J525" s="200">
        <f t="shared" si="100"/>
        <v>0</v>
      </c>
      <c r="K525" s="196" t="s">
        <v>135</v>
      </c>
      <c r="L525" s="201"/>
      <c r="M525" s="202" t="s">
        <v>5</v>
      </c>
      <c r="N525" s="203" t="s">
        <v>38</v>
      </c>
      <c r="O525" s="39"/>
      <c r="P525" s="187">
        <f t="shared" si="101"/>
        <v>0</v>
      </c>
      <c r="Q525" s="187">
        <v>8.9539999999999995E-2</v>
      </c>
      <c r="R525" s="187">
        <f t="shared" si="102"/>
        <v>0.44769999999999999</v>
      </c>
      <c r="S525" s="187">
        <v>0</v>
      </c>
      <c r="T525" s="188">
        <f t="shared" si="103"/>
        <v>0</v>
      </c>
      <c r="AR525" s="21" t="s">
        <v>160</v>
      </c>
      <c r="AT525" s="21" t="s">
        <v>1051</v>
      </c>
      <c r="AU525" s="21" t="s">
        <v>74</v>
      </c>
      <c r="AY525" s="21" t="s">
        <v>128</v>
      </c>
      <c r="BE525" s="189">
        <f t="shared" si="104"/>
        <v>0</v>
      </c>
      <c r="BF525" s="189">
        <f t="shared" si="105"/>
        <v>0</v>
      </c>
      <c r="BG525" s="189">
        <f t="shared" si="106"/>
        <v>0</v>
      </c>
      <c r="BH525" s="189">
        <f t="shared" si="107"/>
        <v>0</v>
      </c>
      <c r="BI525" s="189">
        <f t="shared" si="108"/>
        <v>0</v>
      </c>
      <c r="BJ525" s="21" t="s">
        <v>74</v>
      </c>
      <c r="BK525" s="189">
        <f t="shared" si="109"/>
        <v>0</v>
      </c>
      <c r="BL525" s="21" t="s">
        <v>136</v>
      </c>
      <c r="BM525" s="21" t="s">
        <v>1470</v>
      </c>
    </row>
    <row r="526" spans="2:65" s="1" customFormat="1" ht="16.5" customHeight="1">
      <c r="B526" s="177"/>
      <c r="C526" s="194" t="s">
        <v>1471</v>
      </c>
      <c r="D526" s="194" t="s">
        <v>1051</v>
      </c>
      <c r="E526" s="195" t="s">
        <v>1472</v>
      </c>
      <c r="F526" s="196" t="s">
        <v>1473</v>
      </c>
      <c r="G526" s="197" t="s">
        <v>200</v>
      </c>
      <c r="H526" s="198">
        <v>5</v>
      </c>
      <c r="I526" s="199"/>
      <c r="J526" s="200">
        <f t="shared" si="100"/>
        <v>0</v>
      </c>
      <c r="K526" s="196" t="s">
        <v>135</v>
      </c>
      <c r="L526" s="201"/>
      <c r="M526" s="202" t="s">
        <v>5</v>
      </c>
      <c r="N526" s="203" t="s">
        <v>38</v>
      </c>
      <c r="O526" s="39"/>
      <c r="P526" s="187">
        <f t="shared" si="101"/>
        <v>0</v>
      </c>
      <c r="Q526" s="187">
        <v>9.3270000000000006E-2</v>
      </c>
      <c r="R526" s="187">
        <f t="shared" si="102"/>
        <v>0.46635000000000004</v>
      </c>
      <c r="S526" s="187">
        <v>0</v>
      </c>
      <c r="T526" s="188">
        <f t="shared" si="103"/>
        <v>0</v>
      </c>
      <c r="AR526" s="21" t="s">
        <v>160</v>
      </c>
      <c r="AT526" s="21" t="s">
        <v>1051</v>
      </c>
      <c r="AU526" s="21" t="s">
        <v>74</v>
      </c>
      <c r="AY526" s="21" t="s">
        <v>128</v>
      </c>
      <c r="BE526" s="189">
        <f t="shared" si="104"/>
        <v>0</v>
      </c>
      <c r="BF526" s="189">
        <f t="shared" si="105"/>
        <v>0</v>
      </c>
      <c r="BG526" s="189">
        <f t="shared" si="106"/>
        <v>0</v>
      </c>
      <c r="BH526" s="189">
        <f t="shared" si="107"/>
        <v>0</v>
      </c>
      <c r="BI526" s="189">
        <f t="shared" si="108"/>
        <v>0</v>
      </c>
      <c r="BJ526" s="21" t="s">
        <v>74</v>
      </c>
      <c r="BK526" s="189">
        <f t="shared" si="109"/>
        <v>0</v>
      </c>
      <c r="BL526" s="21" t="s">
        <v>136</v>
      </c>
      <c r="BM526" s="21" t="s">
        <v>1474</v>
      </c>
    </row>
    <row r="527" spans="2:65" s="1" customFormat="1" ht="16.5" customHeight="1">
      <c r="B527" s="177"/>
      <c r="C527" s="194" t="s">
        <v>1475</v>
      </c>
      <c r="D527" s="194" t="s">
        <v>1051</v>
      </c>
      <c r="E527" s="195" t="s">
        <v>1476</v>
      </c>
      <c r="F527" s="196" t="s">
        <v>1477</v>
      </c>
      <c r="G527" s="197" t="s">
        <v>200</v>
      </c>
      <c r="H527" s="198">
        <v>5</v>
      </c>
      <c r="I527" s="199"/>
      <c r="J527" s="200">
        <f t="shared" si="100"/>
        <v>0</v>
      </c>
      <c r="K527" s="196" t="s">
        <v>135</v>
      </c>
      <c r="L527" s="201"/>
      <c r="M527" s="202" t="s">
        <v>5</v>
      </c>
      <c r="N527" s="203" t="s">
        <v>38</v>
      </c>
      <c r="O527" s="39"/>
      <c r="P527" s="187">
        <f t="shared" si="101"/>
        <v>0</v>
      </c>
      <c r="Q527" s="187">
        <v>9.7000000000000003E-2</v>
      </c>
      <c r="R527" s="187">
        <f t="shared" si="102"/>
        <v>0.48499999999999999</v>
      </c>
      <c r="S527" s="187">
        <v>0</v>
      </c>
      <c r="T527" s="188">
        <f t="shared" si="103"/>
        <v>0</v>
      </c>
      <c r="AR527" s="21" t="s">
        <v>160</v>
      </c>
      <c r="AT527" s="21" t="s">
        <v>1051</v>
      </c>
      <c r="AU527" s="21" t="s">
        <v>74</v>
      </c>
      <c r="AY527" s="21" t="s">
        <v>128</v>
      </c>
      <c r="BE527" s="189">
        <f t="shared" si="104"/>
        <v>0</v>
      </c>
      <c r="BF527" s="189">
        <f t="shared" si="105"/>
        <v>0</v>
      </c>
      <c r="BG527" s="189">
        <f t="shared" si="106"/>
        <v>0</v>
      </c>
      <c r="BH527" s="189">
        <f t="shared" si="107"/>
        <v>0</v>
      </c>
      <c r="BI527" s="189">
        <f t="shared" si="108"/>
        <v>0</v>
      </c>
      <c r="BJ527" s="21" t="s">
        <v>74</v>
      </c>
      <c r="BK527" s="189">
        <f t="shared" si="109"/>
        <v>0</v>
      </c>
      <c r="BL527" s="21" t="s">
        <v>136</v>
      </c>
      <c r="BM527" s="21" t="s">
        <v>1478</v>
      </c>
    </row>
    <row r="528" spans="2:65" s="1" customFormat="1" ht="16.5" customHeight="1">
      <c r="B528" s="177"/>
      <c r="C528" s="194" t="s">
        <v>1479</v>
      </c>
      <c r="D528" s="194" t="s">
        <v>1051</v>
      </c>
      <c r="E528" s="195" t="s">
        <v>1480</v>
      </c>
      <c r="F528" s="196" t="s">
        <v>1481</v>
      </c>
      <c r="G528" s="197" t="s">
        <v>200</v>
      </c>
      <c r="H528" s="198">
        <v>5</v>
      </c>
      <c r="I528" s="199"/>
      <c r="J528" s="200">
        <f t="shared" si="100"/>
        <v>0</v>
      </c>
      <c r="K528" s="196" t="s">
        <v>135</v>
      </c>
      <c r="L528" s="201"/>
      <c r="M528" s="202" t="s">
        <v>5</v>
      </c>
      <c r="N528" s="203" t="s">
        <v>38</v>
      </c>
      <c r="O528" s="39"/>
      <c r="P528" s="187">
        <f t="shared" si="101"/>
        <v>0</v>
      </c>
      <c r="Q528" s="187">
        <v>0.10073</v>
      </c>
      <c r="R528" s="187">
        <f t="shared" si="102"/>
        <v>0.50365000000000004</v>
      </c>
      <c r="S528" s="187">
        <v>0</v>
      </c>
      <c r="T528" s="188">
        <f t="shared" si="103"/>
        <v>0</v>
      </c>
      <c r="AR528" s="21" t="s">
        <v>160</v>
      </c>
      <c r="AT528" s="21" t="s">
        <v>1051</v>
      </c>
      <c r="AU528" s="21" t="s">
        <v>74</v>
      </c>
      <c r="AY528" s="21" t="s">
        <v>128</v>
      </c>
      <c r="BE528" s="189">
        <f t="shared" si="104"/>
        <v>0</v>
      </c>
      <c r="BF528" s="189">
        <f t="shared" si="105"/>
        <v>0</v>
      </c>
      <c r="BG528" s="189">
        <f t="shared" si="106"/>
        <v>0</v>
      </c>
      <c r="BH528" s="189">
        <f t="shared" si="107"/>
        <v>0</v>
      </c>
      <c r="BI528" s="189">
        <f t="shared" si="108"/>
        <v>0</v>
      </c>
      <c r="BJ528" s="21" t="s">
        <v>74</v>
      </c>
      <c r="BK528" s="189">
        <f t="shared" si="109"/>
        <v>0</v>
      </c>
      <c r="BL528" s="21" t="s">
        <v>136</v>
      </c>
      <c r="BM528" s="21" t="s">
        <v>1482</v>
      </c>
    </row>
    <row r="529" spans="2:65" s="1" customFormat="1" ht="16.5" customHeight="1">
      <c r="B529" s="177"/>
      <c r="C529" s="194" t="s">
        <v>1483</v>
      </c>
      <c r="D529" s="194" t="s">
        <v>1051</v>
      </c>
      <c r="E529" s="195" t="s">
        <v>1484</v>
      </c>
      <c r="F529" s="196" t="s">
        <v>1485</v>
      </c>
      <c r="G529" s="197" t="s">
        <v>200</v>
      </c>
      <c r="H529" s="198">
        <v>5</v>
      </c>
      <c r="I529" s="199"/>
      <c r="J529" s="200">
        <f t="shared" si="100"/>
        <v>0</v>
      </c>
      <c r="K529" s="196" t="s">
        <v>135</v>
      </c>
      <c r="L529" s="201"/>
      <c r="M529" s="202" t="s">
        <v>5</v>
      </c>
      <c r="N529" s="203" t="s">
        <v>38</v>
      </c>
      <c r="O529" s="39"/>
      <c r="P529" s="187">
        <f t="shared" si="101"/>
        <v>0</v>
      </c>
      <c r="Q529" s="187">
        <v>0.10446</v>
      </c>
      <c r="R529" s="187">
        <f t="shared" si="102"/>
        <v>0.52229999999999999</v>
      </c>
      <c r="S529" s="187">
        <v>0</v>
      </c>
      <c r="T529" s="188">
        <f t="shared" si="103"/>
        <v>0</v>
      </c>
      <c r="AR529" s="21" t="s">
        <v>160</v>
      </c>
      <c r="AT529" s="21" t="s">
        <v>1051</v>
      </c>
      <c r="AU529" s="21" t="s">
        <v>74</v>
      </c>
      <c r="AY529" s="21" t="s">
        <v>128</v>
      </c>
      <c r="BE529" s="189">
        <f t="shared" si="104"/>
        <v>0</v>
      </c>
      <c r="BF529" s="189">
        <f t="shared" si="105"/>
        <v>0</v>
      </c>
      <c r="BG529" s="189">
        <f t="shared" si="106"/>
        <v>0</v>
      </c>
      <c r="BH529" s="189">
        <f t="shared" si="107"/>
        <v>0</v>
      </c>
      <c r="BI529" s="189">
        <f t="shared" si="108"/>
        <v>0</v>
      </c>
      <c r="BJ529" s="21" t="s">
        <v>74</v>
      </c>
      <c r="BK529" s="189">
        <f t="shared" si="109"/>
        <v>0</v>
      </c>
      <c r="BL529" s="21" t="s">
        <v>136</v>
      </c>
      <c r="BM529" s="21" t="s">
        <v>1486</v>
      </c>
    </row>
    <row r="530" spans="2:65" s="1" customFormat="1" ht="16.5" customHeight="1">
      <c r="B530" s="177"/>
      <c r="C530" s="194" t="s">
        <v>1487</v>
      </c>
      <c r="D530" s="194" t="s">
        <v>1051</v>
      </c>
      <c r="E530" s="195" t="s">
        <v>1488</v>
      </c>
      <c r="F530" s="196" t="s">
        <v>1489</v>
      </c>
      <c r="G530" s="197" t="s">
        <v>200</v>
      </c>
      <c r="H530" s="198">
        <v>5</v>
      </c>
      <c r="I530" s="199"/>
      <c r="J530" s="200">
        <f t="shared" si="100"/>
        <v>0</v>
      </c>
      <c r="K530" s="196" t="s">
        <v>135</v>
      </c>
      <c r="L530" s="201"/>
      <c r="M530" s="202" t="s">
        <v>5</v>
      </c>
      <c r="N530" s="203" t="s">
        <v>38</v>
      </c>
      <c r="O530" s="39"/>
      <c r="P530" s="187">
        <f t="shared" si="101"/>
        <v>0</v>
      </c>
      <c r="Q530" s="187">
        <v>0.10818999999999999</v>
      </c>
      <c r="R530" s="187">
        <f t="shared" si="102"/>
        <v>0.54094999999999993</v>
      </c>
      <c r="S530" s="187">
        <v>0</v>
      </c>
      <c r="T530" s="188">
        <f t="shared" si="103"/>
        <v>0</v>
      </c>
      <c r="AR530" s="21" t="s">
        <v>160</v>
      </c>
      <c r="AT530" s="21" t="s">
        <v>1051</v>
      </c>
      <c r="AU530" s="21" t="s">
        <v>74</v>
      </c>
      <c r="AY530" s="21" t="s">
        <v>128</v>
      </c>
      <c r="BE530" s="189">
        <f t="shared" si="104"/>
        <v>0</v>
      </c>
      <c r="BF530" s="189">
        <f t="shared" si="105"/>
        <v>0</v>
      </c>
      <c r="BG530" s="189">
        <f t="shared" si="106"/>
        <v>0</v>
      </c>
      <c r="BH530" s="189">
        <f t="shared" si="107"/>
        <v>0</v>
      </c>
      <c r="BI530" s="189">
        <f t="shared" si="108"/>
        <v>0</v>
      </c>
      <c r="BJ530" s="21" t="s">
        <v>74</v>
      </c>
      <c r="BK530" s="189">
        <f t="shared" si="109"/>
        <v>0</v>
      </c>
      <c r="BL530" s="21" t="s">
        <v>136</v>
      </c>
      <c r="BM530" s="21" t="s">
        <v>1490</v>
      </c>
    </row>
    <row r="531" spans="2:65" s="1" customFormat="1" ht="16.5" customHeight="1">
      <c r="B531" s="177"/>
      <c r="C531" s="194" t="s">
        <v>1491</v>
      </c>
      <c r="D531" s="194" t="s">
        <v>1051</v>
      </c>
      <c r="E531" s="195" t="s">
        <v>1492</v>
      </c>
      <c r="F531" s="196" t="s">
        <v>1493</v>
      </c>
      <c r="G531" s="197" t="s">
        <v>200</v>
      </c>
      <c r="H531" s="198">
        <v>5</v>
      </c>
      <c r="I531" s="199"/>
      <c r="J531" s="200">
        <f t="shared" si="100"/>
        <v>0</v>
      </c>
      <c r="K531" s="196" t="s">
        <v>135</v>
      </c>
      <c r="L531" s="201"/>
      <c r="M531" s="202" t="s">
        <v>5</v>
      </c>
      <c r="N531" s="203" t="s">
        <v>38</v>
      </c>
      <c r="O531" s="39"/>
      <c r="P531" s="187">
        <f t="shared" si="101"/>
        <v>0</v>
      </c>
      <c r="Q531" s="187">
        <v>0.11192000000000001</v>
      </c>
      <c r="R531" s="187">
        <f t="shared" si="102"/>
        <v>0.55959999999999999</v>
      </c>
      <c r="S531" s="187">
        <v>0</v>
      </c>
      <c r="T531" s="188">
        <f t="shared" si="103"/>
        <v>0</v>
      </c>
      <c r="AR531" s="21" t="s">
        <v>160</v>
      </c>
      <c r="AT531" s="21" t="s">
        <v>1051</v>
      </c>
      <c r="AU531" s="21" t="s">
        <v>74</v>
      </c>
      <c r="AY531" s="21" t="s">
        <v>128</v>
      </c>
      <c r="BE531" s="189">
        <f t="shared" si="104"/>
        <v>0</v>
      </c>
      <c r="BF531" s="189">
        <f t="shared" si="105"/>
        <v>0</v>
      </c>
      <c r="BG531" s="189">
        <f t="shared" si="106"/>
        <v>0</v>
      </c>
      <c r="BH531" s="189">
        <f t="shared" si="107"/>
        <v>0</v>
      </c>
      <c r="BI531" s="189">
        <f t="shared" si="108"/>
        <v>0</v>
      </c>
      <c r="BJ531" s="21" t="s">
        <v>74</v>
      </c>
      <c r="BK531" s="189">
        <f t="shared" si="109"/>
        <v>0</v>
      </c>
      <c r="BL531" s="21" t="s">
        <v>136</v>
      </c>
      <c r="BM531" s="21" t="s">
        <v>1494</v>
      </c>
    </row>
    <row r="532" spans="2:65" s="1" customFormat="1" ht="16.5" customHeight="1">
      <c r="B532" s="177"/>
      <c r="C532" s="194" t="s">
        <v>1495</v>
      </c>
      <c r="D532" s="194" t="s">
        <v>1051</v>
      </c>
      <c r="E532" s="195" t="s">
        <v>1496</v>
      </c>
      <c r="F532" s="196" t="s">
        <v>1497</v>
      </c>
      <c r="G532" s="197" t="s">
        <v>200</v>
      </c>
      <c r="H532" s="198">
        <v>5</v>
      </c>
      <c r="I532" s="199"/>
      <c r="J532" s="200">
        <f t="shared" si="100"/>
        <v>0</v>
      </c>
      <c r="K532" s="196" t="s">
        <v>135</v>
      </c>
      <c r="L532" s="201"/>
      <c r="M532" s="202" t="s">
        <v>5</v>
      </c>
      <c r="N532" s="203" t="s">
        <v>38</v>
      </c>
      <c r="O532" s="39"/>
      <c r="P532" s="187">
        <f t="shared" si="101"/>
        <v>0</v>
      </c>
      <c r="Q532" s="187">
        <v>0.11565</v>
      </c>
      <c r="R532" s="187">
        <f t="shared" si="102"/>
        <v>0.57825000000000004</v>
      </c>
      <c r="S532" s="187">
        <v>0</v>
      </c>
      <c r="T532" s="188">
        <f t="shared" si="103"/>
        <v>0</v>
      </c>
      <c r="AR532" s="21" t="s">
        <v>160</v>
      </c>
      <c r="AT532" s="21" t="s">
        <v>1051</v>
      </c>
      <c r="AU532" s="21" t="s">
        <v>74</v>
      </c>
      <c r="AY532" s="21" t="s">
        <v>128</v>
      </c>
      <c r="BE532" s="189">
        <f t="shared" si="104"/>
        <v>0</v>
      </c>
      <c r="BF532" s="189">
        <f t="shared" si="105"/>
        <v>0</v>
      </c>
      <c r="BG532" s="189">
        <f t="shared" si="106"/>
        <v>0</v>
      </c>
      <c r="BH532" s="189">
        <f t="shared" si="107"/>
        <v>0</v>
      </c>
      <c r="BI532" s="189">
        <f t="shared" si="108"/>
        <v>0</v>
      </c>
      <c r="BJ532" s="21" t="s">
        <v>74</v>
      </c>
      <c r="BK532" s="189">
        <f t="shared" si="109"/>
        <v>0</v>
      </c>
      <c r="BL532" s="21" t="s">
        <v>136</v>
      </c>
      <c r="BM532" s="21" t="s">
        <v>1498</v>
      </c>
    </row>
    <row r="533" spans="2:65" s="1" customFormat="1" ht="16.5" customHeight="1">
      <c r="B533" s="177"/>
      <c r="C533" s="194" t="s">
        <v>1499</v>
      </c>
      <c r="D533" s="194" t="s">
        <v>1051</v>
      </c>
      <c r="E533" s="195" t="s">
        <v>1500</v>
      </c>
      <c r="F533" s="196" t="s">
        <v>1501</v>
      </c>
      <c r="G533" s="197" t="s">
        <v>200</v>
      </c>
      <c r="H533" s="198">
        <v>5</v>
      </c>
      <c r="I533" s="199"/>
      <c r="J533" s="200">
        <f t="shared" si="100"/>
        <v>0</v>
      </c>
      <c r="K533" s="196" t="s">
        <v>135</v>
      </c>
      <c r="L533" s="201"/>
      <c r="M533" s="202" t="s">
        <v>5</v>
      </c>
      <c r="N533" s="203" t="s">
        <v>38</v>
      </c>
      <c r="O533" s="39"/>
      <c r="P533" s="187">
        <f t="shared" si="101"/>
        <v>0</v>
      </c>
      <c r="Q533" s="187">
        <v>0.11938</v>
      </c>
      <c r="R533" s="187">
        <f t="shared" si="102"/>
        <v>0.59689999999999999</v>
      </c>
      <c r="S533" s="187">
        <v>0</v>
      </c>
      <c r="T533" s="188">
        <f t="shared" si="103"/>
        <v>0</v>
      </c>
      <c r="AR533" s="21" t="s">
        <v>160</v>
      </c>
      <c r="AT533" s="21" t="s">
        <v>1051</v>
      </c>
      <c r="AU533" s="21" t="s">
        <v>74</v>
      </c>
      <c r="AY533" s="21" t="s">
        <v>128</v>
      </c>
      <c r="BE533" s="189">
        <f t="shared" si="104"/>
        <v>0</v>
      </c>
      <c r="BF533" s="189">
        <f t="shared" si="105"/>
        <v>0</v>
      </c>
      <c r="BG533" s="189">
        <f t="shared" si="106"/>
        <v>0</v>
      </c>
      <c r="BH533" s="189">
        <f t="shared" si="107"/>
        <v>0</v>
      </c>
      <c r="BI533" s="189">
        <f t="shared" si="108"/>
        <v>0</v>
      </c>
      <c r="BJ533" s="21" t="s">
        <v>74</v>
      </c>
      <c r="BK533" s="189">
        <f t="shared" si="109"/>
        <v>0</v>
      </c>
      <c r="BL533" s="21" t="s">
        <v>136</v>
      </c>
      <c r="BM533" s="21" t="s">
        <v>1502</v>
      </c>
    </row>
    <row r="534" spans="2:65" s="1" customFormat="1" ht="16.5" customHeight="1">
      <c r="B534" s="177"/>
      <c r="C534" s="194" t="s">
        <v>1503</v>
      </c>
      <c r="D534" s="194" t="s">
        <v>1051</v>
      </c>
      <c r="E534" s="195" t="s">
        <v>1504</v>
      </c>
      <c r="F534" s="196" t="s">
        <v>1505</v>
      </c>
      <c r="G534" s="197" t="s">
        <v>200</v>
      </c>
      <c r="H534" s="198">
        <v>5</v>
      </c>
      <c r="I534" s="199"/>
      <c r="J534" s="200">
        <f t="shared" si="100"/>
        <v>0</v>
      </c>
      <c r="K534" s="196" t="s">
        <v>135</v>
      </c>
      <c r="L534" s="201"/>
      <c r="M534" s="202" t="s">
        <v>5</v>
      </c>
      <c r="N534" s="203" t="s">
        <v>38</v>
      </c>
      <c r="O534" s="39"/>
      <c r="P534" s="187">
        <f t="shared" si="101"/>
        <v>0</v>
      </c>
      <c r="Q534" s="187">
        <v>0.12311999999999999</v>
      </c>
      <c r="R534" s="187">
        <f t="shared" si="102"/>
        <v>0.61559999999999993</v>
      </c>
      <c r="S534" s="187">
        <v>0</v>
      </c>
      <c r="T534" s="188">
        <f t="shared" si="103"/>
        <v>0</v>
      </c>
      <c r="AR534" s="21" t="s">
        <v>160</v>
      </c>
      <c r="AT534" s="21" t="s">
        <v>1051</v>
      </c>
      <c r="AU534" s="21" t="s">
        <v>74</v>
      </c>
      <c r="AY534" s="21" t="s">
        <v>128</v>
      </c>
      <c r="BE534" s="189">
        <f t="shared" si="104"/>
        <v>0</v>
      </c>
      <c r="BF534" s="189">
        <f t="shared" si="105"/>
        <v>0</v>
      </c>
      <c r="BG534" s="189">
        <f t="shared" si="106"/>
        <v>0</v>
      </c>
      <c r="BH534" s="189">
        <f t="shared" si="107"/>
        <v>0</v>
      </c>
      <c r="BI534" s="189">
        <f t="shared" si="108"/>
        <v>0</v>
      </c>
      <c r="BJ534" s="21" t="s">
        <v>74</v>
      </c>
      <c r="BK534" s="189">
        <f t="shared" si="109"/>
        <v>0</v>
      </c>
      <c r="BL534" s="21" t="s">
        <v>136</v>
      </c>
      <c r="BM534" s="21" t="s">
        <v>1506</v>
      </c>
    </row>
    <row r="535" spans="2:65" s="1" customFormat="1" ht="16.5" customHeight="1">
      <c r="B535" s="177"/>
      <c r="C535" s="194" t="s">
        <v>1507</v>
      </c>
      <c r="D535" s="194" t="s">
        <v>1051</v>
      </c>
      <c r="E535" s="195" t="s">
        <v>1508</v>
      </c>
      <c r="F535" s="196" t="s">
        <v>1509</v>
      </c>
      <c r="G535" s="197" t="s">
        <v>200</v>
      </c>
      <c r="H535" s="198">
        <v>5</v>
      </c>
      <c r="I535" s="199"/>
      <c r="J535" s="200">
        <f t="shared" si="100"/>
        <v>0</v>
      </c>
      <c r="K535" s="196" t="s">
        <v>135</v>
      </c>
      <c r="L535" s="201"/>
      <c r="M535" s="202" t="s">
        <v>5</v>
      </c>
      <c r="N535" s="203" t="s">
        <v>38</v>
      </c>
      <c r="O535" s="39"/>
      <c r="P535" s="187">
        <f t="shared" si="101"/>
        <v>0</v>
      </c>
      <c r="Q535" s="187">
        <v>0.12684999999999999</v>
      </c>
      <c r="R535" s="187">
        <f t="shared" si="102"/>
        <v>0.63424999999999998</v>
      </c>
      <c r="S535" s="187">
        <v>0</v>
      </c>
      <c r="T535" s="188">
        <f t="shared" si="103"/>
        <v>0</v>
      </c>
      <c r="AR535" s="21" t="s">
        <v>160</v>
      </c>
      <c r="AT535" s="21" t="s">
        <v>1051</v>
      </c>
      <c r="AU535" s="21" t="s">
        <v>74</v>
      </c>
      <c r="AY535" s="21" t="s">
        <v>128</v>
      </c>
      <c r="BE535" s="189">
        <f t="shared" si="104"/>
        <v>0</v>
      </c>
      <c r="BF535" s="189">
        <f t="shared" si="105"/>
        <v>0</v>
      </c>
      <c r="BG535" s="189">
        <f t="shared" si="106"/>
        <v>0</v>
      </c>
      <c r="BH535" s="189">
        <f t="shared" si="107"/>
        <v>0</v>
      </c>
      <c r="BI535" s="189">
        <f t="shared" si="108"/>
        <v>0</v>
      </c>
      <c r="BJ535" s="21" t="s">
        <v>74</v>
      </c>
      <c r="BK535" s="189">
        <f t="shared" si="109"/>
        <v>0</v>
      </c>
      <c r="BL535" s="21" t="s">
        <v>136</v>
      </c>
      <c r="BM535" s="21" t="s">
        <v>1510</v>
      </c>
    </row>
    <row r="536" spans="2:65" s="1" customFormat="1" ht="16.5" customHeight="1">
      <c r="B536" s="177"/>
      <c r="C536" s="194" t="s">
        <v>1511</v>
      </c>
      <c r="D536" s="194" t="s">
        <v>1051</v>
      </c>
      <c r="E536" s="195" t="s">
        <v>1512</v>
      </c>
      <c r="F536" s="196" t="s">
        <v>1513</v>
      </c>
      <c r="G536" s="197" t="s">
        <v>200</v>
      </c>
      <c r="H536" s="198">
        <v>5</v>
      </c>
      <c r="I536" s="199"/>
      <c r="J536" s="200">
        <f t="shared" si="100"/>
        <v>0</v>
      </c>
      <c r="K536" s="196" t="s">
        <v>135</v>
      </c>
      <c r="L536" s="201"/>
      <c r="M536" s="202" t="s">
        <v>5</v>
      </c>
      <c r="N536" s="203" t="s">
        <v>38</v>
      </c>
      <c r="O536" s="39"/>
      <c r="P536" s="187">
        <f t="shared" si="101"/>
        <v>0</v>
      </c>
      <c r="Q536" s="187">
        <v>0.13058</v>
      </c>
      <c r="R536" s="187">
        <f t="shared" si="102"/>
        <v>0.65290000000000004</v>
      </c>
      <c r="S536" s="187">
        <v>0</v>
      </c>
      <c r="T536" s="188">
        <f t="shared" si="103"/>
        <v>0</v>
      </c>
      <c r="AR536" s="21" t="s">
        <v>160</v>
      </c>
      <c r="AT536" s="21" t="s">
        <v>1051</v>
      </c>
      <c r="AU536" s="21" t="s">
        <v>74</v>
      </c>
      <c r="AY536" s="21" t="s">
        <v>128</v>
      </c>
      <c r="BE536" s="189">
        <f t="shared" si="104"/>
        <v>0</v>
      </c>
      <c r="BF536" s="189">
        <f t="shared" si="105"/>
        <v>0</v>
      </c>
      <c r="BG536" s="189">
        <f t="shared" si="106"/>
        <v>0</v>
      </c>
      <c r="BH536" s="189">
        <f t="shared" si="107"/>
        <v>0</v>
      </c>
      <c r="BI536" s="189">
        <f t="shared" si="108"/>
        <v>0</v>
      </c>
      <c r="BJ536" s="21" t="s">
        <v>74</v>
      </c>
      <c r="BK536" s="189">
        <f t="shared" si="109"/>
        <v>0</v>
      </c>
      <c r="BL536" s="21" t="s">
        <v>136</v>
      </c>
      <c r="BM536" s="21" t="s">
        <v>1514</v>
      </c>
    </row>
    <row r="537" spans="2:65" s="1" customFormat="1" ht="16.5" customHeight="1">
      <c r="B537" s="177"/>
      <c r="C537" s="194" t="s">
        <v>1515</v>
      </c>
      <c r="D537" s="194" t="s">
        <v>1051</v>
      </c>
      <c r="E537" s="195" t="s">
        <v>1516</v>
      </c>
      <c r="F537" s="196" t="s">
        <v>1517</v>
      </c>
      <c r="G537" s="197" t="s">
        <v>200</v>
      </c>
      <c r="H537" s="198">
        <v>5</v>
      </c>
      <c r="I537" s="199"/>
      <c r="J537" s="200">
        <f t="shared" si="100"/>
        <v>0</v>
      </c>
      <c r="K537" s="196" t="s">
        <v>135</v>
      </c>
      <c r="L537" s="201"/>
      <c r="M537" s="202" t="s">
        <v>5</v>
      </c>
      <c r="N537" s="203" t="s">
        <v>38</v>
      </c>
      <c r="O537" s="39"/>
      <c r="P537" s="187">
        <f t="shared" si="101"/>
        <v>0</v>
      </c>
      <c r="Q537" s="187">
        <v>0.13431000000000001</v>
      </c>
      <c r="R537" s="187">
        <f t="shared" si="102"/>
        <v>0.67155000000000009</v>
      </c>
      <c r="S537" s="187">
        <v>0</v>
      </c>
      <c r="T537" s="188">
        <f t="shared" si="103"/>
        <v>0</v>
      </c>
      <c r="AR537" s="21" t="s">
        <v>160</v>
      </c>
      <c r="AT537" s="21" t="s">
        <v>1051</v>
      </c>
      <c r="AU537" s="21" t="s">
        <v>74</v>
      </c>
      <c r="AY537" s="21" t="s">
        <v>128</v>
      </c>
      <c r="BE537" s="189">
        <f t="shared" si="104"/>
        <v>0</v>
      </c>
      <c r="BF537" s="189">
        <f t="shared" si="105"/>
        <v>0</v>
      </c>
      <c r="BG537" s="189">
        <f t="shared" si="106"/>
        <v>0</v>
      </c>
      <c r="BH537" s="189">
        <f t="shared" si="107"/>
        <v>0</v>
      </c>
      <c r="BI537" s="189">
        <f t="shared" si="108"/>
        <v>0</v>
      </c>
      <c r="BJ537" s="21" t="s">
        <v>74</v>
      </c>
      <c r="BK537" s="189">
        <f t="shared" si="109"/>
        <v>0</v>
      </c>
      <c r="BL537" s="21" t="s">
        <v>136</v>
      </c>
      <c r="BM537" s="21" t="s">
        <v>1518</v>
      </c>
    </row>
    <row r="538" spans="2:65" s="1" customFormat="1" ht="16.5" customHeight="1">
      <c r="B538" s="177"/>
      <c r="C538" s="194" t="s">
        <v>1519</v>
      </c>
      <c r="D538" s="194" t="s">
        <v>1051</v>
      </c>
      <c r="E538" s="195" t="s">
        <v>1520</v>
      </c>
      <c r="F538" s="196" t="s">
        <v>1521</v>
      </c>
      <c r="G538" s="197" t="s">
        <v>200</v>
      </c>
      <c r="H538" s="198">
        <v>5</v>
      </c>
      <c r="I538" s="199"/>
      <c r="J538" s="200">
        <f t="shared" si="100"/>
        <v>0</v>
      </c>
      <c r="K538" s="196" t="s">
        <v>135</v>
      </c>
      <c r="L538" s="201"/>
      <c r="M538" s="202" t="s">
        <v>5</v>
      </c>
      <c r="N538" s="203" t="s">
        <v>38</v>
      </c>
      <c r="O538" s="39"/>
      <c r="P538" s="187">
        <f t="shared" si="101"/>
        <v>0</v>
      </c>
      <c r="Q538" s="187">
        <v>0.13804</v>
      </c>
      <c r="R538" s="187">
        <f t="shared" si="102"/>
        <v>0.69019999999999992</v>
      </c>
      <c r="S538" s="187">
        <v>0</v>
      </c>
      <c r="T538" s="188">
        <f t="shared" si="103"/>
        <v>0</v>
      </c>
      <c r="AR538" s="21" t="s">
        <v>160</v>
      </c>
      <c r="AT538" s="21" t="s">
        <v>1051</v>
      </c>
      <c r="AU538" s="21" t="s">
        <v>74</v>
      </c>
      <c r="AY538" s="21" t="s">
        <v>128</v>
      </c>
      <c r="BE538" s="189">
        <f t="shared" si="104"/>
        <v>0</v>
      </c>
      <c r="BF538" s="189">
        <f t="shared" si="105"/>
        <v>0</v>
      </c>
      <c r="BG538" s="189">
        <f t="shared" si="106"/>
        <v>0</v>
      </c>
      <c r="BH538" s="189">
        <f t="shared" si="107"/>
        <v>0</v>
      </c>
      <c r="BI538" s="189">
        <f t="shared" si="108"/>
        <v>0</v>
      </c>
      <c r="BJ538" s="21" t="s">
        <v>74</v>
      </c>
      <c r="BK538" s="189">
        <f t="shared" si="109"/>
        <v>0</v>
      </c>
      <c r="BL538" s="21" t="s">
        <v>136</v>
      </c>
      <c r="BM538" s="21" t="s">
        <v>1522</v>
      </c>
    </row>
    <row r="539" spans="2:65" s="1" customFormat="1" ht="16.5" customHeight="1">
      <c r="B539" s="177"/>
      <c r="C539" s="194" t="s">
        <v>1523</v>
      </c>
      <c r="D539" s="194" t="s">
        <v>1051</v>
      </c>
      <c r="E539" s="195" t="s">
        <v>1524</v>
      </c>
      <c r="F539" s="196" t="s">
        <v>1525</v>
      </c>
      <c r="G539" s="197" t="s">
        <v>200</v>
      </c>
      <c r="H539" s="198">
        <v>5</v>
      </c>
      <c r="I539" s="199"/>
      <c r="J539" s="200">
        <f t="shared" si="100"/>
        <v>0</v>
      </c>
      <c r="K539" s="196" t="s">
        <v>135</v>
      </c>
      <c r="L539" s="201"/>
      <c r="M539" s="202" t="s">
        <v>5</v>
      </c>
      <c r="N539" s="203" t="s">
        <v>38</v>
      </c>
      <c r="O539" s="39"/>
      <c r="P539" s="187">
        <f t="shared" si="101"/>
        <v>0</v>
      </c>
      <c r="Q539" s="187">
        <v>0.14177000000000001</v>
      </c>
      <c r="R539" s="187">
        <f t="shared" si="102"/>
        <v>0.70884999999999998</v>
      </c>
      <c r="S539" s="187">
        <v>0</v>
      </c>
      <c r="T539" s="188">
        <f t="shared" si="103"/>
        <v>0</v>
      </c>
      <c r="AR539" s="21" t="s">
        <v>160</v>
      </c>
      <c r="AT539" s="21" t="s">
        <v>1051</v>
      </c>
      <c r="AU539" s="21" t="s">
        <v>74</v>
      </c>
      <c r="AY539" s="21" t="s">
        <v>128</v>
      </c>
      <c r="BE539" s="189">
        <f t="shared" si="104"/>
        <v>0</v>
      </c>
      <c r="BF539" s="189">
        <f t="shared" si="105"/>
        <v>0</v>
      </c>
      <c r="BG539" s="189">
        <f t="shared" si="106"/>
        <v>0</v>
      </c>
      <c r="BH539" s="189">
        <f t="shared" si="107"/>
        <v>0</v>
      </c>
      <c r="BI539" s="189">
        <f t="shared" si="108"/>
        <v>0</v>
      </c>
      <c r="BJ539" s="21" t="s">
        <v>74</v>
      </c>
      <c r="BK539" s="189">
        <f t="shared" si="109"/>
        <v>0</v>
      </c>
      <c r="BL539" s="21" t="s">
        <v>136</v>
      </c>
      <c r="BM539" s="21" t="s">
        <v>1526</v>
      </c>
    </row>
    <row r="540" spans="2:65" s="1" customFormat="1" ht="16.5" customHeight="1">
      <c r="B540" s="177"/>
      <c r="C540" s="194" t="s">
        <v>1527</v>
      </c>
      <c r="D540" s="194" t="s">
        <v>1051</v>
      </c>
      <c r="E540" s="195" t="s">
        <v>1528</v>
      </c>
      <c r="F540" s="196" t="s">
        <v>1529</v>
      </c>
      <c r="G540" s="197" t="s">
        <v>200</v>
      </c>
      <c r="H540" s="198">
        <v>5</v>
      </c>
      <c r="I540" s="199"/>
      <c r="J540" s="200">
        <f t="shared" si="100"/>
        <v>0</v>
      </c>
      <c r="K540" s="196" t="s">
        <v>135</v>
      </c>
      <c r="L540" s="201"/>
      <c r="M540" s="202" t="s">
        <v>5</v>
      </c>
      <c r="N540" s="203" t="s">
        <v>38</v>
      </c>
      <c r="O540" s="39"/>
      <c r="P540" s="187">
        <f t="shared" si="101"/>
        <v>0</v>
      </c>
      <c r="Q540" s="187">
        <v>0.14549999999999999</v>
      </c>
      <c r="R540" s="187">
        <f t="shared" si="102"/>
        <v>0.72749999999999992</v>
      </c>
      <c r="S540" s="187">
        <v>0</v>
      </c>
      <c r="T540" s="188">
        <f t="shared" si="103"/>
        <v>0</v>
      </c>
      <c r="AR540" s="21" t="s">
        <v>160</v>
      </c>
      <c r="AT540" s="21" t="s">
        <v>1051</v>
      </c>
      <c r="AU540" s="21" t="s">
        <v>74</v>
      </c>
      <c r="AY540" s="21" t="s">
        <v>128</v>
      </c>
      <c r="BE540" s="189">
        <f t="shared" si="104"/>
        <v>0</v>
      </c>
      <c r="BF540" s="189">
        <f t="shared" si="105"/>
        <v>0</v>
      </c>
      <c r="BG540" s="189">
        <f t="shared" si="106"/>
        <v>0</v>
      </c>
      <c r="BH540" s="189">
        <f t="shared" si="107"/>
        <v>0</v>
      </c>
      <c r="BI540" s="189">
        <f t="shared" si="108"/>
        <v>0</v>
      </c>
      <c r="BJ540" s="21" t="s">
        <v>74</v>
      </c>
      <c r="BK540" s="189">
        <f t="shared" si="109"/>
        <v>0</v>
      </c>
      <c r="BL540" s="21" t="s">
        <v>136</v>
      </c>
      <c r="BM540" s="21" t="s">
        <v>1530</v>
      </c>
    </row>
    <row r="541" spans="2:65" s="1" customFormat="1" ht="16.5" customHeight="1">
      <c r="B541" s="177"/>
      <c r="C541" s="194" t="s">
        <v>1531</v>
      </c>
      <c r="D541" s="194" t="s">
        <v>1051</v>
      </c>
      <c r="E541" s="195" t="s">
        <v>1532</v>
      </c>
      <c r="F541" s="196" t="s">
        <v>1533</v>
      </c>
      <c r="G541" s="197" t="s">
        <v>200</v>
      </c>
      <c r="H541" s="198">
        <v>5</v>
      </c>
      <c r="I541" s="199"/>
      <c r="J541" s="200">
        <f t="shared" si="100"/>
        <v>0</v>
      </c>
      <c r="K541" s="196" t="s">
        <v>135</v>
      </c>
      <c r="L541" s="201"/>
      <c r="M541" s="202" t="s">
        <v>5</v>
      </c>
      <c r="N541" s="203" t="s">
        <v>38</v>
      </c>
      <c r="O541" s="39"/>
      <c r="P541" s="187">
        <f t="shared" si="101"/>
        <v>0</v>
      </c>
      <c r="Q541" s="187">
        <v>0.14923</v>
      </c>
      <c r="R541" s="187">
        <f t="shared" si="102"/>
        <v>0.74614999999999998</v>
      </c>
      <c r="S541" s="187">
        <v>0</v>
      </c>
      <c r="T541" s="188">
        <f t="shared" si="103"/>
        <v>0</v>
      </c>
      <c r="AR541" s="21" t="s">
        <v>160</v>
      </c>
      <c r="AT541" s="21" t="s">
        <v>1051</v>
      </c>
      <c r="AU541" s="21" t="s">
        <v>74</v>
      </c>
      <c r="AY541" s="21" t="s">
        <v>128</v>
      </c>
      <c r="BE541" s="189">
        <f t="shared" si="104"/>
        <v>0</v>
      </c>
      <c r="BF541" s="189">
        <f t="shared" si="105"/>
        <v>0</v>
      </c>
      <c r="BG541" s="189">
        <f t="shared" si="106"/>
        <v>0</v>
      </c>
      <c r="BH541" s="189">
        <f t="shared" si="107"/>
        <v>0</v>
      </c>
      <c r="BI541" s="189">
        <f t="shared" si="108"/>
        <v>0</v>
      </c>
      <c r="BJ541" s="21" t="s">
        <v>74</v>
      </c>
      <c r="BK541" s="189">
        <f t="shared" si="109"/>
        <v>0</v>
      </c>
      <c r="BL541" s="21" t="s">
        <v>136</v>
      </c>
      <c r="BM541" s="21" t="s">
        <v>1534</v>
      </c>
    </row>
    <row r="542" spans="2:65" s="1" customFormat="1" ht="16.5" customHeight="1">
      <c r="B542" s="177"/>
      <c r="C542" s="194" t="s">
        <v>1535</v>
      </c>
      <c r="D542" s="194" t="s">
        <v>1051</v>
      </c>
      <c r="E542" s="195" t="s">
        <v>1536</v>
      </c>
      <c r="F542" s="196" t="s">
        <v>1537</v>
      </c>
      <c r="G542" s="197" t="s">
        <v>200</v>
      </c>
      <c r="H542" s="198">
        <v>5</v>
      </c>
      <c r="I542" s="199"/>
      <c r="J542" s="200">
        <f t="shared" ref="J542:J563" si="110">ROUND(I542*H542,2)</f>
        <v>0</v>
      </c>
      <c r="K542" s="196" t="s">
        <v>135</v>
      </c>
      <c r="L542" s="201"/>
      <c r="M542" s="202" t="s">
        <v>5</v>
      </c>
      <c r="N542" s="203" t="s">
        <v>38</v>
      </c>
      <c r="O542" s="39"/>
      <c r="P542" s="187">
        <f t="shared" ref="P542:P563" si="111">O542*H542</f>
        <v>0</v>
      </c>
      <c r="Q542" s="187">
        <v>0.15296000000000001</v>
      </c>
      <c r="R542" s="187">
        <f t="shared" ref="R542:R563" si="112">Q542*H542</f>
        <v>0.76480000000000004</v>
      </c>
      <c r="S542" s="187">
        <v>0</v>
      </c>
      <c r="T542" s="188">
        <f t="shared" ref="T542:T563" si="113">S542*H542</f>
        <v>0</v>
      </c>
      <c r="AR542" s="21" t="s">
        <v>160</v>
      </c>
      <c r="AT542" s="21" t="s">
        <v>1051</v>
      </c>
      <c r="AU542" s="21" t="s">
        <v>74</v>
      </c>
      <c r="AY542" s="21" t="s">
        <v>128</v>
      </c>
      <c r="BE542" s="189">
        <f t="shared" ref="BE542:BE563" si="114">IF(N542="základní",J542,0)</f>
        <v>0</v>
      </c>
      <c r="BF542" s="189">
        <f t="shared" ref="BF542:BF563" si="115">IF(N542="snížená",J542,0)</f>
        <v>0</v>
      </c>
      <c r="BG542" s="189">
        <f t="shared" ref="BG542:BG563" si="116">IF(N542="zákl. přenesená",J542,0)</f>
        <v>0</v>
      </c>
      <c r="BH542" s="189">
        <f t="shared" ref="BH542:BH563" si="117">IF(N542="sníž. přenesená",J542,0)</f>
        <v>0</v>
      </c>
      <c r="BI542" s="189">
        <f t="shared" ref="BI542:BI563" si="118">IF(N542="nulová",J542,0)</f>
        <v>0</v>
      </c>
      <c r="BJ542" s="21" t="s">
        <v>74</v>
      </c>
      <c r="BK542" s="189">
        <f t="shared" ref="BK542:BK563" si="119">ROUND(I542*H542,2)</f>
        <v>0</v>
      </c>
      <c r="BL542" s="21" t="s">
        <v>136</v>
      </c>
      <c r="BM542" s="21" t="s">
        <v>1538</v>
      </c>
    </row>
    <row r="543" spans="2:65" s="1" customFormat="1" ht="16.5" customHeight="1">
      <c r="B543" s="177"/>
      <c r="C543" s="194" t="s">
        <v>1539</v>
      </c>
      <c r="D543" s="194" t="s">
        <v>1051</v>
      </c>
      <c r="E543" s="195" t="s">
        <v>1540</v>
      </c>
      <c r="F543" s="196" t="s">
        <v>1541</v>
      </c>
      <c r="G543" s="197" t="s">
        <v>200</v>
      </c>
      <c r="H543" s="198">
        <v>5</v>
      </c>
      <c r="I543" s="199"/>
      <c r="J543" s="200">
        <f t="shared" si="110"/>
        <v>0</v>
      </c>
      <c r="K543" s="196" t="s">
        <v>135</v>
      </c>
      <c r="L543" s="201"/>
      <c r="M543" s="202" t="s">
        <v>5</v>
      </c>
      <c r="N543" s="203" t="s">
        <v>38</v>
      </c>
      <c r="O543" s="39"/>
      <c r="P543" s="187">
        <f t="shared" si="111"/>
        <v>0</v>
      </c>
      <c r="Q543" s="187">
        <v>0.15669</v>
      </c>
      <c r="R543" s="187">
        <f t="shared" si="112"/>
        <v>0.78344999999999998</v>
      </c>
      <c r="S543" s="187">
        <v>0</v>
      </c>
      <c r="T543" s="188">
        <f t="shared" si="113"/>
        <v>0</v>
      </c>
      <c r="AR543" s="21" t="s">
        <v>160</v>
      </c>
      <c r="AT543" s="21" t="s">
        <v>1051</v>
      </c>
      <c r="AU543" s="21" t="s">
        <v>74</v>
      </c>
      <c r="AY543" s="21" t="s">
        <v>128</v>
      </c>
      <c r="BE543" s="189">
        <f t="shared" si="114"/>
        <v>0</v>
      </c>
      <c r="BF543" s="189">
        <f t="shared" si="115"/>
        <v>0</v>
      </c>
      <c r="BG543" s="189">
        <f t="shared" si="116"/>
        <v>0</v>
      </c>
      <c r="BH543" s="189">
        <f t="shared" si="117"/>
        <v>0</v>
      </c>
      <c r="BI543" s="189">
        <f t="shared" si="118"/>
        <v>0</v>
      </c>
      <c r="BJ543" s="21" t="s">
        <v>74</v>
      </c>
      <c r="BK543" s="189">
        <f t="shared" si="119"/>
        <v>0</v>
      </c>
      <c r="BL543" s="21" t="s">
        <v>136</v>
      </c>
      <c r="BM543" s="21" t="s">
        <v>1542</v>
      </c>
    </row>
    <row r="544" spans="2:65" s="1" customFormat="1" ht="16.5" customHeight="1">
      <c r="B544" s="177"/>
      <c r="C544" s="194" t="s">
        <v>1543</v>
      </c>
      <c r="D544" s="194" t="s">
        <v>1051</v>
      </c>
      <c r="E544" s="195" t="s">
        <v>1544</v>
      </c>
      <c r="F544" s="196" t="s">
        <v>1545</v>
      </c>
      <c r="G544" s="197" t="s">
        <v>200</v>
      </c>
      <c r="H544" s="198">
        <v>5</v>
      </c>
      <c r="I544" s="199"/>
      <c r="J544" s="200">
        <f t="shared" si="110"/>
        <v>0</v>
      </c>
      <c r="K544" s="196" t="s">
        <v>135</v>
      </c>
      <c r="L544" s="201"/>
      <c r="M544" s="202" t="s">
        <v>5</v>
      </c>
      <c r="N544" s="203" t="s">
        <v>38</v>
      </c>
      <c r="O544" s="39"/>
      <c r="P544" s="187">
        <f t="shared" si="111"/>
        <v>0</v>
      </c>
      <c r="Q544" s="187">
        <v>0.16042000000000001</v>
      </c>
      <c r="R544" s="187">
        <f t="shared" si="112"/>
        <v>0.80210000000000004</v>
      </c>
      <c r="S544" s="187">
        <v>0</v>
      </c>
      <c r="T544" s="188">
        <f t="shared" si="113"/>
        <v>0</v>
      </c>
      <c r="AR544" s="21" t="s">
        <v>160</v>
      </c>
      <c r="AT544" s="21" t="s">
        <v>1051</v>
      </c>
      <c r="AU544" s="21" t="s">
        <v>74</v>
      </c>
      <c r="AY544" s="21" t="s">
        <v>128</v>
      </c>
      <c r="BE544" s="189">
        <f t="shared" si="114"/>
        <v>0</v>
      </c>
      <c r="BF544" s="189">
        <f t="shared" si="115"/>
        <v>0</v>
      </c>
      <c r="BG544" s="189">
        <f t="shared" si="116"/>
        <v>0</v>
      </c>
      <c r="BH544" s="189">
        <f t="shared" si="117"/>
        <v>0</v>
      </c>
      <c r="BI544" s="189">
        <f t="shared" si="118"/>
        <v>0</v>
      </c>
      <c r="BJ544" s="21" t="s">
        <v>74</v>
      </c>
      <c r="BK544" s="189">
        <f t="shared" si="119"/>
        <v>0</v>
      </c>
      <c r="BL544" s="21" t="s">
        <v>136</v>
      </c>
      <c r="BM544" s="21" t="s">
        <v>1546</v>
      </c>
    </row>
    <row r="545" spans="2:65" s="1" customFormat="1" ht="16.5" customHeight="1">
      <c r="B545" s="177"/>
      <c r="C545" s="194" t="s">
        <v>1547</v>
      </c>
      <c r="D545" s="194" t="s">
        <v>1051</v>
      </c>
      <c r="E545" s="195" t="s">
        <v>1548</v>
      </c>
      <c r="F545" s="196" t="s">
        <v>1549</v>
      </c>
      <c r="G545" s="197" t="s">
        <v>200</v>
      </c>
      <c r="H545" s="198">
        <v>5</v>
      </c>
      <c r="I545" s="199"/>
      <c r="J545" s="200">
        <f t="shared" si="110"/>
        <v>0</v>
      </c>
      <c r="K545" s="196" t="s">
        <v>135</v>
      </c>
      <c r="L545" s="201"/>
      <c r="M545" s="202" t="s">
        <v>5</v>
      </c>
      <c r="N545" s="203" t="s">
        <v>38</v>
      </c>
      <c r="O545" s="39"/>
      <c r="P545" s="187">
        <f t="shared" si="111"/>
        <v>0</v>
      </c>
      <c r="Q545" s="187">
        <v>0.16414999999999999</v>
      </c>
      <c r="R545" s="187">
        <f t="shared" si="112"/>
        <v>0.82074999999999998</v>
      </c>
      <c r="S545" s="187">
        <v>0</v>
      </c>
      <c r="T545" s="188">
        <f t="shared" si="113"/>
        <v>0</v>
      </c>
      <c r="AR545" s="21" t="s">
        <v>160</v>
      </c>
      <c r="AT545" s="21" t="s">
        <v>1051</v>
      </c>
      <c r="AU545" s="21" t="s">
        <v>74</v>
      </c>
      <c r="AY545" s="21" t="s">
        <v>128</v>
      </c>
      <c r="BE545" s="189">
        <f t="shared" si="114"/>
        <v>0</v>
      </c>
      <c r="BF545" s="189">
        <f t="shared" si="115"/>
        <v>0</v>
      </c>
      <c r="BG545" s="189">
        <f t="shared" si="116"/>
        <v>0</v>
      </c>
      <c r="BH545" s="189">
        <f t="shared" si="117"/>
        <v>0</v>
      </c>
      <c r="BI545" s="189">
        <f t="shared" si="118"/>
        <v>0</v>
      </c>
      <c r="BJ545" s="21" t="s">
        <v>74</v>
      </c>
      <c r="BK545" s="189">
        <f t="shared" si="119"/>
        <v>0</v>
      </c>
      <c r="BL545" s="21" t="s">
        <v>136</v>
      </c>
      <c r="BM545" s="21" t="s">
        <v>1550</v>
      </c>
    </row>
    <row r="546" spans="2:65" s="1" customFormat="1" ht="16.5" customHeight="1">
      <c r="B546" s="177"/>
      <c r="C546" s="194" t="s">
        <v>1551</v>
      </c>
      <c r="D546" s="194" t="s">
        <v>1051</v>
      </c>
      <c r="E546" s="195" t="s">
        <v>1552</v>
      </c>
      <c r="F546" s="196" t="s">
        <v>1553</v>
      </c>
      <c r="G546" s="197" t="s">
        <v>200</v>
      </c>
      <c r="H546" s="198">
        <v>5</v>
      </c>
      <c r="I546" s="199"/>
      <c r="J546" s="200">
        <f t="shared" si="110"/>
        <v>0</v>
      </c>
      <c r="K546" s="196" t="s">
        <v>135</v>
      </c>
      <c r="L546" s="201"/>
      <c r="M546" s="202" t="s">
        <v>5</v>
      </c>
      <c r="N546" s="203" t="s">
        <v>38</v>
      </c>
      <c r="O546" s="39"/>
      <c r="P546" s="187">
        <f t="shared" si="111"/>
        <v>0</v>
      </c>
      <c r="Q546" s="187">
        <v>0.16788</v>
      </c>
      <c r="R546" s="187">
        <f t="shared" si="112"/>
        <v>0.83940000000000003</v>
      </c>
      <c r="S546" s="187">
        <v>0</v>
      </c>
      <c r="T546" s="188">
        <f t="shared" si="113"/>
        <v>0</v>
      </c>
      <c r="AR546" s="21" t="s">
        <v>160</v>
      </c>
      <c r="AT546" s="21" t="s">
        <v>1051</v>
      </c>
      <c r="AU546" s="21" t="s">
        <v>74</v>
      </c>
      <c r="AY546" s="21" t="s">
        <v>128</v>
      </c>
      <c r="BE546" s="189">
        <f t="shared" si="114"/>
        <v>0</v>
      </c>
      <c r="BF546" s="189">
        <f t="shared" si="115"/>
        <v>0</v>
      </c>
      <c r="BG546" s="189">
        <f t="shared" si="116"/>
        <v>0</v>
      </c>
      <c r="BH546" s="189">
        <f t="shared" si="117"/>
        <v>0</v>
      </c>
      <c r="BI546" s="189">
        <f t="shared" si="118"/>
        <v>0</v>
      </c>
      <c r="BJ546" s="21" t="s">
        <v>74</v>
      </c>
      <c r="BK546" s="189">
        <f t="shared" si="119"/>
        <v>0</v>
      </c>
      <c r="BL546" s="21" t="s">
        <v>136</v>
      </c>
      <c r="BM546" s="21" t="s">
        <v>1554</v>
      </c>
    </row>
    <row r="547" spans="2:65" s="1" customFormat="1" ht="16.5" customHeight="1">
      <c r="B547" s="177"/>
      <c r="C547" s="194" t="s">
        <v>1555</v>
      </c>
      <c r="D547" s="194" t="s">
        <v>1051</v>
      </c>
      <c r="E547" s="195" t="s">
        <v>1556</v>
      </c>
      <c r="F547" s="196" t="s">
        <v>1557</v>
      </c>
      <c r="G547" s="197" t="s">
        <v>200</v>
      </c>
      <c r="H547" s="198">
        <v>5</v>
      </c>
      <c r="I547" s="199"/>
      <c r="J547" s="200">
        <f t="shared" si="110"/>
        <v>0</v>
      </c>
      <c r="K547" s="196" t="s">
        <v>135</v>
      </c>
      <c r="L547" s="201"/>
      <c r="M547" s="202" t="s">
        <v>5</v>
      </c>
      <c r="N547" s="203" t="s">
        <v>38</v>
      </c>
      <c r="O547" s="39"/>
      <c r="P547" s="187">
        <f t="shared" si="111"/>
        <v>0</v>
      </c>
      <c r="Q547" s="187">
        <v>0.17161999999999999</v>
      </c>
      <c r="R547" s="187">
        <f t="shared" si="112"/>
        <v>0.85809999999999997</v>
      </c>
      <c r="S547" s="187">
        <v>0</v>
      </c>
      <c r="T547" s="188">
        <f t="shared" si="113"/>
        <v>0</v>
      </c>
      <c r="AR547" s="21" t="s">
        <v>160</v>
      </c>
      <c r="AT547" s="21" t="s">
        <v>1051</v>
      </c>
      <c r="AU547" s="21" t="s">
        <v>74</v>
      </c>
      <c r="AY547" s="21" t="s">
        <v>128</v>
      </c>
      <c r="BE547" s="189">
        <f t="shared" si="114"/>
        <v>0</v>
      </c>
      <c r="BF547" s="189">
        <f t="shared" si="115"/>
        <v>0</v>
      </c>
      <c r="BG547" s="189">
        <f t="shared" si="116"/>
        <v>0</v>
      </c>
      <c r="BH547" s="189">
        <f t="shared" si="117"/>
        <v>0</v>
      </c>
      <c r="BI547" s="189">
        <f t="shared" si="118"/>
        <v>0</v>
      </c>
      <c r="BJ547" s="21" t="s">
        <v>74</v>
      </c>
      <c r="BK547" s="189">
        <f t="shared" si="119"/>
        <v>0</v>
      </c>
      <c r="BL547" s="21" t="s">
        <v>136</v>
      </c>
      <c r="BM547" s="21" t="s">
        <v>1558</v>
      </c>
    </row>
    <row r="548" spans="2:65" s="1" customFormat="1" ht="16.5" customHeight="1">
      <c r="B548" s="177"/>
      <c r="C548" s="194" t="s">
        <v>1559</v>
      </c>
      <c r="D548" s="194" t="s">
        <v>1051</v>
      </c>
      <c r="E548" s="195" t="s">
        <v>1560</v>
      </c>
      <c r="F548" s="196" t="s">
        <v>1561</v>
      </c>
      <c r="G548" s="197" t="s">
        <v>200</v>
      </c>
      <c r="H548" s="198">
        <v>5</v>
      </c>
      <c r="I548" s="199"/>
      <c r="J548" s="200">
        <f t="shared" si="110"/>
        <v>0</v>
      </c>
      <c r="K548" s="196" t="s">
        <v>135</v>
      </c>
      <c r="L548" s="201"/>
      <c r="M548" s="202" t="s">
        <v>5</v>
      </c>
      <c r="N548" s="203" t="s">
        <v>38</v>
      </c>
      <c r="O548" s="39"/>
      <c r="P548" s="187">
        <f t="shared" si="111"/>
        <v>0</v>
      </c>
      <c r="Q548" s="187">
        <v>0.17535000000000001</v>
      </c>
      <c r="R548" s="187">
        <f t="shared" si="112"/>
        <v>0.87675000000000003</v>
      </c>
      <c r="S548" s="187">
        <v>0</v>
      </c>
      <c r="T548" s="188">
        <f t="shared" si="113"/>
        <v>0</v>
      </c>
      <c r="AR548" s="21" t="s">
        <v>160</v>
      </c>
      <c r="AT548" s="21" t="s">
        <v>1051</v>
      </c>
      <c r="AU548" s="21" t="s">
        <v>74</v>
      </c>
      <c r="AY548" s="21" t="s">
        <v>128</v>
      </c>
      <c r="BE548" s="189">
        <f t="shared" si="114"/>
        <v>0</v>
      </c>
      <c r="BF548" s="189">
        <f t="shared" si="115"/>
        <v>0</v>
      </c>
      <c r="BG548" s="189">
        <f t="shared" si="116"/>
        <v>0</v>
      </c>
      <c r="BH548" s="189">
        <f t="shared" si="117"/>
        <v>0</v>
      </c>
      <c r="BI548" s="189">
        <f t="shared" si="118"/>
        <v>0</v>
      </c>
      <c r="BJ548" s="21" t="s">
        <v>74</v>
      </c>
      <c r="BK548" s="189">
        <f t="shared" si="119"/>
        <v>0</v>
      </c>
      <c r="BL548" s="21" t="s">
        <v>136</v>
      </c>
      <c r="BM548" s="21" t="s">
        <v>1562</v>
      </c>
    </row>
    <row r="549" spans="2:65" s="1" customFormat="1" ht="16.5" customHeight="1">
      <c r="B549" s="177"/>
      <c r="C549" s="194" t="s">
        <v>1563</v>
      </c>
      <c r="D549" s="194" t="s">
        <v>1051</v>
      </c>
      <c r="E549" s="195" t="s">
        <v>1564</v>
      </c>
      <c r="F549" s="196" t="s">
        <v>1565</v>
      </c>
      <c r="G549" s="197" t="s">
        <v>200</v>
      </c>
      <c r="H549" s="198">
        <v>5</v>
      </c>
      <c r="I549" s="199"/>
      <c r="J549" s="200">
        <f t="shared" si="110"/>
        <v>0</v>
      </c>
      <c r="K549" s="196" t="s">
        <v>135</v>
      </c>
      <c r="L549" s="201"/>
      <c r="M549" s="202" t="s">
        <v>5</v>
      </c>
      <c r="N549" s="203" t="s">
        <v>38</v>
      </c>
      <c r="O549" s="39"/>
      <c r="P549" s="187">
        <f t="shared" si="111"/>
        <v>0</v>
      </c>
      <c r="Q549" s="187">
        <v>0.17907999999999999</v>
      </c>
      <c r="R549" s="187">
        <f t="shared" si="112"/>
        <v>0.89539999999999997</v>
      </c>
      <c r="S549" s="187">
        <v>0</v>
      </c>
      <c r="T549" s="188">
        <f t="shared" si="113"/>
        <v>0</v>
      </c>
      <c r="AR549" s="21" t="s">
        <v>160</v>
      </c>
      <c r="AT549" s="21" t="s">
        <v>1051</v>
      </c>
      <c r="AU549" s="21" t="s">
        <v>74</v>
      </c>
      <c r="AY549" s="21" t="s">
        <v>128</v>
      </c>
      <c r="BE549" s="189">
        <f t="shared" si="114"/>
        <v>0</v>
      </c>
      <c r="BF549" s="189">
        <f t="shared" si="115"/>
        <v>0</v>
      </c>
      <c r="BG549" s="189">
        <f t="shared" si="116"/>
        <v>0</v>
      </c>
      <c r="BH549" s="189">
        <f t="shared" si="117"/>
        <v>0</v>
      </c>
      <c r="BI549" s="189">
        <f t="shared" si="118"/>
        <v>0</v>
      </c>
      <c r="BJ549" s="21" t="s">
        <v>74</v>
      </c>
      <c r="BK549" s="189">
        <f t="shared" si="119"/>
        <v>0</v>
      </c>
      <c r="BL549" s="21" t="s">
        <v>136</v>
      </c>
      <c r="BM549" s="21" t="s">
        <v>1566</v>
      </c>
    </row>
    <row r="550" spans="2:65" s="1" customFormat="1" ht="16.5" customHeight="1">
      <c r="B550" s="177"/>
      <c r="C550" s="194" t="s">
        <v>1567</v>
      </c>
      <c r="D550" s="194" t="s">
        <v>1051</v>
      </c>
      <c r="E550" s="195" t="s">
        <v>1568</v>
      </c>
      <c r="F550" s="196" t="s">
        <v>1569</v>
      </c>
      <c r="G550" s="197" t="s">
        <v>200</v>
      </c>
      <c r="H550" s="198">
        <v>5</v>
      </c>
      <c r="I550" s="199"/>
      <c r="J550" s="200">
        <f t="shared" si="110"/>
        <v>0</v>
      </c>
      <c r="K550" s="196" t="s">
        <v>135</v>
      </c>
      <c r="L550" s="201"/>
      <c r="M550" s="202" t="s">
        <v>5</v>
      </c>
      <c r="N550" s="203" t="s">
        <v>38</v>
      </c>
      <c r="O550" s="39"/>
      <c r="P550" s="187">
        <f t="shared" si="111"/>
        <v>0</v>
      </c>
      <c r="Q550" s="187">
        <v>0.18281</v>
      </c>
      <c r="R550" s="187">
        <f t="shared" si="112"/>
        <v>0.91405000000000003</v>
      </c>
      <c r="S550" s="187">
        <v>0</v>
      </c>
      <c r="T550" s="188">
        <f t="shared" si="113"/>
        <v>0</v>
      </c>
      <c r="AR550" s="21" t="s">
        <v>160</v>
      </c>
      <c r="AT550" s="21" t="s">
        <v>1051</v>
      </c>
      <c r="AU550" s="21" t="s">
        <v>74</v>
      </c>
      <c r="AY550" s="21" t="s">
        <v>128</v>
      </c>
      <c r="BE550" s="189">
        <f t="shared" si="114"/>
        <v>0</v>
      </c>
      <c r="BF550" s="189">
        <f t="shared" si="115"/>
        <v>0</v>
      </c>
      <c r="BG550" s="189">
        <f t="shared" si="116"/>
        <v>0</v>
      </c>
      <c r="BH550" s="189">
        <f t="shared" si="117"/>
        <v>0</v>
      </c>
      <c r="BI550" s="189">
        <f t="shared" si="118"/>
        <v>0</v>
      </c>
      <c r="BJ550" s="21" t="s">
        <v>74</v>
      </c>
      <c r="BK550" s="189">
        <f t="shared" si="119"/>
        <v>0</v>
      </c>
      <c r="BL550" s="21" t="s">
        <v>136</v>
      </c>
      <c r="BM550" s="21" t="s">
        <v>1570</v>
      </c>
    </row>
    <row r="551" spans="2:65" s="1" customFormat="1" ht="16.5" customHeight="1">
      <c r="B551" s="177"/>
      <c r="C551" s="194" t="s">
        <v>1571</v>
      </c>
      <c r="D551" s="194" t="s">
        <v>1051</v>
      </c>
      <c r="E551" s="195" t="s">
        <v>1572</v>
      </c>
      <c r="F551" s="196" t="s">
        <v>1573</v>
      </c>
      <c r="G551" s="197" t="s">
        <v>200</v>
      </c>
      <c r="H551" s="198">
        <v>5</v>
      </c>
      <c r="I551" s="199"/>
      <c r="J551" s="200">
        <f t="shared" si="110"/>
        <v>0</v>
      </c>
      <c r="K551" s="196" t="s">
        <v>135</v>
      </c>
      <c r="L551" s="201"/>
      <c r="M551" s="202" t="s">
        <v>5</v>
      </c>
      <c r="N551" s="203" t="s">
        <v>38</v>
      </c>
      <c r="O551" s="39"/>
      <c r="P551" s="187">
        <f t="shared" si="111"/>
        <v>0</v>
      </c>
      <c r="Q551" s="187">
        <v>0.18654000000000001</v>
      </c>
      <c r="R551" s="187">
        <f t="shared" si="112"/>
        <v>0.93270000000000008</v>
      </c>
      <c r="S551" s="187">
        <v>0</v>
      </c>
      <c r="T551" s="188">
        <f t="shared" si="113"/>
        <v>0</v>
      </c>
      <c r="AR551" s="21" t="s">
        <v>160</v>
      </c>
      <c r="AT551" s="21" t="s">
        <v>1051</v>
      </c>
      <c r="AU551" s="21" t="s">
        <v>74</v>
      </c>
      <c r="AY551" s="21" t="s">
        <v>128</v>
      </c>
      <c r="BE551" s="189">
        <f t="shared" si="114"/>
        <v>0</v>
      </c>
      <c r="BF551" s="189">
        <f t="shared" si="115"/>
        <v>0</v>
      </c>
      <c r="BG551" s="189">
        <f t="shared" si="116"/>
        <v>0</v>
      </c>
      <c r="BH551" s="189">
        <f t="shared" si="117"/>
        <v>0</v>
      </c>
      <c r="BI551" s="189">
        <f t="shared" si="118"/>
        <v>0</v>
      </c>
      <c r="BJ551" s="21" t="s">
        <v>74</v>
      </c>
      <c r="BK551" s="189">
        <f t="shared" si="119"/>
        <v>0</v>
      </c>
      <c r="BL551" s="21" t="s">
        <v>136</v>
      </c>
      <c r="BM551" s="21" t="s">
        <v>1574</v>
      </c>
    </row>
    <row r="552" spans="2:65" s="1" customFormat="1" ht="16.5" customHeight="1">
      <c r="B552" s="177"/>
      <c r="C552" s="194" t="s">
        <v>1575</v>
      </c>
      <c r="D552" s="194" t="s">
        <v>1051</v>
      </c>
      <c r="E552" s="195" t="s">
        <v>1576</v>
      </c>
      <c r="F552" s="196" t="s">
        <v>1577</v>
      </c>
      <c r="G552" s="197" t="s">
        <v>200</v>
      </c>
      <c r="H552" s="198">
        <v>5</v>
      </c>
      <c r="I552" s="199"/>
      <c r="J552" s="200">
        <f t="shared" si="110"/>
        <v>0</v>
      </c>
      <c r="K552" s="196" t="s">
        <v>135</v>
      </c>
      <c r="L552" s="201"/>
      <c r="M552" s="202" t="s">
        <v>5</v>
      </c>
      <c r="N552" s="203" t="s">
        <v>38</v>
      </c>
      <c r="O552" s="39"/>
      <c r="P552" s="187">
        <f t="shared" si="111"/>
        <v>0</v>
      </c>
      <c r="Q552" s="187">
        <v>0.19026999999999999</v>
      </c>
      <c r="R552" s="187">
        <f t="shared" si="112"/>
        <v>0.95134999999999992</v>
      </c>
      <c r="S552" s="187">
        <v>0</v>
      </c>
      <c r="T552" s="188">
        <f t="shared" si="113"/>
        <v>0</v>
      </c>
      <c r="AR552" s="21" t="s">
        <v>160</v>
      </c>
      <c r="AT552" s="21" t="s">
        <v>1051</v>
      </c>
      <c r="AU552" s="21" t="s">
        <v>74</v>
      </c>
      <c r="AY552" s="21" t="s">
        <v>128</v>
      </c>
      <c r="BE552" s="189">
        <f t="shared" si="114"/>
        <v>0</v>
      </c>
      <c r="BF552" s="189">
        <f t="shared" si="115"/>
        <v>0</v>
      </c>
      <c r="BG552" s="189">
        <f t="shared" si="116"/>
        <v>0</v>
      </c>
      <c r="BH552" s="189">
        <f t="shared" si="117"/>
        <v>0</v>
      </c>
      <c r="BI552" s="189">
        <f t="shared" si="118"/>
        <v>0</v>
      </c>
      <c r="BJ552" s="21" t="s">
        <v>74</v>
      </c>
      <c r="BK552" s="189">
        <f t="shared" si="119"/>
        <v>0</v>
      </c>
      <c r="BL552" s="21" t="s">
        <v>136</v>
      </c>
      <c r="BM552" s="21" t="s">
        <v>1578</v>
      </c>
    </row>
    <row r="553" spans="2:65" s="1" customFormat="1" ht="16.5" customHeight="1">
      <c r="B553" s="177"/>
      <c r="C553" s="194" t="s">
        <v>1579</v>
      </c>
      <c r="D553" s="194" t="s">
        <v>1051</v>
      </c>
      <c r="E553" s="195" t="s">
        <v>1580</v>
      </c>
      <c r="F553" s="196" t="s">
        <v>1581</v>
      </c>
      <c r="G553" s="197" t="s">
        <v>200</v>
      </c>
      <c r="H553" s="198">
        <v>20</v>
      </c>
      <c r="I553" s="199"/>
      <c r="J553" s="200">
        <f t="shared" si="110"/>
        <v>0</v>
      </c>
      <c r="K553" s="196" t="s">
        <v>135</v>
      </c>
      <c r="L553" s="201"/>
      <c r="M553" s="202" t="s">
        <v>5</v>
      </c>
      <c r="N553" s="203" t="s">
        <v>38</v>
      </c>
      <c r="O553" s="39"/>
      <c r="P553" s="187">
        <f t="shared" si="111"/>
        <v>0</v>
      </c>
      <c r="Q553" s="187">
        <v>97</v>
      </c>
      <c r="R553" s="187">
        <f t="shared" si="112"/>
        <v>1940</v>
      </c>
      <c r="S553" s="187">
        <v>0</v>
      </c>
      <c r="T553" s="188">
        <f t="shared" si="113"/>
        <v>0</v>
      </c>
      <c r="AR553" s="21" t="s">
        <v>160</v>
      </c>
      <c r="AT553" s="21" t="s">
        <v>1051</v>
      </c>
      <c r="AU553" s="21" t="s">
        <v>74</v>
      </c>
      <c r="AY553" s="21" t="s">
        <v>128</v>
      </c>
      <c r="BE553" s="189">
        <f t="shared" si="114"/>
        <v>0</v>
      </c>
      <c r="BF553" s="189">
        <f t="shared" si="115"/>
        <v>0</v>
      </c>
      <c r="BG553" s="189">
        <f t="shared" si="116"/>
        <v>0</v>
      </c>
      <c r="BH553" s="189">
        <f t="shared" si="117"/>
        <v>0</v>
      </c>
      <c r="BI553" s="189">
        <f t="shared" si="118"/>
        <v>0</v>
      </c>
      <c r="BJ553" s="21" t="s">
        <v>74</v>
      </c>
      <c r="BK553" s="189">
        <f t="shared" si="119"/>
        <v>0</v>
      </c>
      <c r="BL553" s="21" t="s">
        <v>136</v>
      </c>
      <c r="BM553" s="21" t="s">
        <v>1582</v>
      </c>
    </row>
    <row r="554" spans="2:65" s="1" customFormat="1" ht="16.5" customHeight="1">
      <c r="B554" s="177"/>
      <c r="C554" s="194" t="s">
        <v>1583</v>
      </c>
      <c r="D554" s="194" t="s">
        <v>1051</v>
      </c>
      <c r="E554" s="195" t="s">
        <v>1584</v>
      </c>
      <c r="F554" s="196" t="s">
        <v>1585</v>
      </c>
      <c r="G554" s="197" t="s">
        <v>200</v>
      </c>
      <c r="H554" s="198">
        <v>20</v>
      </c>
      <c r="I554" s="199"/>
      <c r="J554" s="200">
        <f t="shared" si="110"/>
        <v>0</v>
      </c>
      <c r="K554" s="196" t="s">
        <v>135</v>
      </c>
      <c r="L554" s="201"/>
      <c r="M554" s="202" t="s">
        <v>5</v>
      </c>
      <c r="N554" s="203" t="s">
        <v>38</v>
      </c>
      <c r="O554" s="39"/>
      <c r="P554" s="187">
        <f t="shared" si="111"/>
        <v>0</v>
      </c>
      <c r="Q554" s="187">
        <v>0.28048000000000001</v>
      </c>
      <c r="R554" s="187">
        <f t="shared" si="112"/>
        <v>5.6096000000000004</v>
      </c>
      <c r="S554" s="187">
        <v>0</v>
      </c>
      <c r="T554" s="188">
        <f t="shared" si="113"/>
        <v>0</v>
      </c>
      <c r="AR554" s="21" t="s">
        <v>160</v>
      </c>
      <c r="AT554" s="21" t="s">
        <v>1051</v>
      </c>
      <c r="AU554" s="21" t="s">
        <v>74</v>
      </c>
      <c r="AY554" s="21" t="s">
        <v>128</v>
      </c>
      <c r="BE554" s="189">
        <f t="shared" si="114"/>
        <v>0</v>
      </c>
      <c r="BF554" s="189">
        <f t="shared" si="115"/>
        <v>0</v>
      </c>
      <c r="BG554" s="189">
        <f t="shared" si="116"/>
        <v>0</v>
      </c>
      <c r="BH554" s="189">
        <f t="shared" si="117"/>
        <v>0</v>
      </c>
      <c r="BI554" s="189">
        <f t="shared" si="118"/>
        <v>0</v>
      </c>
      <c r="BJ554" s="21" t="s">
        <v>74</v>
      </c>
      <c r="BK554" s="189">
        <f t="shared" si="119"/>
        <v>0</v>
      </c>
      <c r="BL554" s="21" t="s">
        <v>136</v>
      </c>
      <c r="BM554" s="21" t="s">
        <v>1586</v>
      </c>
    </row>
    <row r="555" spans="2:65" s="1" customFormat="1" ht="16.5" customHeight="1">
      <c r="B555" s="177"/>
      <c r="C555" s="194" t="s">
        <v>1587</v>
      </c>
      <c r="D555" s="194" t="s">
        <v>1051</v>
      </c>
      <c r="E555" s="195" t="s">
        <v>1588</v>
      </c>
      <c r="F555" s="196" t="s">
        <v>1589</v>
      </c>
      <c r="G555" s="197" t="s">
        <v>200</v>
      </c>
      <c r="H555" s="198">
        <v>60</v>
      </c>
      <c r="I555" s="199"/>
      <c r="J555" s="200">
        <f t="shared" si="110"/>
        <v>0</v>
      </c>
      <c r="K555" s="196" t="s">
        <v>135</v>
      </c>
      <c r="L555" s="201"/>
      <c r="M555" s="202" t="s">
        <v>5</v>
      </c>
      <c r="N555" s="203" t="s">
        <v>38</v>
      </c>
      <c r="O555" s="39"/>
      <c r="P555" s="187">
        <f t="shared" si="111"/>
        <v>0</v>
      </c>
      <c r="Q555" s="187">
        <v>103</v>
      </c>
      <c r="R555" s="187">
        <f t="shared" si="112"/>
        <v>6180</v>
      </c>
      <c r="S555" s="187">
        <v>0</v>
      </c>
      <c r="T555" s="188">
        <f t="shared" si="113"/>
        <v>0</v>
      </c>
      <c r="AR555" s="21" t="s">
        <v>654</v>
      </c>
      <c r="AT555" s="21" t="s">
        <v>1051</v>
      </c>
      <c r="AU555" s="21" t="s">
        <v>74</v>
      </c>
      <c r="AY555" s="21" t="s">
        <v>128</v>
      </c>
      <c r="BE555" s="189">
        <f t="shared" si="114"/>
        <v>0</v>
      </c>
      <c r="BF555" s="189">
        <f t="shared" si="115"/>
        <v>0</v>
      </c>
      <c r="BG555" s="189">
        <f t="shared" si="116"/>
        <v>0</v>
      </c>
      <c r="BH555" s="189">
        <f t="shared" si="117"/>
        <v>0</v>
      </c>
      <c r="BI555" s="189">
        <f t="shared" si="118"/>
        <v>0</v>
      </c>
      <c r="BJ555" s="21" t="s">
        <v>74</v>
      </c>
      <c r="BK555" s="189">
        <f t="shared" si="119"/>
        <v>0</v>
      </c>
      <c r="BL555" s="21" t="s">
        <v>654</v>
      </c>
      <c r="BM555" s="21" t="s">
        <v>1590</v>
      </c>
    </row>
    <row r="556" spans="2:65" s="1" customFormat="1" ht="16.5" customHeight="1">
      <c r="B556" s="177"/>
      <c r="C556" s="194" t="s">
        <v>1591</v>
      </c>
      <c r="D556" s="194" t="s">
        <v>1051</v>
      </c>
      <c r="E556" s="195" t="s">
        <v>1592</v>
      </c>
      <c r="F556" s="196" t="s">
        <v>1593</v>
      </c>
      <c r="G556" s="197" t="s">
        <v>200</v>
      </c>
      <c r="H556" s="198">
        <v>20</v>
      </c>
      <c r="I556" s="199"/>
      <c r="J556" s="200">
        <f t="shared" si="110"/>
        <v>0</v>
      </c>
      <c r="K556" s="196" t="s">
        <v>135</v>
      </c>
      <c r="L556" s="201"/>
      <c r="M556" s="202" t="s">
        <v>5</v>
      </c>
      <c r="N556" s="203" t="s">
        <v>38</v>
      </c>
      <c r="O556" s="39"/>
      <c r="P556" s="187">
        <f t="shared" si="111"/>
        <v>0</v>
      </c>
      <c r="Q556" s="187">
        <v>0.28306999999999999</v>
      </c>
      <c r="R556" s="187">
        <f t="shared" si="112"/>
        <v>5.6613999999999995</v>
      </c>
      <c r="S556" s="187">
        <v>0</v>
      </c>
      <c r="T556" s="188">
        <f t="shared" si="113"/>
        <v>0</v>
      </c>
      <c r="AR556" s="21" t="s">
        <v>654</v>
      </c>
      <c r="AT556" s="21" t="s">
        <v>1051</v>
      </c>
      <c r="AU556" s="21" t="s">
        <v>74</v>
      </c>
      <c r="AY556" s="21" t="s">
        <v>128</v>
      </c>
      <c r="BE556" s="189">
        <f t="shared" si="114"/>
        <v>0</v>
      </c>
      <c r="BF556" s="189">
        <f t="shared" si="115"/>
        <v>0</v>
      </c>
      <c r="BG556" s="189">
        <f t="shared" si="116"/>
        <v>0</v>
      </c>
      <c r="BH556" s="189">
        <f t="shared" si="117"/>
        <v>0</v>
      </c>
      <c r="BI556" s="189">
        <f t="shared" si="118"/>
        <v>0</v>
      </c>
      <c r="BJ556" s="21" t="s">
        <v>74</v>
      </c>
      <c r="BK556" s="189">
        <f t="shared" si="119"/>
        <v>0</v>
      </c>
      <c r="BL556" s="21" t="s">
        <v>654</v>
      </c>
      <c r="BM556" s="21" t="s">
        <v>1594</v>
      </c>
    </row>
    <row r="557" spans="2:65" s="1" customFormat="1" ht="16.5" customHeight="1">
      <c r="B557" s="177"/>
      <c r="C557" s="194" t="s">
        <v>1595</v>
      </c>
      <c r="D557" s="194" t="s">
        <v>1051</v>
      </c>
      <c r="E557" s="195" t="s">
        <v>1596</v>
      </c>
      <c r="F557" s="196" t="s">
        <v>1597</v>
      </c>
      <c r="G557" s="197" t="s">
        <v>200</v>
      </c>
      <c r="H557" s="198">
        <v>10</v>
      </c>
      <c r="I557" s="199"/>
      <c r="J557" s="200">
        <f t="shared" si="110"/>
        <v>0</v>
      </c>
      <c r="K557" s="196" t="s">
        <v>135</v>
      </c>
      <c r="L557" s="201"/>
      <c r="M557" s="202" t="s">
        <v>5</v>
      </c>
      <c r="N557" s="203" t="s">
        <v>38</v>
      </c>
      <c r="O557" s="39"/>
      <c r="P557" s="187">
        <f t="shared" si="111"/>
        <v>0</v>
      </c>
      <c r="Q557" s="187">
        <v>270</v>
      </c>
      <c r="R557" s="187">
        <f t="shared" si="112"/>
        <v>2700</v>
      </c>
      <c r="S557" s="187">
        <v>0</v>
      </c>
      <c r="T557" s="188">
        <f t="shared" si="113"/>
        <v>0</v>
      </c>
      <c r="AR557" s="21" t="s">
        <v>654</v>
      </c>
      <c r="AT557" s="21" t="s">
        <v>1051</v>
      </c>
      <c r="AU557" s="21" t="s">
        <v>74</v>
      </c>
      <c r="AY557" s="21" t="s">
        <v>128</v>
      </c>
      <c r="BE557" s="189">
        <f t="shared" si="114"/>
        <v>0</v>
      </c>
      <c r="BF557" s="189">
        <f t="shared" si="115"/>
        <v>0</v>
      </c>
      <c r="BG557" s="189">
        <f t="shared" si="116"/>
        <v>0</v>
      </c>
      <c r="BH557" s="189">
        <f t="shared" si="117"/>
        <v>0</v>
      </c>
      <c r="BI557" s="189">
        <f t="shared" si="118"/>
        <v>0</v>
      </c>
      <c r="BJ557" s="21" t="s">
        <v>74</v>
      </c>
      <c r="BK557" s="189">
        <f t="shared" si="119"/>
        <v>0</v>
      </c>
      <c r="BL557" s="21" t="s">
        <v>654</v>
      </c>
      <c r="BM557" s="21" t="s">
        <v>1598</v>
      </c>
    </row>
    <row r="558" spans="2:65" s="1" customFormat="1" ht="25.5" customHeight="1">
      <c r="B558" s="177"/>
      <c r="C558" s="194" t="s">
        <v>1599</v>
      </c>
      <c r="D558" s="194" t="s">
        <v>1051</v>
      </c>
      <c r="E558" s="195" t="s">
        <v>1600</v>
      </c>
      <c r="F558" s="196" t="s">
        <v>1601</v>
      </c>
      <c r="G558" s="197" t="s">
        <v>200</v>
      </c>
      <c r="H558" s="198">
        <v>50</v>
      </c>
      <c r="I558" s="199"/>
      <c r="J558" s="200">
        <f t="shared" si="110"/>
        <v>0</v>
      </c>
      <c r="K558" s="196" t="s">
        <v>135</v>
      </c>
      <c r="L558" s="201"/>
      <c r="M558" s="202" t="s">
        <v>5</v>
      </c>
      <c r="N558" s="203" t="s">
        <v>38</v>
      </c>
      <c r="O558" s="39"/>
      <c r="P558" s="187">
        <f t="shared" si="111"/>
        <v>0</v>
      </c>
      <c r="Q558" s="187">
        <v>327.3</v>
      </c>
      <c r="R558" s="187">
        <f t="shared" si="112"/>
        <v>16365</v>
      </c>
      <c r="S558" s="187">
        <v>0</v>
      </c>
      <c r="T558" s="188">
        <f t="shared" si="113"/>
        <v>0</v>
      </c>
      <c r="AR558" s="21" t="s">
        <v>654</v>
      </c>
      <c r="AT558" s="21" t="s">
        <v>1051</v>
      </c>
      <c r="AU558" s="21" t="s">
        <v>74</v>
      </c>
      <c r="AY558" s="21" t="s">
        <v>128</v>
      </c>
      <c r="BE558" s="189">
        <f t="shared" si="114"/>
        <v>0</v>
      </c>
      <c r="BF558" s="189">
        <f t="shared" si="115"/>
        <v>0</v>
      </c>
      <c r="BG558" s="189">
        <f t="shared" si="116"/>
        <v>0</v>
      </c>
      <c r="BH558" s="189">
        <f t="shared" si="117"/>
        <v>0</v>
      </c>
      <c r="BI558" s="189">
        <f t="shared" si="118"/>
        <v>0</v>
      </c>
      <c r="BJ558" s="21" t="s">
        <v>74</v>
      </c>
      <c r="BK558" s="189">
        <f t="shared" si="119"/>
        <v>0</v>
      </c>
      <c r="BL558" s="21" t="s">
        <v>654</v>
      </c>
      <c r="BM558" s="21" t="s">
        <v>1602</v>
      </c>
    </row>
    <row r="559" spans="2:65" s="1" customFormat="1" ht="25.5" customHeight="1">
      <c r="B559" s="177"/>
      <c r="C559" s="194" t="s">
        <v>1603</v>
      </c>
      <c r="D559" s="194" t="s">
        <v>1051</v>
      </c>
      <c r="E559" s="195" t="s">
        <v>1604</v>
      </c>
      <c r="F559" s="196" t="s">
        <v>1605</v>
      </c>
      <c r="G559" s="197" t="s">
        <v>200</v>
      </c>
      <c r="H559" s="198">
        <v>50</v>
      </c>
      <c r="I559" s="199"/>
      <c r="J559" s="200">
        <f t="shared" si="110"/>
        <v>0</v>
      </c>
      <c r="K559" s="196" t="s">
        <v>135</v>
      </c>
      <c r="L559" s="201"/>
      <c r="M559" s="202" t="s">
        <v>5</v>
      </c>
      <c r="N559" s="203" t="s">
        <v>38</v>
      </c>
      <c r="O559" s="39"/>
      <c r="P559" s="187">
        <f t="shared" si="111"/>
        <v>0</v>
      </c>
      <c r="Q559" s="187">
        <v>0.32729999999999998</v>
      </c>
      <c r="R559" s="187">
        <f t="shared" si="112"/>
        <v>16.364999999999998</v>
      </c>
      <c r="S559" s="187">
        <v>0</v>
      </c>
      <c r="T559" s="188">
        <f t="shared" si="113"/>
        <v>0</v>
      </c>
      <c r="AR559" s="21" t="s">
        <v>160</v>
      </c>
      <c r="AT559" s="21" t="s">
        <v>1051</v>
      </c>
      <c r="AU559" s="21" t="s">
        <v>74</v>
      </c>
      <c r="AY559" s="21" t="s">
        <v>128</v>
      </c>
      <c r="BE559" s="189">
        <f t="shared" si="114"/>
        <v>0</v>
      </c>
      <c r="BF559" s="189">
        <f t="shared" si="115"/>
        <v>0</v>
      </c>
      <c r="BG559" s="189">
        <f t="shared" si="116"/>
        <v>0</v>
      </c>
      <c r="BH559" s="189">
        <f t="shared" si="117"/>
        <v>0</v>
      </c>
      <c r="BI559" s="189">
        <f t="shared" si="118"/>
        <v>0</v>
      </c>
      <c r="BJ559" s="21" t="s">
        <v>74</v>
      </c>
      <c r="BK559" s="189">
        <f t="shared" si="119"/>
        <v>0</v>
      </c>
      <c r="BL559" s="21" t="s">
        <v>136</v>
      </c>
      <c r="BM559" s="21" t="s">
        <v>1606</v>
      </c>
    </row>
    <row r="560" spans="2:65" s="1" customFormat="1" ht="16.5" customHeight="1">
      <c r="B560" s="177"/>
      <c r="C560" s="194" t="s">
        <v>1607</v>
      </c>
      <c r="D560" s="194" t="s">
        <v>1051</v>
      </c>
      <c r="E560" s="195" t="s">
        <v>1608</v>
      </c>
      <c r="F560" s="196" t="s">
        <v>1609</v>
      </c>
      <c r="G560" s="197" t="s">
        <v>200</v>
      </c>
      <c r="H560" s="198">
        <v>50</v>
      </c>
      <c r="I560" s="199"/>
      <c r="J560" s="200">
        <f t="shared" si="110"/>
        <v>0</v>
      </c>
      <c r="K560" s="196" t="s">
        <v>135</v>
      </c>
      <c r="L560" s="201"/>
      <c r="M560" s="202" t="s">
        <v>5</v>
      </c>
      <c r="N560" s="203" t="s">
        <v>38</v>
      </c>
      <c r="O560" s="39"/>
      <c r="P560" s="187">
        <f t="shared" si="111"/>
        <v>0</v>
      </c>
      <c r="Q560" s="187">
        <v>327.05</v>
      </c>
      <c r="R560" s="187">
        <f t="shared" si="112"/>
        <v>16352.5</v>
      </c>
      <c r="S560" s="187">
        <v>0</v>
      </c>
      <c r="T560" s="188">
        <f t="shared" si="113"/>
        <v>0</v>
      </c>
      <c r="AR560" s="21" t="s">
        <v>654</v>
      </c>
      <c r="AT560" s="21" t="s">
        <v>1051</v>
      </c>
      <c r="AU560" s="21" t="s">
        <v>74</v>
      </c>
      <c r="AY560" s="21" t="s">
        <v>128</v>
      </c>
      <c r="BE560" s="189">
        <f t="shared" si="114"/>
        <v>0</v>
      </c>
      <c r="BF560" s="189">
        <f t="shared" si="115"/>
        <v>0</v>
      </c>
      <c r="BG560" s="189">
        <f t="shared" si="116"/>
        <v>0</v>
      </c>
      <c r="BH560" s="189">
        <f t="shared" si="117"/>
        <v>0</v>
      </c>
      <c r="BI560" s="189">
        <f t="shared" si="118"/>
        <v>0</v>
      </c>
      <c r="BJ560" s="21" t="s">
        <v>74</v>
      </c>
      <c r="BK560" s="189">
        <f t="shared" si="119"/>
        <v>0</v>
      </c>
      <c r="BL560" s="21" t="s">
        <v>654</v>
      </c>
      <c r="BM560" s="21" t="s">
        <v>1610</v>
      </c>
    </row>
    <row r="561" spans="2:65" s="1" customFormat="1" ht="16.5" customHeight="1">
      <c r="B561" s="177"/>
      <c r="C561" s="194" t="s">
        <v>1611</v>
      </c>
      <c r="D561" s="194" t="s">
        <v>1051</v>
      </c>
      <c r="E561" s="195" t="s">
        <v>1612</v>
      </c>
      <c r="F561" s="196" t="s">
        <v>1613</v>
      </c>
      <c r="G561" s="197" t="s">
        <v>200</v>
      </c>
      <c r="H561" s="198">
        <v>50</v>
      </c>
      <c r="I561" s="199"/>
      <c r="J561" s="200">
        <f t="shared" si="110"/>
        <v>0</v>
      </c>
      <c r="K561" s="196" t="s">
        <v>135</v>
      </c>
      <c r="L561" s="201"/>
      <c r="M561" s="202" t="s">
        <v>5</v>
      </c>
      <c r="N561" s="203" t="s">
        <v>38</v>
      </c>
      <c r="O561" s="39"/>
      <c r="P561" s="187">
        <f t="shared" si="111"/>
        <v>0</v>
      </c>
      <c r="Q561" s="187">
        <v>327</v>
      </c>
      <c r="R561" s="187">
        <f t="shared" si="112"/>
        <v>16350</v>
      </c>
      <c r="S561" s="187">
        <v>0</v>
      </c>
      <c r="T561" s="188">
        <f t="shared" si="113"/>
        <v>0</v>
      </c>
      <c r="AR561" s="21" t="s">
        <v>654</v>
      </c>
      <c r="AT561" s="21" t="s">
        <v>1051</v>
      </c>
      <c r="AU561" s="21" t="s">
        <v>74</v>
      </c>
      <c r="AY561" s="21" t="s">
        <v>128</v>
      </c>
      <c r="BE561" s="189">
        <f t="shared" si="114"/>
        <v>0</v>
      </c>
      <c r="BF561" s="189">
        <f t="shared" si="115"/>
        <v>0</v>
      </c>
      <c r="BG561" s="189">
        <f t="shared" si="116"/>
        <v>0</v>
      </c>
      <c r="BH561" s="189">
        <f t="shared" si="117"/>
        <v>0</v>
      </c>
      <c r="BI561" s="189">
        <f t="shared" si="118"/>
        <v>0</v>
      </c>
      <c r="BJ561" s="21" t="s">
        <v>74</v>
      </c>
      <c r="BK561" s="189">
        <f t="shared" si="119"/>
        <v>0</v>
      </c>
      <c r="BL561" s="21" t="s">
        <v>654</v>
      </c>
      <c r="BM561" s="21" t="s">
        <v>1614</v>
      </c>
    </row>
    <row r="562" spans="2:65" s="1" customFormat="1" ht="16.5" customHeight="1">
      <c r="B562" s="177"/>
      <c r="C562" s="194" t="s">
        <v>1615</v>
      </c>
      <c r="D562" s="194" t="s">
        <v>1051</v>
      </c>
      <c r="E562" s="195" t="s">
        <v>1616</v>
      </c>
      <c r="F562" s="196" t="s">
        <v>1617</v>
      </c>
      <c r="G562" s="197" t="s">
        <v>200</v>
      </c>
      <c r="H562" s="198">
        <v>50</v>
      </c>
      <c r="I562" s="199"/>
      <c r="J562" s="200">
        <f t="shared" si="110"/>
        <v>0</v>
      </c>
      <c r="K562" s="196" t="s">
        <v>135</v>
      </c>
      <c r="L562" s="201"/>
      <c r="M562" s="202" t="s">
        <v>5</v>
      </c>
      <c r="N562" s="203" t="s">
        <v>38</v>
      </c>
      <c r="O562" s="39"/>
      <c r="P562" s="187">
        <f t="shared" si="111"/>
        <v>0</v>
      </c>
      <c r="Q562" s="187">
        <v>0.30399999999999999</v>
      </c>
      <c r="R562" s="187">
        <f t="shared" si="112"/>
        <v>15.2</v>
      </c>
      <c r="S562" s="187">
        <v>0</v>
      </c>
      <c r="T562" s="188">
        <f t="shared" si="113"/>
        <v>0</v>
      </c>
      <c r="AR562" s="21" t="s">
        <v>160</v>
      </c>
      <c r="AT562" s="21" t="s">
        <v>1051</v>
      </c>
      <c r="AU562" s="21" t="s">
        <v>74</v>
      </c>
      <c r="AY562" s="21" t="s">
        <v>128</v>
      </c>
      <c r="BE562" s="189">
        <f t="shared" si="114"/>
        <v>0</v>
      </c>
      <c r="BF562" s="189">
        <f t="shared" si="115"/>
        <v>0</v>
      </c>
      <c r="BG562" s="189">
        <f t="shared" si="116"/>
        <v>0</v>
      </c>
      <c r="BH562" s="189">
        <f t="shared" si="117"/>
        <v>0</v>
      </c>
      <c r="BI562" s="189">
        <f t="shared" si="118"/>
        <v>0</v>
      </c>
      <c r="BJ562" s="21" t="s">
        <v>74</v>
      </c>
      <c r="BK562" s="189">
        <f t="shared" si="119"/>
        <v>0</v>
      </c>
      <c r="BL562" s="21" t="s">
        <v>136</v>
      </c>
      <c r="BM562" s="21" t="s">
        <v>1618</v>
      </c>
    </row>
    <row r="563" spans="2:65" s="1" customFormat="1" ht="16.5" customHeight="1">
      <c r="B563" s="177"/>
      <c r="C563" s="194" t="s">
        <v>1619</v>
      </c>
      <c r="D563" s="194" t="s">
        <v>1051</v>
      </c>
      <c r="E563" s="195" t="s">
        <v>1620</v>
      </c>
      <c r="F563" s="196" t="s">
        <v>1621</v>
      </c>
      <c r="G563" s="197" t="s">
        <v>200</v>
      </c>
      <c r="H563" s="198">
        <v>50</v>
      </c>
      <c r="I563" s="199"/>
      <c r="J563" s="200">
        <f t="shared" si="110"/>
        <v>0</v>
      </c>
      <c r="K563" s="196" t="s">
        <v>135</v>
      </c>
      <c r="L563" s="201"/>
      <c r="M563" s="202" t="s">
        <v>5</v>
      </c>
      <c r="N563" s="204" t="s">
        <v>38</v>
      </c>
      <c r="O563" s="205"/>
      <c r="P563" s="206">
        <f t="shared" si="111"/>
        <v>0</v>
      </c>
      <c r="Q563" s="206">
        <v>0.30399999999999999</v>
      </c>
      <c r="R563" s="206">
        <f t="shared" si="112"/>
        <v>15.2</v>
      </c>
      <c r="S563" s="206">
        <v>0</v>
      </c>
      <c r="T563" s="207">
        <f t="shared" si="113"/>
        <v>0</v>
      </c>
      <c r="AR563" s="21" t="s">
        <v>160</v>
      </c>
      <c r="AT563" s="21" t="s">
        <v>1051</v>
      </c>
      <c r="AU563" s="21" t="s">
        <v>74</v>
      </c>
      <c r="AY563" s="21" t="s">
        <v>128</v>
      </c>
      <c r="BE563" s="189">
        <f t="shared" si="114"/>
        <v>0</v>
      </c>
      <c r="BF563" s="189">
        <f t="shared" si="115"/>
        <v>0</v>
      </c>
      <c r="BG563" s="189">
        <f t="shared" si="116"/>
        <v>0</v>
      </c>
      <c r="BH563" s="189">
        <f t="shared" si="117"/>
        <v>0</v>
      </c>
      <c r="BI563" s="189">
        <f t="shared" si="118"/>
        <v>0</v>
      </c>
      <c r="BJ563" s="21" t="s">
        <v>74</v>
      </c>
      <c r="BK563" s="189">
        <f t="shared" si="119"/>
        <v>0</v>
      </c>
      <c r="BL563" s="21" t="s">
        <v>136</v>
      </c>
      <c r="BM563" s="21" t="s">
        <v>1622</v>
      </c>
    </row>
    <row r="564" spans="2:65" s="1" customFormat="1" ht="6.95" customHeight="1">
      <c r="B564" s="53"/>
      <c r="C564" s="54"/>
      <c r="D564" s="54"/>
      <c r="E564" s="54"/>
      <c r="F564" s="54"/>
      <c r="G564" s="54"/>
      <c r="H564" s="54"/>
      <c r="I564" s="131"/>
      <c r="J564" s="54"/>
      <c r="K564" s="54"/>
      <c r="L564" s="38"/>
    </row>
  </sheetData>
  <autoFilter ref="C84:K563"/>
  <mergeCells count="13">
    <mergeCell ref="E77:H77"/>
    <mergeCell ref="G1:H1"/>
    <mergeCell ref="L2:V2"/>
    <mergeCell ref="E49:H49"/>
    <mergeCell ref="E51:H51"/>
    <mergeCell ref="J55:J56"/>
    <mergeCell ref="E73:H73"/>
    <mergeCell ref="E75:H75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4"/>
  <sheetViews>
    <sheetView showGridLines="0" tabSelected="1" workbookViewId="0">
      <pane ySplit="1" topLeftCell="A106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94</v>
      </c>
      <c r="G1" s="329" t="s">
        <v>95</v>
      </c>
      <c r="H1" s="329"/>
      <c r="I1" s="107"/>
      <c r="J1" s="106" t="s">
        <v>96</v>
      </c>
      <c r="K1" s="105" t="s">
        <v>97</v>
      </c>
      <c r="L1" s="106" t="s">
        <v>98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5" t="s">
        <v>8</v>
      </c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21" t="s">
        <v>87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76</v>
      </c>
    </row>
    <row r="4" spans="1:70" ht="36.950000000000003" customHeight="1">
      <c r="B4" s="25"/>
      <c r="C4" s="26"/>
      <c r="D4" s="27" t="s">
        <v>99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30" t="str">
        <f>'Rekapitulace stavby'!K6</f>
        <v>Údržba, opravy a odstraňování závad u ST Břeclav</v>
      </c>
      <c r="F7" s="336"/>
      <c r="G7" s="336"/>
      <c r="H7" s="336"/>
      <c r="I7" s="109"/>
      <c r="J7" s="26"/>
      <c r="K7" s="28"/>
    </row>
    <row r="8" spans="1:70" ht="15">
      <c r="B8" s="25"/>
      <c r="C8" s="26"/>
      <c r="D8" s="34" t="s">
        <v>100</v>
      </c>
      <c r="E8" s="26"/>
      <c r="F8" s="26"/>
      <c r="G8" s="26"/>
      <c r="H8" s="26"/>
      <c r="I8" s="109"/>
      <c r="J8" s="26"/>
      <c r="K8" s="28"/>
    </row>
    <row r="9" spans="1:70" s="1" customFormat="1" ht="16.5" customHeight="1">
      <c r="B9" s="38"/>
      <c r="C9" s="39"/>
      <c r="D9" s="39"/>
      <c r="E9" s="330" t="s">
        <v>1623</v>
      </c>
      <c r="F9" s="331"/>
      <c r="G9" s="331"/>
      <c r="H9" s="331"/>
      <c r="I9" s="110"/>
      <c r="J9" s="39"/>
      <c r="K9" s="42"/>
    </row>
    <row r="10" spans="1:70" s="1" customFormat="1" ht="15">
      <c r="B10" s="38"/>
      <c r="C10" s="39"/>
      <c r="D10" s="34" t="s">
        <v>102</v>
      </c>
      <c r="E10" s="39"/>
      <c r="F10" s="39"/>
      <c r="G10" s="39"/>
      <c r="H10" s="39"/>
      <c r="I10" s="110"/>
      <c r="J10" s="39"/>
      <c r="K10" s="42"/>
    </row>
    <row r="11" spans="1:70" s="1" customFormat="1" ht="36.950000000000003" customHeight="1">
      <c r="B11" s="38"/>
      <c r="C11" s="39"/>
      <c r="D11" s="39"/>
      <c r="E11" s="332" t="s">
        <v>1624</v>
      </c>
      <c r="F11" s="331"/>
      <c r="G11" s="331"/>
      <c r="H11" s="331"/>
      <c r="I11" s="110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10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5</v>
      </c>
      <c r="G13" s="39"/>
      <c r="H13" s="39"/>
      <c r="I13" s="111" t="s">
        <v>21</v>
      </c>
      <c r="J13" s="32" t="s">
        <v>5</v>
      </c>
      <c r="K13" s="42"/>
    </row>
    <row r="14" spans="1:70" s="1" customFormat="1" ht="14.45" customHeight="1">
      <c r="B14" s="38"/>
      <c r="C14" s="39"/>
      <c r="D14" s="34" t="s">
        <v>22</v>
      </c>
      <c r="E14" s="39"/>
      <c r="F14" s="32" t="s">
        <v>23</v>
      </c>
      <c r="G14" s="39"/>
      <c r="H14" s="39"/>
      <c r="I14" s="111" t="s">
        <v>24</v>
      </c>
      <c r="J14" s="112" t="str">
        <f>'Rekapitulace stavby'!AN8</f>
        <v>Vyplň údaj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10"/>
      <c r="J15" s="39"/>
      <c r="K15" s="42"/>
    </row>
    <row r="16" spans="1:70" s="1" customFormat="1" ht="14.45" customHeight="1">
      <c r="B16" s="38"/>
      <c r="C16" s="39"/>
      <c r="D16" s="34" t="s">
        <v>25</v>
      </c>
      <c r="E16" s="39"/>
      <c r="F16" s="39"/>
      <c r="G16" s="39"/>
      <c r="H16" s="39"/>
      <c r="I16" s="111" t="s">
        <v>26</v>
      </c>
      <c r="J16" s="32" t="str">
        <f>IF('Rekapitulace stavby'!AN10="","",'Rekapitulace stavby'!AN10)</f>
        <v/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 xml:space="preserve"> </v>
      </c>
      <c r="F17" s="39"/>
      <c r="G17" s="39"/>
      <c r="H17" s="39"/>
      <c r="I17" s="111" t="s">
        <v>27</v>
      </c>
      <c r="J17" s="32" t="str">
        <f>IF('Rekapitulace stavby'!AN11="","",'Rekapitulace stavby'!AN11)</f>
        <v/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10"/>
      <c r="J18" s="39"/>
      <c r="K18" s="42"/>
    </row>
    <row r="19" spans="2:11" s="1" customFormat="1" ht="14.45" customHeight="1">
      <c r="B19" s="38"/>
      <c r="C19" s="39"/>
      <c r="D19" s="34" t="s">
        <v>28</v>
      </c>
      <c r="E19" s="39"/>
      <c r="F19" s="39"/>
      <c r="G19" s="39"/>
      <c r="H19" s="39"/>
      <c r="I19" s="111" t="s">
        <v>26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11" t="s">
        <v>27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10"/>
      <c r="J21" s="39"/>
      <c r="K21" s="42"/>
    </row>
    <row r="22" spans="2:11" s="1" customFormat="1" ht="14.45" customHeight="1">
      <c r="B22" s="38"/>
      <c r="C22" s="39"/>
      <c r="D22" s="34" t="s">
        <v>30</v>
      </c>
      <c r="E22" s="39"/>
      <c r="F22" s="39"/>
      <c r="G22" s="39"/>
      <c r="H22" s="39"/>
      <c r="I22" s="111" t="s">
        <v>26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11" t="s">
        <v>27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10"/>
      <c r="J24" s="39"/>
      <c r="K24" s="42"/>
    </row>
    <row r="25" spans="2:11" s="1" customFormat="1" ht="14.45" customHeight="1">
      <c r="B25" s="38"/>
      <c r="C25" s="39"/>
      <c r="D25" s="34" t="s">
        <v>32</v>
      </c>
      <c r="E25" s="39"/>
      <c r="F25" s="39"/>
      <c r="G25" s="39"/>
      <c r="H25" s="39"/>
      <c r="I25" s="110"/>
      <c r="J25" s="39"/>
      <c r="K25" s="42"/>
    </row>
    <row r="26" spans="2:11" s="7" customFormat="1" ht="16.5" customHeight="1">
      <c r="B26" s="113"/>
      <c r="C26" s="114"/>
      <c r="D26" s="114"/>
      <c r="E26" s="297" t="s">
        <v>5</v>
      </c>
      <c r="F26" s="297"/>
      <c r="G26" s="297"/>
      <c r="H26" s="297"/>
      <c r="I26" s="115"/>
      <c r="J26" s="114"/>
      <c r="K26" s="116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10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7"/>
      <c r="J28" s="65"/>
      <c r="K28" s="118"/>
    </row>
    <row r="29" spans="2:11" s="1" customFormat="1" ht="25.35" customHeight="1">
      <c r="B29" s="38"/>
      <c r="C29" s="39"/>
      <c r="D29" s="119" t="s">
        <v>33</v>
      </c>
      <c r="E29" s="39"/>
      <c r="F29" s="39"/>
      <c r="G29" s="39"/>
      <c r="H29" s="39"/>
      <c r="I29" s="110"/>
      <c r="J29" s="120">
        <f>ROUND(J84,2)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14.45" customHeight="1">
      <c r="B31" s="38"/>
      <c r="C31" s="39"/>
      <c r="D31" s="39"/>
      <c r="E31" s="39"/>
      <c r="F31" s="43" t="s">
        <v>35</v>
      </c>
      <c r="G31" s="39"/>
      <c r="H31" s="39"/>
      <c r="I31" s="121" t="s">
        <v>34</v>
      </c>
      <c r="J31" s="43" t="s">
        <v>36</v>
      </c>
      <c r="K31" s="42"/>
    </row>
    <row r="32" spans="2:11" s="1" customFormat="1" ht="14.45" customHeight="1">
      <c r="B32" s="38"/>
      <c r="C32" s="39"/>
      <c r="D32" s="46" t="s">
        <v>37</v>
      </c>
      <c r="E32" s="46" t="s">
        <v>38</v>
      </c>
      <c r="F32" s="122">
        <f>ROUND(SUM(BE84:BE133), 2)</f>
        <v>0</v>
      </c>
      <c r="G32" s="39"/>
      <c r="H32" s="39"/>
      <c r="I32" s="123">
        <v>0.21</v>
      </c>
      <c r="J32" s="122">
        <f>ROUND(ROUND((SUM(BE84:BE133)),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39</v>
      </c>
      <c r="F33" s="122">
        <f>ROUND(SUM(BF84:BF133), 2)</f>
        <v>0</v>
      </c>
      <c r="G33" s="39"/>
      <c r="H33" s="39"/>
      <c r="I33" s="123">
        <v>0.15</v>
      </c>
      <c r="J33" s="122">
        <f>ROUND(ROUND((SUM(BF84:BF133)),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40</v>
      </c>
      <c r="F34" s="122">
        <f>ROUND(SUM(BG84:BG133), 2)</f>
        <v>0</v>
      </c>
      <c r="G34" s="39"/>
      <c r="H34" s="39"/>
      <c r="I34" s="123">
        <v>0.21</v>
      </c>
      <c r="J34" s="122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41</v>
      </c>
      <c r="F35" s="122">
        <f>ROUND(SUM(BH84:BH133), 2)</f>
        <v>0</v>
      </c>
      <c r="G35" s="39"/>
      <c r="H35" s="39"/>
      <c r="I35" s="123">
        <v>0.15</v>
      </c>
      <c r="J35" s="122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42</v>
      </c>
      <c r="F36" s="122">
        <f>ROUND(SUM(BI84:BI133), 2)</f>
        <v>0</v>
      </c>
      <c r="G36" s="39"/>
      <c r="H36" s="39"/>
      <c r="I36" s="123">
        <v>0</v>
      </c>
      <c r="J36" s="122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10"/>
      <c r="J37" s="39"/>
      <c r="K37" s="42"/>
    </row>
    <row r="38" spans="2:11" s="1" customFormat="1" ht="25.35" customHeight="1">
      <c r="B38" s="38"/>
      <c r="C38" s="124"/>
      <c r="D38" s="125" t="s">
        <v>43</v>
      </c>
      <c r="E38" s="68"/>
      <c r="F38" s="68"/>
      <c r="G38" s="126" t="s">
        <v>44</v>
      </c>
      <c r="H38" s="127" t="s">
        <v>45</v>
      </c>
      <c r="I38" s="128"/>
      <c r="J38" s="129">
        <f>SUM(J29:J36)</f>
        <v>0</v>
      </c>
      <c r="K38" s="130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31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32"/>
      <c r="J43" s="57"/>
      <c r="K43" s="133"/>
    </row>
    <row r="44" spans="2:11" s="1" customFormat="1" ht="36.950000000000003" customHeight="1">
      <c r="B44" s="38"/>
      <c r="C44" s="27" t="s">
        <v>104</v>
      </c>
      <c r="D44" s="39"/>
      <c r="E44" s="39"/>
      <c r="F44" s="39"/>
      <c r="G44" s="39"/>
      <c r="H44" s="39"/>
      <c r="I44" s="110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10"/>
      <c r="J45" s="39"/>
      <c r="K45" s="42"/>
    </row>
    <row r="46" spans="2:11" s="1" customFormat="1" ht="14.45" customHeight="1">
      <c r="B46" s="38"/>
      <c r="C46" s="34" t="s">
        <v>19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16.5" customHeight="1">
      <c r="B47" s="38"/>
      <c r="C47" s="39"/>
      <c r="D47" s="39"/>
      <c r="E47" s="330" t="str">
        <f>E7</f>
        <v>Údržba, opravy a odstraňování závad u ST Břeclav</v>
      </c>
      <c r="F47" s="336"/>
      <c r="G47" s="336"/>
      <c r="H47" s="336"/>
      <c r="I47" s="110"/>
      <c r="J47" s="39"/>
      <c r="K47" s="42"/>
    </row>
    <row r="48" spans="2:11" ht="15">
      <c r="B48" s="25"/>
      <c r="C48" s="34" t="s">
        <v>100</v>
      </c>
      <c r="D48" s="26"/>
      <c r="E48" s="26"/>
      <c r="F48" s="26"/>
      <c r="G48" s="26"/>
      <c r="H48" s="26"/>
      <c r="I48" s="109"/>
      <c r="J48" s="26"/>
      <c r="K48" s="28"/>
    </row>
    <row r="49" spans="2:47" s="1" customFormat="1" ht="16.5" customHeight="1">
      <c r="B49" s="38"/>
      <c r="C49" s="39"/>
      <c r="D49" s="39"/>
      <c r="E49" s="330" t="s">
        <v>1623</v>
      </c>
      <c r="F49" s="331"/>
      <c r="G49" s="331"/>
      <c r="H49" s="331"/>
      <c r="I49" s="110"/>
      <c r="J49" s="39"/>
      <c r="K49" s="42"/>
    </row>
    <row r="50" spans="2:47" s="1" customFormat="1" ht="14.45" customHeight="1">
      <c r="B50" s="38"/>
      <c r="C50" s="34" t="s">
        <v>102</v>
      </c>
      <c r="D50" s="39"/>
      <c r="E50" s="39"/>
      <c r="F50" s="39"/>
      <c r="G50" s="39"/>
      <c r="H50" s="39"/>
      <c r="I50" s="110"/>
      <c r="J50" s="39"/>
      <c r="K50" s="42"/>
    </row>
    <row r="51" spans="2:47" s="1" customFormat="1" ht="17.25" customHeight="1">
      <c r="B51" s="38"/>
      <c r="C51" s="39"/>
      <c r="D51" s="39"/>
      <c r="E51" s="332" t="str">
        <f>E11</f>
        <v>02.1 - Údržba žel. spodku</v>
      </c>
      <c r="F51" s="331"/>
      <c r="G51" s="331"/>
      <c r="H51" s="331"/>
      <c r="I51" s="110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10"/>
      <c r="J52" s="39"/>
      <c r="K52" s="42"/>
    </row>
    <row r="53" spans="2:47" s="1" customFormat="1" ht="18" customHeight="1">
      <c r="B53" s="38"/>
      <c r="C53" s="34" t="s">
        <v>22</v>
      </c>
      <c r="D53" s="39"/>
      <c r="E53" s="39"/>
      <c r="F53" s="32" t="str">
        <f>F14</f>
        <v xml:space="preserve"> </v>
      </c>
      <c r="G53" s="39"/>
      <c r="H53" s="39"/>
      <c r="I53" s="111" t="s">
        <v>24</v>
      </c>
      <c r="J53" s="112" t="str">
        <f>IF(J14="","",J14)</f>
        <v>Vyplň údaj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10"/>
      <c r="J54" s="39"/>
      <c r="K54" s="42"/>
    </row>
    <row r="55" spans="2:47" s="1" customFormat="1" ht="15">
      <c r="B55" s="38"/>
      <c r="C55" s="34" t="s">
        <v>25</v>
      </c>
      <c r="D55" s="39"/>
      <c r="E55" s="39"/>
      <c r="F55" s="32" t="str">
        <f>E17</f>
        <v xml:space="preserve"> </v>
      </c>
      <c r="G55" s="39"/>
      <c r="H55" s="39"/>
      <c r="I55" s="111" t="s">
        <v>30</v>
      </c>
      <c r="J55" s="297" t="str">
        <f>E23</f>
        <v xml:space="preserve"> </v>
      </c>
      <c r="K55" s="42"/>
    </row>
    <row r="56" spans="2:47" s="1" customFormat="1" ht="14.45" customHeight="1">
      <c r="B56" s="38"/>
      <c r="C56" s="34" t="s">
        <v>28</v>
      </c>
      <c r="D56" s="39"/>
      <c r="E56" s="39"/>
      <c r="F56" s="32" t="str">
        <f>IF(E20="","",E20)</f>
        <v/>
      </c>
      <c r="G56" s="39"/>
      <c r="H56" s="39"/>
      <c r="I56" s="110"/>
      <c r="J56" s="333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10"/>
      <c r="J57" s="39"/>
      <c r="K57" s="42"/>
    </row>
    <row r="58" spans="2:47" s="1" customFormat="1" ht="29.25" customHeight="1">
      <c r="B58" s="38"/>
      <c r="C58" s="134" t="s">
        <v>105</v>
      </c>
      <c r="D58" s="124"/>
      <c r="E58" s="124"/>
      <c r="F58" s="124"/>
      <c r="G58" s="124"/>
      <c r="H58" s="124"/>
      <c r="I58" s="135"/>
      <c r="J58" s="136" t="s">
        <v>106</v>
      </c>
      <c r="K58" s="137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10"/>
      <c r="J59" s="39"/>
      <c r="K59" s="42"/>
    </row>
    <row r="60" spans="2:47" s="1" customFormat="1" ht="29.25" customHeight="1">
      <c r="B60" s="38"/>
      <c r="C60" s="138" t="s">
        <v>107</v>
      </c>
      <c r="D60" s="39"/>
      <c r="E60" s="39"/>
      <c r="F60" s="39"/>
      <c r="G60" s="39"/>
      <c r="H60" s="39"/>
      <c r="I60" s="110"/>
      <c r="J60" s="120">
        <f>J84</f>
        <v>0</v>
      </c>
      <c r="K60" s="42"/>
      <c r="AU60" s="21" t="s">
        <v>108</v>
      </c>
    </row>
    <row r="61" spans="2:47" s="8" customFormat="1" ht="24.95" customHeight="1">
      <c r="B61" s="139"/>
      <c r="C61" s="140"/>
      <c r="D61" s="141" t="s">
        <v>109</v>
      </c>
      <c r="E61" s="142"/>
      <c r="F61" s="142"/>
      <c r="G61" s="142"/>
      <c r="H61" s="142"/>
      <c r="I61" s="143"/>
      <c r="J61" s="144">
        <f>J85</f>
        <v>0</v>
      </c>
      <c r="K61" s="145"/>
    </row>
    <row r="62" spans="2:47" s="9" customFormat="1" ht="19.899999999999999" customHeight="1">
      <c r="B62" s="146"/>
      <c r="C62" s="147"/>
      <c r="D62" s="148" t="s">
        <v>110</v>
      </c>
      <c r="E62" s="149"/>
      <c r="F62" s="149"/>
      <c r="G62" s="149"/>
      <c r="H62" s="149"/>
      <c r="I62" s="150"/>
      <c r="J62" s="151">
        <f>J86</f>
        <v>0</v>
      </c>
      <c r="K62" s="152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0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31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2"/>
      <c r="J68" s="57"/>
      <c r="K68" s="57"/>
      <c r="L68" s="38"/>
    </row>
    <row r="69" spans="2:12" s="1" customFormat="1" ht="36.950000000000003" customHeight="1">
      <c r="B69" s="38"/>
      <c r="C69" s="58" t="s">
        <v>112</v>
      </c>
      <c r="L69" s="38"/>
    </row>
    <row r="70" spans="2:12" s="1" customFormat="1" ht="6.95" customHeight="1">
      <c r="B70" s="38"/>
      <c r="L70" s="38"/>
    </row>
    <row r="71" spans="2:12" s="1" customFormat="1" ht="14.45" customHeight="1">
      <c r="B71" s="38"/>
      <c r="C71" s="60" t="s">
        <v>19</v>
      </c>
      <c r="L71" s="38"/>
    </row>
    <row r="72" spans="2:12" s="1" customFormat="1" ht="16.5" customHeight="1">
      <c r="B72" s="38"/>
      <c r="E72" s="334" t="str">
        <f>E7</f>
        <v>Údržba, opravy a odstraňování závad u ST Břeclav</v>
      </c>
      <c r="F72" s="335"/>
      <c r="G72" s="335"/>
      <c r="H72" s="335"/>
      <c r="L72" s="38"/>
    </row>
    <row r="73" spans="2:12" ht="15">
      <c r="B73" s="25"/>
      <c r="C73" s="60" t="s">
        <v>100</v>
      </c>
      <c r="L73" s="25"/>
    </row>
    <row r="74" spans="2:12" s="1" customFormat="1" ht="16.5" customHeight="1">
      <c r="B74" s="38"/>
      <c r="E74" s="334" t="s">
        <v>1623</v>
      </c>
      <c r="F74" s="328"/>
      <c r="G74" s="328"/>
      <c r="H74" s="328"/>
      <c r="L74" s="38"/>
    </row>
    <row r="75" spans="2:12" s="1" customFormat="1" ht="14.45" customHeight="1">
      <c r="B75" s="38"/>
      <c r="C75" s="60" t="s">
        <v>102</v>
      </c>
      <c r="L75" s="38"/>
    </row>
    <row r="76" spans="2:12" s="1" customFormat="1" ht="17.25" customHeight="1">
      <c r="B76" s="38"/>
      <c r="E76" s="320" t="str">
        <f>E11</f>
        <v>02.1 - Údržba žel. spodku</v>
      </c>
      <c r="F76" s="328"/>
      <c r="G76" s="328"/>
      <c r="H76" s="328"/>
      <c r="L76" s="38"/>
    </row>
    <row r="77" spans="2:12" s="1" customFormat="1" ht="6.95" customHeight="1">
      <c r="B77" s="38"/>
      <c r="L77" s="38"/>
    </row>
    <row r="78" spans="2:12" s="1" customFormat="1" ht="18" customHeight="1">
      <c r="B78" s="38"/>
      <c r="C78" s="60" t="s">
        <v>22</v>
      </c>
      <c r="F78" s="153" t="str">
        <f>F14</f>
        <v xml:space="preserve"> </v>
      </c>
      <c r="I78" s="154" t="s">
        <v>24</v>
      </c>
      <c r="J78" s="64" t="str">
        <f>IF(J14="","",J14)</f>
        <v>Vyplň údaj</v>
      </c>
      <c r="L78" s="38"/>
    </row>
    <row r="79" spans="2:12" s="1" customFormat="1" ht="6.95" customHeight="1">
      <c r="B79" s="38"/>
      <c r="L79" s="38"/>
    </row>
    <row r="80" spans="2:12" s="1" customFormat="1" ht="15">
      <c r="B80" s="38"/>
      <c r="C80" s="60" t="s">
        <v>25</v>
      </c>
      <c r="F80" s="153" t="str">
        <f>E17</f>
        <v xml:space="preserve"> </v>
      </c>
      <c r="I80" s="154" t="s">
        <v>30</v>
      </c>
      <c r="J80" s="153" t="str">
        <f>E23</f>
        <v xml:space="preserve"> </v>
      </c>
      <c r="L80" s="38"/>
    </row>
    <row r="81" spans="2:65" s="1" customFormat="1" ht="14.45" customHeight="1">
      <c r="B81" s="38"/>
      <c r="C81" s="60" t="s">
        <v>28</v>
      </c>
      <c r="F81" s="153" t="str">
        <f>IF(E20="","",E20)</f>
        <v/>
      </c>
      <c r="L81" s="38"/>
    </row>
    <row r="82" spans="2:65" s="1" customFormat="1" ht="10.35" customHeight="1">
      <c r="B82" s="38"/>
      <c r="L82" s="38"/>
    </row>
    <row r="83" spans="2:65" s="10" customFormat="1" ht="29.25" customHeight="1">
      <c r="B83" s="155"/>
      <c r="C83" s="156" t="s">
        <v>113</v>
      </c>
      <c r="D83" s="157" t="s">
        <v>52</v>
      </c>
      <c r="E83" s="157" t="s">
        <v>48</v>
      </c>
      <c r="F83" s="157" t="s">
        <v>114</v>
      </c>
      <c r="G83" s="157" t="s">
        <v>115</v>
      </c>
      <c r="H83" s="157" t="s">
        <v>1991</v>
      </c>
      <c r="I83" s="158" t="s">
        <v>117</v>
      </c>
      <c r="J83" s="157" t="s">
        <v>106</v>
      </c>
      <c r="K83" s="159" t="s">
        <v>118</v>
      </c>
      <c r="L83" s="155"/>
      <c r="M83" s="70" t="s">
        <v>119</v>
      </c>
      <c r="N83" s="71" t="s">
        <v>37</v>
      </c>
      <c r="O83" s="71" t="s">
        <v>120</v>
      </c>
      <c r="P83" s="71" t="s">
        <v>121</v>
      </c>
      <c r="Q83" s="71" t="s">
        <v>122</v>
      </c>
      <c r="R83" s="71" t="s">
        <v>123</v>
      </c>
      <c r="S83" s="71" t="s">
        <v>124</v>
      </c>
      <c r="T83" s="72" t="s">
        <v>125</v>
      </c>
    </row>
    <row r="84" spans="2:65" s="1" customFormat="1" ht="29.25" customHeight="1">
      <c r="B84" s="38"/>
      <c r="C84" s="74" t="s">
        <v>107</v>
      </c>
      <c r="J84" s="160">
        <f>BK84</f>
        <v>0</v>
      </c>
      <c r="L84" s="38"/>
      <c r="M84" s="73"/>
      <c r="N84" s="65"/>
      <c r="O84" s="65"/>
      <c r="P84" s="161">
        <f>P85</f>
        <v>0</v>
      </c>
      <c r="Q84" s="65"/>
      <c r="R84" s="161">
        <f>R85</f>
        <v>8551.2000000000025</v>
      </c>
      <c r="S84" s="65"/>
      <c r="T84" s="162">
        <f>T85</f>
        <v>0</v>
      </c>
      <c r="AT84" s="21" t="s">
        <v>66</v>
      </c>
      <c r="AU84" s="21" t="s">
        <v>108</v>
      </c>
      <c r="BK84" s="163">
        <f>BK85</f>
        <v>0</v>
      </c>
    </row>
    <row r="85" spans="2:65" s="11" customFormat="1" ht="37.35" customHeight="1">
      <c r="B85" s="164"/>
      <c r="D85" s="165" t="s">
        <v>66</v>
      </c>
      <c r="E85" s="166" t="s">
        <v>126</v>
      </c>
      <c r="F85" s="166" t="s">
        <v>127</v>
      </c>
      <c r="I85" s="167"/>
      <c r="J85" s="168">
        <f>BK85</f>
        <v>0</v>
      </c>
      <c r="L85" s="164"/>
      <c r="M85" s="169"/>
      <c r="N85" s="170"/>
      <c r="O85" s="170"/>
      <c r="P85" s="171">
        <f>P86</f>
        <v>0</v>
      </c>
      <c r="Q85" s="170"/>
      <c r="R85" s="171">
        <f>R86</f>
        <v>8551.2000000000025</v>
      </c>
      <c r="S85" s="170"/>
      <c r="T85" s="172">
        <f>T86</f>
        <v>0</v>
      </c>
      <c r="AR85" s="165" t="s">
        <v>74</v>
      </c>
      <c r="AT85" s="173" t="s">
        <v>66</v>
      </c>
      <c r="AU85" s="173" t="s">
        <v>67</v>
      </c>
      <c r="AY85" s="165" t="s">
        <v>128</v>
      </c>
      <c r="BK85" s="174">
        <f>BK86</f>
        <v>0</v>
      </c>
    </row>
    <row r="86" spans="2:65" s="11" customFormat="1" ht="19.899999999999999" customHeight="1">
      <c r="B86" s="164"/>
      <c r="D86" s="165" t="s">
        <v>66</v>
      </c>
      <c r="E86" s="175" t="s">
        <v>129</v>
      </c>
      <c r="F86" s="175" t="s">
        <v>130</v>
      </c>
      <c r="I86" s="167"/>
      <c r="J86" s="176">
        <f>BK86</f>
        <v>0</v>
      </c>
      <c r="L86" s="164"/>
      <c r="M86" s="169"/>
      <c r="N86" s="170"/>
      <c r="O86" s="170"/>
      <c r="P86" s="171">
        <f>SUM(P87:P133)</f>
        <v>0</v>
      </c>
      <c r="Q86" s="170"/>
      <c r="R86" s="171">
        <f>SUM(R87:R133)</f>
        <v>8551.2000000000025</v>
      </c>
      <c r="S86" s="170"/>
      <c r="T86" s="172">
        <f>SUM(T87:T133)</f>
        <v>0</v>
      </c>
      <c r="AR86" s="165" t="s">
        <v>74</v>
      </c>
      <c r="AT86" s="173" t="s">
        <v>66</v>
      </c>
      <c r="AU86" s="173" t="s">
        <v>74</v>
      </c>
      <c r="AY86" s="165" t="s">
        <v>128</v>
      </c>
      <c r="BK86" s="174">
        <f>SUM(BK87:BK133)</f>
        <v>0</v>
      </c>
    </row>
    <row r="87" spans="2:65" s="1" customFormat="1" ht="38.25" customHeight="1">
      <c r="B87" s="177"/>
      <c r="C87" s="178" t="s">
        <v>74</v>
      </c>
      <c r="D87" s="178" t="s">
        <v>131</v>
      </c>
      <c r="E87" s="179" t="s">
        <v>1625</v>
      </c>
      <c r="F87" s="180" t="s">
        <v>1626</v>
      </c>
      <c r="G87" s="181" t="s">
        <v>140</v>
      </c>
      <c r="H87" s="182">
        <v>30</v>
      </c>
      <c r="I87" s="183"/>
      <c r="J87" s="184">
        <f t="shared" ref="J87:J133" si="0">ROUND(I87*H87,2)</f>
        <v>0</v>
      </c>
      <c r="K87" s="180" t="s">
        <v>135</v>
      </c>
      <c r="L87" s="38"/>
      <c r="M87" s="185" t="s">
        <v>5</v>
      </c>
      <c r="N87" s="186" t="s">
        <v>38</v>
      </c>
      <c r="O87" s="39"/>
      <c r="P87" s="187">
        <f t="shared" ref="P87:P133" si="1">O87*H87</f>
        <v>0</v>
      </c>
      <c r="Q87" s="187">
        <v>0</v>
      </c>
      <c r="R87" s="187">
        <f t="shared" ref="R87:R133" si="2">Q87*H87</f>
        <v>0</v>
      </c>
      <c r="S87" s="187">
        <v>0</v>
      </c>
      <c r="T87" s="188">
        <f t="shared" ref="T87:T133" si="3">S87*H87</f>
        <v>0</v>
      </c>
      <c r="AR87" s="21" t="s">
        <v>136</v>
      </c>
      <c r="AT87" s="21" t="s">
        <v>131</v>
      </c>
      <c r="AU87" s="21" t="s">
        <v>76</v>
      </c>
      <c r="AY87" s="21" t="s">
        <v>128</v>
      </c>
      <c r="BE87" s="189">
        <f t="shared" ref="BE87:BE133" si="4">IF(N87="základní",J87,0)</f>
        <v>0</v>
      </c>
      <c r="BF87" s="189">
        <f t="shared" ref="BF87:BF133" si="5">IF(N87="snížená",J87,0)</f>
        <v>0</v>
      </c>
      <c r="BG87" s="189">
        <f t="shared" ref="BG87:BG133" si="6">IF(N87="zákl. přenesená",J87,0)</f>
        <v>0</v>
      </c>
      <c r="BH87" s="189">
        <f t="shared" ref="BH87:BH133" si="7">IF(N87="sníž. přenesená",J87,0)</f>
        <v>0</v>
      </c>
      <c r="BI87" s="189">
        <f t="shared" ref="BI87:BI133" si="8">IF(N87="nulová",J87,0)</f>
        <v>0</v>
      </c>
      <c r="BJ87" s="21" t="s">
        <v>74</v>
      </c>
      <c r="BK87" s="189">
        <f t="shared" ref="BK87:BK133" si="9">ROUND(I87*H87,2)</f>
        <v>0</v>
      </c>
      <c r="BL87" s="21" t="s">
        <v>136</v>
      </c>
      <c r="BM87" s="21" t="s">
        <v>1627</v>
      </c>
    </row>
    <row r="88" spans="2:65" s="1" customFormat="1" ht="38.25" customHeight="1">
      <c r="B88" s="177"/>
      <c r="C88" s="178" t="s">
        <v>76</v>
      </c>
      <c r="D88" s="178" t="s">
        <v>131</v>
      </c>
      <c r="E88" s="179" t="s">
        <v>1628</v>
      </c>
      <c r="F88" s="180" t="s">
        <v>1629</v>
      </c>
      <c r="G88" s="181" t="s">
        <v>167</v>
      </c>
      <c r="H88" s="182">
        <v>10</v>
      </c>
      <c r="I88" s="183"/>
      <c r="J88" s="184">
        <f t="shared" si="0"/>
        <v>0</v>
      </c>
      <c r="K88" s="180" t="s">
        <v>135</v>
      </c>
      <c r="L88" s="38"/>
      <c r="M88" s="185" t="s">
        <v>5</v>
      </c>
      <c r="N88" s="186" t="s">
        <v>38</v>
      </c>
      <c r="O88" s="39"/>
      <c r="P88" s="187">
        <f t="shared" si="1"/>
        <v>0</v>
      </c>
      <c r="Q88" s="187">
        <v>0</v>
      </c>
      <c r="R88" s="187">
        <f t="shared" si="2"/>
        <v>0</v>
      </c>
      <c r="S88" s="187">
        <v>0</v>
      </c>
      <c r="T88" s="188">
        <f t="shared" si="3"/>
        <v>0</v>
      </c>
      <c r="AR88" s="21" t="s">
        <v>136</v>
      </c>
      <c r="AT88" s="21" t="s">
        <v>131</v>
      </c>
      <c r="AU88" s="21" t="s">
        <v>76</v>
      </c>
      <c r="AY88" s="21" t="s">
        <v>128</v>
      </c>
      <c r="BE88" s="189">
        <f t="shared" si="4"/>
        <v>0</v>
      </c>
      <c r="BF88" s="189">
        <f t="shared" si="5"/>
        <v>0</v>
      </c>
      <c r="BG88" s="189">
        <f t="shared" si="6"/>
        <v>0</v>
      </c>
      <c r="BH88" s="189">
        <f t="shared" si="7"/>
        <v>0</v>
      </c>
      <c r="BI88" s="189">
        <f t="shared" si="8"/>
        <v>0</v>
      </c>
      <c r="BJ88" s="21" t="s">
        <v>74</v>
      </c>
      <c r="BK88" s="189">
        <f t="shared" si="9"/>
        <v>0</v>
      </c>
      <c r="BL88" s="21" t="s">
        <v>136</v>
      </c>
      <c r="BM88" s="21" t="s">
        <v>1630</v>
      </c>
    </row>
    <row r="89" spans="2:65" s="1" customFormat="1" ht="38.25" customHeight="1">
      <c r="B89" s="177"/>
      <c r="C89" s="178" t="s">
        <v>88</v>
      </c>
      <c r="D89" s="178" t="s">
        <v>131</v>
      </c>
      <c r="E89" s="179" t="s">
        <v>1631</v>
      </c>
      <c r="F89" s="180" t="s">
        <v>1632</v>
      </c>
      <c r="G89" s="181" t="s">
        <v>140</v>
      </c>
      <c r="H89" s="182">
        <v>30</v>
      </c>
      <c r="I89" s="183"/>
      <c r="J89" s="184">
        <f t="shared" si="0"/>
        <v>0</v>
      </c>
      <c r="K89" s="180" t="s">
        <v>135</v>
      </c>
      <c r="L89" s="38"/>
      <c r="M89" s="185" t="s">
        <v>5</v>
      </c>
      <c r="N89" s="186" t="s">
        <v>38</v>
      </c>
      <c r="O89" s="39"/>
      <c r="P89" s="187">
        <f t="shared" si="1"/>
        <v>0</v>
      </c>
      <c r="Q89" s="187">
        <v>0</v>
      </c>
      <c r="R89" s="187">
        <f t="shared" si="2"/>
        <v>0</v>
      </c>
      <c r="S89" s="187">
        <v>0</v>
      </c>
      <c r="T89" s="188">
        <f t="shared" si="3"/>
        <v>0</v>
      </c>
      <c r="AR89" s="21" t="s">
        <v>136</v>
      </c>
      <c r="AT89" s="21" t="s">
        <v>131</v>
      </c>
      <c r="AU89" s="21" t="s">
        <v>76</v>
      </c>
      <c r="AY89" s="21" t="s">
        <v>128</v>
      </c>
      <c r="BE89" s="189">
        <f t="shared" si="4"/>
        <v>0</v>
      </c>
      <c r="BF89" s="189">
        <f t="shared" si="5"/>
        <v>0</v>
      </c>
      <c r="BG89" s="189">
        <f t="shared" si="6"/>
        <v>0</v>
      </c>
      <c r="BH89" s="189">
        <f t="shared" si="7"/>
        <v>0</v>
      </c>
      <c r="BI89" s="189">
        <f t="shared" si="8"/>
        <v>0</v>
      </c>
      <c r="BJ89" s="21" t="s">
        <v>74</v>
      </c>
      <c r="BK89" s="189">
        <f t="shared" si="9"/>
        <v>0</v>
      </c>
      <c r="BL89" s="21" t="s">
        <v>136</v>
      </c>
      <c r="BM89" s="21" t="s">
        <v>1633</v>
      </c>
    </row>
    <row r="90" spans="2:65" s="1" customFormat="1" ht="38.25" customHeight="1">
      <c r="B90" s="177"/>
      <c r="C90" s="178" t="s">
        <v>136</v>
      </c>
      <c r="D90" s="178" t="s">
        <v>131</v>
      </c>
      <c r="E90" s="179" t="s">
        <v>1634</v>
      </c>
      <c r="F90" s="180" t="s">
        <v>1635</v>
      </c>
      <c r="G90" s="181" t="s">
        <v>167</v>
      </c>
      <c r="H90" s="182">
        <v>10</v>
      </c>
      <c r="I90" s="183"/>
      <c r="J90" s="184">
        <f t="shared" si="0"/>
        <v>0</v>
      </c>
      <c r="K90" s="180" t="s">
        <v>135</v>
      </c>
      <c r="L90" s="38"/>
      <c r="M90" s="185" t="s">
        <v>5</v>
      </c>
      <c r="N90" s="186" t="s">
        <v>38</v>
      </c>
      <c r="O90" s="39"/>
      <c r="P90" s="187">
        <f t="shared" si="1"/>
        <v>0</v>
      </c>
      <c r="Q90" s="187">
        <v>0</v>
      </c>
      <c r="R90" s="187">
        <f t="shared" si="2"/>
        <v>0</v>
      </c>
      <c r="S90" s="187">
        <v>0</v>
      </c>
      <c r="T90" s="188">
        <f t="shared" si="3"/>
        <v>0</v>
      </c>
      <c r="AR90" s="21" t="s">
        <v>136</v>
      </c>
      <c r="AT90" s="21" t="s">
        <v>131</v>
      </c>
      <c r="AU90" s="21" t="s">
        <v>76</v>
      </c>
      <c r="AY90" s="21" t="s">
        <v>128</v>
      </c>
      <c r="BE90" s="189">
        <f t="shared" si="4"/>
        <v>0</v>
      </c>
      <c r="BF90" s="189">
        <f t="shared" si="5"/>
        <v>0</v>
      </c>
      <c r="BG90" s="189">
        <f t="shared" si="6"/>
        <v>0</v>
      </c>
      <c r="BH90" s="189">
        <f t="shared" si="7"/>
        <v>0</v>
      </c>
      <c r="BI90" s="189">
        <f t="shared" si="8"/>
        <v>0</v>
      </c>
      <c r="BJ90" s="21" t="s">
        <v>74</v>
      </c>
      <c r="BK90" s="189">
        <f t="shared" si="9"/>
        <v>0</v>
      </c>
      <c r="BL90" s="21" t="s">
        <v>136</v>
      </c>
      <c r="BM90" s="21" t="s">
        <v>1636</v>
      </c>
    </row>
    <row r="91" spans="2:65" s="1" customFormat="1" ht="51" customHeight="1">
      <c r="B91" s="177"/>
      <c r="C91" s="178" t="s">
        <v>129</v>
      </c>
      <c r="D91" s="178" t="s">
        <v>131</v>
      </c>
      <c r="E91" s="179" t="s">
        <v>1637</v>
      </c>
      <c r="F91" s="180" t="s">
        <v>1638</v>
      </c>
      <c r="G91" s="181" t="s">
        <v>140</v>
      </c>
      <c r="H91" s="182">
        <v>20</v>
      </c>
      <c r="I91" s="183"/>
      <c r="J91" s="184">
        <f t="shared" si="0"/>
        <v>0</v>
      </c>
      <c r="K91" s="180" t="s">
        <v>135</v>
      </c>
      <c r="L91" s="38"/>
      <c r="M91" s="185" t="s">
        <v>5</v>
      </c>
      <c r="N91" s="186" t="s">
        <v>38</v>
      </c>
      <c r="O91" s="39"/>
      <c r="P91" s="187">
        <f t="shared" si="1"/>
        <v>0</v>
      </c>
      <c r="Q91" s="187">
        <v>0</v>
      </c>
      <c r="R91" s="187">
        <f t="shared" si="2"/>
        <v>0</v>
      </c>
      <c r="S91" s="187">
        <v>0</v>
      </c>
      <c r="T91" s="188">
        <f t="shared" si="3"/>
        <v>0</v>
      </c>
      <c r="AR91" s="21" t="s">
        <v>136</v>
      </c>
      <c r="AT91" s="21" t="s">
        <v>131</v>
      </c>
      <c r="AU91" s="21" t="s">
        <v>76</v>
      </c>
      <c r="AY91" s="21" t="s">
        <v>128</v>
      </c>
      <c r="BE91" s="189">
        <f t="shared" si="4"/>
        <v>0</v>
      </c>
      <c r="BF91" s="189">
        <f t="shared" si="5"/>
        <v>0</v>
      </c>
      <c r="BG91" s="189">
        <f t="shared" si="6"/>
        <v>0</v>
      </c>
      <c r="BH91" s="189">
        <f t="shared" si="7"/>
        <v>0</v>
      </c>
      <c r="BI91" s="189">
        <f t="shared" si="8"/>
        <v>0</v>
      </c>
      <c r="BJ91" s="21" t="s">
        <v>74</v>
      </c>
      <c r="BK91" s="189">
        <f t="shared" si="9"/>
        <v>0</v>
      </c>
      <c r="BL91" s="21" t="s">
        <v>136</v>
      </c>
      <c r="BM91" s="21" t="s">
        <v>1639</v>
      </c>
    </row>
    <row r="92" spans="2:65" s="1" customFormat="1" ht="51" customHeight="1">
      <c r="B92" s="177"/>
      <c r="C92" s="178" t="s">
        <v>152</v>
      </c>
      <c r="D92" s="178" t="s">
        <v>131</v>
      </c>
      <c r="E92" s="179" t="s">
        <v>1640</v>
      </c>
      <c r="F92" s="180" t="s">
        <v>1641</v>
      </c>
      <c r="G92" s="181" t="s">
        <v>144</v>
      </c>
      <c r="H92" s="182">
        <v>10</v>
      </c>
      <c r="I92" s="183"/>
      <c r="J92" s="184">
        <f t="shared" si="0"/>
        <v>0</v>
      </c>
      <c r="K92" s="180" t="s">
        <v>135</v>
      </c>
      <c r="L92" s="38"/>
      <c r="M92" s="185" t="s">
        <v>5</v>
      </c>
      <c r="N92" s="186" t="s">
        <v>38</v>
      </c>
      <c r="O92" s="39"/>
      <c r="P92" s="187">
        <f t="shared" si="1"/>
        <v>0</v>
      </c>
      <c r="Q92" s="187">
        <v>0</v>
      </c>
      <c r="R92" s="187">
        <f t="shared" si="2"/>
        <v>0</v>
      </c>
      <c r="S92" s="187">
        <v>0</v>
      </c>
      <c r="T92" s="188">
        <f t="shared" si="3"/>
        <v>0</v>
      </c>
      <c r="AR92" s="21" t="s">
        <v>136</v>
      </c>
      <c r="AT92" s="21" t="s">
        <v>131</v>
      </c>
      <c r="AU92" s="21" t="s">
        <v>76</v>
      </c>
      <c r="AY92" s="21" t="s">
        <v>128</v>
      </c>
      <c r="BE92" s="189">
        <f t="shared" si="4"/>
        <v>0</v>
      </c>
      <c r="BF92" s="189">
        <f t="shared" si="5"/>
        <v>0</v>
      </c>
      <c r="BG92" s="189">
        <f t="shared" si="6"/>
        <v>0</v>
      </c>
      <c r="BH92" s="189">
        <f t="shared" si="7"/>
        <v>0</v>
      </c>
      <c r="BI92" s="189">
        <f t="shared" si="8"/>
        <v>0</v>
      </c>
      <c r="BJ92" s="21" t="s">
        <v>74</v>
      </c>
      <c r="BK92" s="189">
        <f t="shared" si="9"/>
        <v>0</v>
      </c>
      <c r="BL92" s="21" t="s">
        <v>136</v>
      </c>
      <c r="BM92" s="21" t="s">
        <v>1642</v>
      </c>
    </row>
    <row r="93" spans="2:65" s="1" customFormat="1" ht="51" customHeight="1">
      <c r="B93" s="177"/>
      <c r="C93" s="178" t="s">
        <v>156</v>
      </c>
      <c r="D93" s="178" t="s">
        <v>131</v>
      </c>
      <c r="E93" s="179" t="s">
        <v>1643</v>
      </c>
      <c r="F93" s="180" t="s">
        <v>1644</v>
      </c>
      <c r="G93" s="181" t="s">
        <v>144</v>
      </c>
      <c r="H93" s="182">
        <v>500</v>
      </c>
      <c r="I93" s="183"/>
      <c r="J93" s="184">
        <f t="shared" si="0"/>
        <v>0</v>
      </c>
      <c r="K93" s="180" t="s">
        <v>135</v>
      </c>
      <c r="L93" s="38"/>
      <c r="M93" s="185" t="s">
        <v>5</v>
      </c>
      <c r="N93" s="186" t="s">
        <v>38</v>
      </c>
      <c r="O93" s="39"/>
      <c r="P93" s="187">
        <f t="shared" si="1"/>
        <v>0</v>
      </c>
      <c r="Q93" s="187">
        <v>0</v>
      </c>
      <c r="R93" s="187">
        <f t="shared" si="2"/>
        <v>0</v>
      </c>
      <c r="S93" s="187">
        <v>0</v>
      </c>
      <c r="T93" s="188">
        <f t="shared" si="3"/>
        <v>0</v>
      </c>
      <c r="AR93" s="21" t="s">
        <v>136</v>
      </c>
      <c r="AT93" s="21" t="s">
        <v>131</v>
      </c>
      <c r="AU93" s="21" t="s">
        <v>76</v>
      </c>
      <c r="AY93" s="21" t="s">
        <v>128</v>
      </c>
      <c r="BE93" s="189">
        <f t="shared" si="4"/>
        <v>0</v>
      </c>
      <c r="BF93" s="189">
        <f t="shared" si="5"/>
        <v>0</v>
      </c>
      <c r="BG93" s="189">
        <f t="shared" si="6"/>
        <v>0</v>
      </c>
      <c r="BH93" s="189">
        <f t="shared" si="7"/>
        <v>0</v>
      </c>
      <c r="BI93" s="189">
        <f t="shared" si="8"/>
        <v>0</v>
      </c>
      <c r="BJ93" s="21" t="s">
        <v>74</v>
      </c>
      <c r="BK93" s="189">
        <f t="shared" si="9"/>
        <v>0</v>
      </c>
      <c r="BL93" s="21" t="s">
        <v>136</v>
      </c>
      <c r="BM93" s="21" t="s">
        <v>1645</v>
      </c>
    </row>
    <row r="94" spans="2:65" s="1" customFormat="1" ht="51" customHeight="1">
      <c r="B94" s="177"/>
      <c r="C94" s="178" t="s">
        <v>160</v>
      </c>
      <c r="D94" s="178" t="s">
        <v>131</v>
      </c>
      <c r="E94" s="179" t="s">
        <v>1646</v>
      </c>
      <c r="F94" s="180" t="s">
        <v>1647</v>
      </c>
      <c r="G94" s="181" t="s">
        <v>144</v>
      </c>
      <c r="H94" s="182">
        <v>500</v>
      </c>
      <c r="I94" s="183"/>
      <c r="J94" s="184">
        <f t="shared" si="0"/>
        <v>0</v>
      </c>
      <c r="K94" s="180" t="s">
        <v>135</v>
      </c>
      <c r="L94" s="38"/>
      <c r="M94" s="185" t="s">
        <v>5</v>
      </c>
      <c r="N94" s="186" t="s">
        <v>38</v>
      </c>
      <c r="O94" s="39"/>
      <c r="P94" s="187">
        <f t="shared" si="1"/>
        <v>0</v>
      </c>
      <c r="Q94" s="187">
        <v>0</v>
      </c>
      <c r="R94" s="187">
        <f t="shared" si="2"/>
        <v>0</v>
      </c>
      <c r="S94" s="187">
        <v>0</v>
      </c>
      <c r="T94" s="188">
        <f t="shared" si="3"/>
        <v>0</v>
      </c>
      <c r="AR94" s="21" t="s">
        <v>136</v>
      </c>
      <c r="AT94" s="21" t="s">
        <v>131</v>
      </c>
      <c r="AU94" s="21" t="s">
        <v>76</v>
      </c>
      <c r="AY94" s="21" t="s">
        <v>128</v>
      </c>
      <c r="BE94" s="189">
        <f t="shared" si="4"/>
        <v>0</v>
      </c>
      <c r="BF94" s="189">
        <f t="shared" si="5"/>
        <v>0</v>
      </c>
      <c r="BG94" s="189">
        <f t="shared" si="6"/>
        <v>0</v>
      </c>
      <c r="BH94" s="189">
        <f t="shared" si="7"/>
        <v>0</v>
      </c>
      <c r="BI94" s="189">
        <f t="shared" si="8"/>
        <v>0</v>
      </c>
      <c r="BJ94" s="21" t="s">
        <v>74</v>
      </c>
      <c r="BK94" s="189">
        <f t="shared" si="9"/>
        <v>0</v>
      </c>
      <c r="BL94" s="21" t="s">
        <v>136</v>
      </c>
      <c r="BM94" s="21" t="s">
        <v>1648</v>
      </c>
    </row>
    <row r="95" spans="2:65" s="1" customFormat="1" ht="76.5" customHeight="1">
      <c r="B95" s="177"/>
      <c r="C95" s="178" t="s">
        <v>164</v>
      </c>
      <c r="D95" s="178" t="s">
        <v>131</v>
      </c>
      <c r="E95" s="179" t="s">
        <v>1649</v>
      </c>
      <c r="F95" s="180" t="s">
        <v>1650</v>
      </c>
      <c r="G95" s="181" t="s">
        <v>167</v>
      </c>
      <c r="H95" s="182">
        <v>50</v>
      </c>
      <c r="I95" s="183"/>
      <c r="J95" s="184">
        <f t="shared" si="0"/>
        <v>0</v>
      </c>
      <c r="K95" s="180" t="s">
        <v>135</v>
      </c>
      <c r="L95" s="38"/>
      <c r="M95" s="185" t="s">
        <v>5</v>
      </c>
      <c r="N95" s="186" t="s">
        <v>38</v>
      </c>
      <c r="O95" s="39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AR95" s="21" t="s">
        <v>136</v>
      </c>
      <c r="AT95" s="21" t="s">
        <v>131</v>
      </c>
      <c r="AU95" s="21" t="s">
        <v>76</v>
      </c>
      <c r="AY95" s="21" t="s">
        <v>128</v>
      </c>
      <c r="BE95" s="189">
        <f t="shared" si="4"/>
        <v>0</v>
      </c>
      <c r="BF95" s="189">
        <f t="shared" si="5"/>
        <v>0</v>
      </c>
      <c r="BG95" s="189">
        <f t="shared" si="6"/>
        <v>0</v>
      </c>
      <c r="BH95" s="189">
        <f t="shared" si="7"/>
        <v>0</v>
      </c>
      <c r="BI95" s="189">
        <f t="shared" si="8"/>
        <v>0</v>
      </c>
      <c r="BJ95" s="21" t="s">
        <v>74</v>
      </c>
      <c r="BK95" s="189">
        <f t="shared" si="9"/>
        <v>0</v>
      </c>
      <c r="BL95" s="21" t="s">
        <v>136</v>
      </c>
      <c r="BM95" s="21" t="s">
        <v>1651</v>
      </c>
    </row>
    <row r="96" spans="2:65" s="1" customFormat="1" ht="76.5" customHeight="1">
      <c r="B96" s="177"/>
      <c r="C96" s="178" t="s">
        <v>171</v>
      </c>
      <c r="D96" s="178" t="s">
        <v>131</v>
      </c>
      <c r="E96" s="179" t="s">
        <v>1652</v>
      </c>
      <c r="F96" s="180" t="s">
        <v>1653</v>
      </c>
      <c r="G96" s="181" t="s">
        <v>167</v>
      </c>
      <c r="H96" s="182">
        <v>30</v>
      </c>
      <c r="I96" s="183"/>
      <c r="J96" s="184">
        <f t="shared" si="0"/>
        <v>0</v>
      </c>
      <c r="K96" s="180" t="s">
        <v>135</v>
      </c>
      <c r="L96" s="38"/>
      <c r="M96" s="185" t="s">
        <v>5</v>
      </c>
      <c r="N96" s="186" t="s">
        <v>38</v>
      </c>
      <c r="O96" s="39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AR96" s="21" t="s">
        <v>136</v>
      </c>
      <c r="AT96" s="21" t="s">
        <v>131</v>
      </c>
      <c r="AU96" s="21" t="s">
        <v>76</v>
      </c>
      <c r="AY96" s="21" t="s">
        <v>128</v>
      </c>
      <c r="BE96" s="189">
        <f t="shared" si="4"/>
        <v>0</v>
      </c>
      <c r="BF96" s="189">
        <f t="shared" si="5"/>
        <v>0</v>
      </c>
      <c r="BG96" s="189">
        <f t="shared" si="6"/>
        <v>0</v>
      </c>
      <c r="BH96" s="189">
        <f t="shared" si="7"/>
        <v>0</v>
      </c>
      <c r="BI96" s="189">
        <f t="shared" si="8"/>
        <v>0</v>
      </c>
      <c r="BJ96" s="21" t="s">
        <v>74</v>
      </c>
      <c r="BK96" s="189">
        <f t="shared" si="9"/>
        <v>0</v>
      </c>
      <c r="BL96" s="21" t="s">
        <v>136</v>
      </c>
      <c r="BM96" s="21" t="s">
        <v>1654</v>
      </c>
    </row>
    <row r="97" spans="2:65" s="1" customFormat="1" ht="51" customHeight="1">
      <c r="B97" s="177"/>
      <c r="C97" s="178" t="s">
        <v>176</v>
      </c>
      <c r="D97" s="178" t="s">
        <v>131</v>
      </c>
      <c r="E97" s="179" t="s">
        <v>1655</v>
      </c>
      <c r="F97" s="180" t="s">
        <v>1656</v>
      </c>
      <c r="G97" s="181" t="s">
        <v>144</v>
      </c>
      <c r="H97" s="182">
        <v>500</v>
      </c>
      <c r="I97" s="183"/>
      <c r="J97" s="184">
        <f t="shared" si="0"/>
        <v>0</v>
      </c>
      <c r="K97" s="180" t="s">
        <v>135</v>
      </c>
      <c r="L97" s="38"/>
      <c r="M97" s="185" t="s">
        <v>5</v>
      </c>
      <c r="N97" s="186" t="s">
        <v>38</v>
      </c>
      <c r="O97" s="39"/>
      <c r="P97" s="187">
        <f t="shared" si="1"/>
        <v>0</v>
      </c>
      <c r="Q97" s="187">
        <v>0</v>
      </c>
      <c r="R97" s="187">
        <f t="shared" si="2"/>
        <v>0</v>
      </c>
      <c r="S97" s="187">
        <v>0</v>
      </c>
      <c r="T97" s="188">
        <f t="shared" si="3"/>
        <v>0</v>
      </c>
      <c r="AR97" s="21" t="s">
        <v>136</v>
      </c>
      <c r="AT97" s="21" t="s">
        <v>131</v>
      </c>
      <c r="AU97" s="21" t="s">
        <v>76</v>
      </c>
      <c r="AY97" s="21" t="s">
        <v>128</v>
      </c>
      <c r="BE97" s="189">
        <f t="shared" si="4"/>
        <v>0</v>
      </c>
      <c r="BF97" s="189">
        <f t="shared" si="5"/>
        <v>0</v>
      </c>
      <c r="BG97" s="189">
        <f t="shared" si="6"/>
        <v>0</v>
      </c>
      <c r="BH97" s="189">
        <f t="shared" si="7"/>
        <v>0</v>
      </c>
      <c r="BI97" s="189">
        <f t="shared" si="8"/>
        <v>0</v>
      </c>
      <c r="BJ97" s="21" t="s">
        <v>74</v>
      </c>
      <c r="BK97" s="189">
        <f t="shared" si="9"/>
        <v>0</v>
      </c>
      <c r="BL97" s="21" t="s">
        <v>136</v>
      </c>
      <c r="BM97" s="21" t="s">
        <v>1657</v>
      </c>
    </row>
    <row r="98" spans="2:65" s="1" customFormat="1" ht="38.25" customHeight="1">
      <c r="B98" s="177"/>
      <c r="C98" s="178" t="s">
        <v>182</v>
      </c>
      <c r="D98" s="178" t="s">
        <v>131</v>
      </c>
      <c r="E98" s="179" t="s">
        <v>1658</v>
      </c>
      <c r="F98" s="180" t="s">
        <v>1659</v>
      </c>
      <c r="G98" s="181" t="s">
        <v>167</v>
      </c>
      <c r="H98" s="182">
        <v>100</v>
      </c>
      <c r="I98" s="183"/>
      <c r="J98" s="184">
        <f t="shared" si="0"/>
        <v>0</v>
      </c>
      <c r="K98" s="180" t="s">
        <v>135</v>
      </c>
      <c r="L98" s="38"/>
      <c r="M98" s="185" t="s">
        <v>5</v>
      </c>
      <c r="N98" s="186" t="s">
        <v>38</v>
      </c>
      <c r="O98" s="39"/>
      <c r="P98" s="187">
        <f t="shared" si="1"/>
        <v>0</v>
      </c>
      <c r="Q98" s="187">
        <v>0</v>
      </c>
      <c r="R98" s="187">
        <f t="shared" si="2"/>
        <v>0</v>
      </c>
      <c r="S98" s="187">
        <v>0</v>
      </c>
      <c r="T98" s="188">
        <f t="shared" si="3"/>
        <v>0</v>
      </c>
      <c r="AR98" s="21" t="s">
        <v>136</v>
      </c>
      <c r="AT98" s="21" t="s">
        <v>131</v>
      </c>
      <c r="AU98" s="21" t="s">
        <v>76</v>
      </c>
      <c r="AY98" s="21" t="s">
        <v>128</v>
      </c>
      <c r="BE98" s="189">
        <f t="shared" si="4"/>
        <v>0</v>
      </c>
      <c r="BF98" s="189">
        <f t="shared" si="5"/>
        <v>0</v>
      </c>
      <c r="BG98" s="189">
        <f t="shared" si="6"/>
        <v>0</v>
      </c>
      <c r="BH98" s="189">
        <f t="shared" si="7"/>
        <v>0</v>
      </c>
      <c r="BI98" s="189">
        <f t="shared" si="8"/>
        <v>0</v>
      </c>
      <c r="BJ98" s="21" t="s">
        <v>74</v>
      </c>
      <c r="BK98" s="189">
        <f t="shared" si="9"/>
        <v>0</v>
      </c>
      <c r="BL98" s="21" t="s">
        <v>136</v>
      </c>
      <c r="BM98" s="21" t="s">
        <v>1660</v>
      </c>
    </row>
    <row r="99" spans="2:65" s="1" customFormat="1" ht="38.25" customHeight="1">
      <c r="B99" s="177"/>
      <c r="C99" s="178" t="s">
        <v>186</v>
      </c>
      <c r="D99" s="178" t="s">
        <v>131</v>
      </c>
      <c r="E99" s="179" t="s">
        <v>1661</v>
      </c>
      <c r="F99" s="180" t="s">
        <v>1662</v>
      </c>
      <c r="G99" s="181" t="s">
        <v>167</v>
      </c>
      <c r="H99" s="182">
        <v>100</v>
      </c>
      <c r="I99" s="183"/>
      <c r="J99" s="184">
        <f t="shared" si="0"/>
        <v>0</v>
      </c>
      <c r="K99" s="180" t="s">
        <v>135</v>
      </c>
      <c r="L99" s="38"/>
      <c r="M99" s="185" t="s">
        <v>5</v>
      </c>
      <c r="N99" s="186" t="s">
        <v>38</v>
      </c>
      <c r="O99" s="39"/>
      <c r="P99" s="187">
        <f t="shared" si="1"/>
        <v>0</v>
      </c>
      <c r="Q99" s="187">
        <v>0</v>
      </c>
      <c r="R99" s="187">
        <f t="shared" si="2"/>
        <v>0</v>
      </c>
      <c r="S99" s="187">
        <v>0</v>
      </c>
      <c r="T99" s="188">
        <f t="shared" si="3"/>
        <v>0</v>
      </c>
      <c r="AR99" s="21" t="s">
        <v>136</v>
      </c>
      <c r="AT99" s="21" t="s">
        <v>131</v>
      </c>
      <c r="AU99" s="21" t="s">
        <v>76</v>
      </c>
      <c r="AY99" s="21" t="s">
        <v>128</v>
      </c>
      <c r="BE99" s="189">
        <f t="shared" si="4"/>
        <v>0</v>
      </c>
      <c r="BF99" s="189">
        <f t="shared" si="5"/>
        <v>0</v>
      </c>
      <c r="BG99" s="189">
        <f t="shared" si="6"/>
        <v>0</v>
      </c>
      <c r="BH99" s="189">
        <f t="shared" si="7"/>
        <v>0</v>
      </c>
      <c r="BI99" s="189">
        <f t="shared" si="8"/>
        <v>0</v>
      </c>
      <c r="BJ99" s="21" t="s">
        <v>74</v>
      </c>
      <c r="BK99" s="189">
        <f t="shared" si="9"/>
        <v>0</v>
      </c>
      <c r="BL99" s="21" t="s">
        <v>136</v>
      </c>
      <c r="BM99" s="21" t="s">
        <v>1663</v>
      </c>
    </row>
    <row r="100" spans="2:65" s="1" customFormat="1" ht="38.25" customHeight="1">
      <c r="B100" s="177"/>
      <c r="C100" s="178" t="s">
        <v>190</v>
      </c>
      <c r="D100" s="178" t="s">
        <v>131</v>
      </c>
      <c r="E100" s="179" t="s">
        <v>1664</v>
      </c>
      <c r="F100" s="180" t="s">
        <v>1665</v>
      </c>
      <c r="G100" s="181" t="s">
        <v>167</v>
      </c>
      <c r="H100" s="182">
        <v>100</v>
      </c>
      <c r="I100" s="183"/>
      <c r="J100" s="184">
        <f t="shared" si="0"/>
        <v>0</v>
      </c>
      <c r="K100" s="180" t="s">
        <v>135</v>
      </c>
      <c r="L100" s="38"/>
      <c r="M100" s="185" t="s">
        <v>5</v>
      </c>
      <c r="N100" s="186" t="s">
        <v>38</v>
      </c>
      <c r="O100" s="39"/>
      <c r="P100" s="187">
        <f t="shared" si="1"/>
        <v>0</v>
      </c>
      <c r="Q100" s="187">
        <v>0</v>
      </c>
      <c r="R100" s="187">
        <f t="shared" si="2"/>
        <v>0</v>
      </c>
      <c r="S100" s="187">
        <v>0</v>
      </c>
      <c r="T100" s="188">
        <f t="shared" si="3"/>
        <v>0</v>
      </c>
      <c r="AR100" s="21" t="s">
        <v>136</v>
      </c>
      <c r="AT100" s="21" t="s">
        <v>131</v>
      </c>
      <c r="AU100" s="21" t="s">
        <v>76</v>
      </c>
      <c r="AY100" s="21" t="s">
        <v>128</v>
      </c>
      <c r="BE100" s="189">
        <f t="shared" si="4"/>
        <v>0</v>
      </c>
      <c r="BF100" s="189">
        <f t="shared" si="5"/>
        <v>0</v>
      </c>
      <c r="BG100" s="189">
        <f t="shared" si="6"/>
        <v>0</v>
      </c>
      <c r="BH100" s="189">
        <f t="shared" si="7"/>
        <v>0</v>
      </c>
      <c r="BI100" s="189">
        <f t="shared" si="8"/>
        <v>0</v>
      </c>
      <c r="BJ100" s="21" t="s">
        <v>74</v>
      </c>
      <c r="BK100" s="189">
        <f t="shared" si="9"/>
        <v>0</v>
      </c>
      <c r="BL100" s="21" t="s">
        <v>136</v>
      </c>
      <c r="BM100" s="21" t="s">
        <v>1666</v>
      </c>
    </row>
    <row r="101" spans="2:65" s="1" customFormat="1" ht="38.25" customHeight="1">
      <c r="B101" s="177"/>
      <c r="C101" s="178" t="s">
        <v>11</v>
      </c>
      <c r="D101" s="178" t="s">
        <v>131</v>
      </c>
      <c r="E101" s="179" t="s">
        <v>1667</v>
      </c>
      <c r="F101" s="180" t="s">
        <v>1668</v>
      </c>
      <c r="G101" s="181" t="s">
        <v>167</v>
      </c>
      <c r="H101" s="182">
        <v>20</v>
      </c>
      <c r="I101" s="183"/>
      <c r="J101" s="184">
        <f t="shared" si="0"/>
        <v>0</v>
      </c>
      <c r="K101" s="180" t="s">
        <v>135</v>
      </c>
      <c r="L101" s="38"/>
      <c r="M101" s="185" t="s">
        <v>5</v>
      </c>
      <c r="N101" s="186" t="s">
        <v>38</v>
      </c>
      <c r="O101" s="39"/>
      <c r="P101" s="187">
        <f t="shared" si="1"/>
        <v>0</v>
      </c>
      <c r="Q101" s="187">
        <v>0</v>
      </c>
      <c r="R101" s="187">
        <f t="shared" si="2"/>
        <v>0</v>
      </c>
      <c r="S101" s="187">
        <v>0</v>
      </c>
      <c r="T101" s="188">
        <f t="shared" si="3"/>
        <v>0</v>
      </c>
      <c r="AR101" s="21" t="s">
        <v>136</v>
      </c>
      <c r="AT101" s="21" t="s">
        <v>131</v>
      </c>
      <c r="AU101" s="21" t="s">
        <v>76</v>
      </c>
      <c r="AY101" s="21" t="s">
        <v>128</v>
      </c>
      <c r="BE101" s="189">
        <f t="shared" si="4"/>
        <v>0</v>
      </c>
      <c r="BF101" s="189">
        <f t="shared" si="5"/>
        <v>0</v>
      </c>
      <c r="BG101" s="189">
        <f t="shared" si="6"/>
        <v>0</v>
      </c>
      <c r="BH101" s="189">
        <f t="shared" si="7"/>
        <v>0</v>
      </c>
      <c r="BI101" s="189">
        <f t="shared" si="8"/>
        <v>0</v>
      </c>
      <c r="BJ101" s="21" t="s">
        <v>74</v>
      </c>
      <c r="BK101" s="189">
        <f t="shared" si="9"/>
        <v>0</v>
      </c>
      <c r="BL101" s="21" t="s">
        <v>136</v>
      </c>
      <c r="BM101" s="21" t="s">
        <v>1669</v>
      </c>
    </row>
    <row r="102" spans="2:65" s="1" customFormat="1" ht="38.25" customHeight="1">
      <c r="B102" s="177"/>
      <c r="C102" s="178" t="s">
        <v>197</v>
      </c>
      <c r="D102" s="178" t="s">
        <v>131</v>
      </c>
      <c r="E102" s="179" t="s">
        <v>1670</v>
      </c>
      <c r="F102" s="180" t="s">
        <v>1671</v>
      </c>
      <c r="G102" s="181" t="s">
        <v>140</v>
      </c>
      <c r="H102" s="182">
        <v>10</v>
      </c>
      <c r="I102" s="183"/>
      <c r="J102" s="184">
        <f t="shared" si="0"/>
        <v>0</v>
      </c>
      <c r="K102" s="180" t="s">
        <v>135</v>
      </c>
      <c r="L102" s="38"/>
      <c r="M102" s="185" t="s">
        <v>5</v>
      </c>
      <c r="N102" s="186" t="s">
        <v>38</v>
      </c>
      <c r="O102" s="39"/>
      <c r="P102" s="187">
        <f t="shared" si="1"/>
        <v>0</v>
      </c>
      <c r="Q102" s="187">
        <v>0</v>
      </c>
      <c r="R102" s="187">
        <f t="shared" si="2"/>
        <v>0</v>
      </c>
      <c r="S102" s="187">
        <v>0</v>
      </c>
      <c r="T102" s="188">
        <f t="shared" si="3"/>
        <v>0</v>
      </c>
      <c r="AR102" s="21" t="s">
        <v>136</v>
      </c>
      <c r="AT102" s="21" t="s">
        <v>131</v>
      </c>
      <c r="AU102" s="21" t="s">
        <v>76</v>
      </c>
      <c r="AY102" s="21" t="s">
        <v>128</v>
      </c>
      <c r="BE102" s="189">
        <f t="shared" si="4"/>
        <v>0</v>
      </c>
      <c r="BF102" s="189">
        <f t="shared" si="5"/>
        <v>0</v>
      </c>
      <c r="BG102" s="189">
        <f t="shared" si="6"/>
        <v>0</v>
      </c>
      <c r="BH102" s="189">
        <f t="shared" si="7"/>
        <v>0</v>
      </c>
      <c r="BI102" s="189">
        <f t="shared" si="8"/>
        <v>0</v>
      </c>
      <c r="BJ102" s="21" t="s">
        <v>74</v>
      </c>
      <c r="BK102" s="189">
        <f t="shared" si="9"/>
        <v>0</v>
      </c>
      <c r="BL102" s="21" t="s">
        <v>136</v>
      </c>
      <c r="BM102" s="21" t="s">
        <v>1672</v>
      </c>
    </row>
    <row r="103" spans="2:65" s="1" customFormat="1" ht="51" customHeight="1">
      <c r="B103" s="177"/>
      <c r="C103" s="178" t="s">
        <v>203</v>
      </c>
      <c r="D103" s="178" t="s">
        <v>131</v>
      </c>
      <c r="E103" s="179" t="s">
        <v>1673</v>
      </c>
      <c r="F103" s="180" t="s">
        <v>1674</v>
      </c>
      <c r="G103" s="181" t="s">
        <v>200</v>
      </c>
      <c r="H103" s="182">
        <v>10</v>
      </c>
      <c r="I103" s="183"/>
      <c r="J103" s="184">
        <f t="shared" si="0"/>
        <v>0</v>
      </c>
      <c r="K103" s="180" t="s">
        <v>135</v>
      </c>
      <c r="L103" s="38"/>
      <c r="M103" s="185" t="s">
        <v>5</v>
      </c>
      <c r="N103" s="186" t="s">
        <v>38</v>
      </c>
      <c r="O103" s="39"/>
      <c r="P103" s="187">
        <f t="shared" si="1"/>
        <v>0</v>
      </c>
      <c r="Q103" s="187">
        <v>0</v>
      </c>
      <c r="R103" s="187">
        <f t="shared" si="2"/>
        <v>0</v>
      </c>
      <c r="S103" s="187">
        <v>0</v>
      </c>
      <c r="T103" s="188">
        <f t="shared" si="3"/>
        <v>0</v>
      </c>
      <c r="AR103" s="21" t="s">
        <v>136</v>
      </c>
      <c r="AT103" s="21" t="s">
        <v>131</v>
      </c>
      <c r="AU103" s="21" t="s">
        <v>76</v>
      </c>
      <c r="AY103" s="21" t="s">
        <v>128</v>
      </c>
      <c r="BE103" s="189">
        <f t="shared" si="4"/>
        <v>0</v>
      </c>
      <c r="BF103" s="189">
        <f t="shared" si="5"/>
        <v>0</v>
      </c>
      <c r="BG103" s="189">
        <f t="shared" si="6"/>
        <v>0</v>
      </c>
      <c r="BH103" s="189">
        <f t="shared" si="7"/>
        <v>0</v>
      </c>
      <c r="BI103" s="189">
        <f t="shared" si="8"/>
        <v>0</v>
      </c>
      <c r="BJ103" s="21" t="s">
        <v>74</v>
      </c>
      <c r="BK103" s="189">
        <f t="shared" si="9"/>
        <v>0</v>
      </c>
      <c r="BL103" s="21" t="s">
        <v>136</v>
      </c>
      <c r="BM103" s="21" t="s">
        <v>1675</v>
      </c>
    </row>
    <row r="104" spans="2:65" s="1" customFormat="1" ht="38.25" customHeight="1">
      <c r="B104" s="177"/>
      <c r="C104" s="178" t="s">
        <v>207</v>
      </c>
      <c r="D104" s="178" t="s">
        <v>131</v>
      </c>
      <c r="E104" s="179" t="s">
        <v>1676</v>
      </c>
      <c r="F104" s="180" t="s">
        <v>1677</v>
      </c>
      <c r="G104" s="181" t="s">
        <v>144</v>
      </c>
      <c r="H104" s="182">
        <v>400</v>
      </c>
      <c r="I104" s="183"/>
      <c r="J104" s="184">
        <f t="shared" si="0"/>
        <v>0</v>
      </c>
      <c r="K104" s="180" t="s">
        <v>135</v>
      </c>
      <c r="L104" s="38"/>
      <c r="M104" s="185" t="s">
        <v>5</v>
      </c>
      <c r="N104" s="186" t="s">
        <v>38</v>
      </c>
      <c r="O104" s="39"/>
      <c r="P104" s="187">
        <f t="shared" si="1"/>
        <v>0</v>
      </c>
      <c r="Q104" s="187">
        <v>0</v>
      </c>
      <c r="R104" s="187">
        <f t="shared" si="2"/>
        <v>0</v>
      </c>
      <c r="S104" s="187">
        <v>0</v>
      </c>
      <c r="T104" s="188">
        <f t="shared" si="3"/>
        <v>0</v>
      </c>
      <c r="AR104" s="21" t="s">
        <v>136</v>
      </c>
      <c r="AT104" s="21" t="s">
        <v>131</v>
      </c>
      <c r="AU104" s="21" t="s">
        <v>76</v>
      </c>
      <c r="AY104" s="21" t="s">
        <v>128</v>
      </c>
      <c r="BE104" s="189">
        <f t="shared" si="4"/>
        <v>0</v>
      </c>
      <c r="BF104" s="189">
        <f t="shared" si="5"/>
        <v>0</v>
      </c>
      <c r="BG104" s="189">
        <f t="shared" si="6"/>
        <v>0</v>
      </c>
      <c r="BH104" s="189">
        <f t="shared" si="7"/>
        <v>0</v>
      </c>
      <c r="BI104" s="189">
        <f t="shared" si="8"/>
        <v>0</v>
      </c>
      <c r="BJ104" s="21" t="s">
        <v>74</v>
      </c>
      <c r="BK104" s="189">
        <f t="shared" si="9"/>
        <v>0</v>
      </c>
      <c r="BL104" s="21" t="s">
        <v>136</v>
      </c>
      <c r="BM104" s="21" t="s">
        <v>1678</v>
      </c>
    </row>
    <row r="105" spans="2:65" s="1" customFormat="1" ht="38.25" customHeight="1">
      <c r="B105" s="177"/>
      <c r="C105" s="178" t="s">
        <v>211</v>
      </c>
      <c r="D105" s="178" t="s">
        <v>131</v>
      </c>
      <c r="E105" s="179" t="s">
        <v>1679</v>
      </c>
      <c r="F105" s="180" t="s">
        <v>1680</v>
      </c>
      <c r="G105" s="181" t="s">
        <v>144</v>
      </c>
      <c r="H105" s="182">
        <v>800</v>
      </c>
      <c r="I105" s="183"/>
      <c r="J105" s="184">
        <f t="shared" si="0"/>
        <v>0</v>
      </c>
      <c r="K105" s="180" t="s">
        <v>135</v>
      </c>
      <c r="L105" s="38"/>
      <c r="M105" s="185" t="s">
        <v>5</v>
      </c>
      <c r="N105" s="186" t="s">
        <v>38</v>
      </c>
      <c r="O105" s="39"/>
      <c r="P105" s="187">
        <f t="shared" si="1"/>
        <v>0</v>
      </c>
      <c r="Q105" s="187">
        <v>0</v>
      </c>
      <c r="R105" s="187">
        <f t="shared" si="2"/>
        <v>0</v>
      </c>
      <c r="S105" s="187">
        <v>0</v>
      </c>
      <c r="T105" s="188">
        <f t="shared" si="3"/>
        <v>0</v>
      </c>
      <c r="AR105" s="21" t="s">
        <v>136</v>
      </c>
      <c r="AT105" s="21" t="s">
        <v>131</v>
      </c>
      <c r="AU105" s="21" t="s">
        <v>76</v>
      </c>
      <c r="AY105" s="21" t="s">
        <v>128</v>
      </c>
      <c r="BE105" s="189">
        <f t="shared" si="4"/>
        <v>0</v>
      </c>
      <c r="BF105" s="189">
        <f t="shared" si="5"/>
        <v>0</v>
      </c>
      <c r="BG105" s="189">
        <f t="shared" si="6"/>
        <v>0</v>
      </c>
      <c r="BH105" s="189">
        <f t="shared" si="7"/>
        <v>0</v>
      </c>
      <c r="BI105" s="189">
        <f t="shared" si="8"/>
        <v>0</v>
      </c>
      <c r="BJ105" s="21" t="s">
        <v>74</v>
      </c>
      <c r="BK105" s="189">
        <f t="shared" si="9"/>
        <v>0</v>
      </c>
      <c r="BL105" s="21" t="s">
        <v>136</v>
      </c>
      <c r="BM105" s="21" t="s">
        <v>1681</v>
      </c>
    </row>
    <row r="106" spans="2:65" s="1" customFormat="1" ht="38.25" customHeight="1">
      <c r="B106" s="177"/>
      <c r="C106" s="178" t="s">
        <v>215</v>
      </c>
      <c r="D106" s="178" t="s">
        <v>131</v>
      </c>
      <c r="E106" s="179" t="s">
        <v>1682</v>
      </c>
      <c r="F106" s="180" t="s">
        <v>1683</v>
      </c>
      <c r="G106" s="181" t="s">
        <v>140</v>
      </c>
      <c r="H106" s="182">
        <v>200</v>
      </c>
      <c r="I106" s="183"/>
      <c r="J106" s="184">
        <f t="shared" si="0"/>
        <v>0</v>
      </c>
      <c r="K106" s="180" t="s">
        <v>135</v>
      </c>
      <c r="L106" s="38"/>
      <c r="M106" s="185" t="s">
        <v>5</v>
      </c>
      <c r="N106" s="186" t="s">
        <v>38</v>
      </c>
      <c r="O106" s="39"/>
      <c r="P106" s="187">
        <f t="shared" si="1"/>
        <v>0</v>
      </c>
      <c r="Q106" s="187">
        <v>0</v>
      </c>
      <c r="R106" s="187">
        <f t="shared" si="2"/>
        <v>0</v>
      </c>
      <c r="S106" s="187">
        <v>0</v>
      </c>
      <c r="T106" s="188">
        <f t="shared" si="3"/>
        <v>0</v>
      </c>
      <c r="AR106" s="21" t="s">
        <v>136</v>
      </c>
      <c r="AT106" s="21" t="s">
        <v>131</v>
      </c>
      <c r="AU106" s="21" t="s">
        <v>76</v>
      </c>
      <c r="AY106" s="21" t="s">
        <v>128</v>
      </c>
      <c r="BE106" s="189">
        <f t="shared" si="4"/>
        <v>0</v>
      </c>
      <c r="BF106" s="189">
        <f t="shared" si="5"/>
        <v>0</v>
      </c>
      <c r="BG106" s="189">
        <f t="shared" si="6"/>
        <v>0</v>
      </c>
      <c r="BH106" s="189">
        <f t="shared" si="7"/>
        <v>0</v>
      </c>
      <c r="BI106" s="189">
        <f t="shared" si="8"/>
        <v>0</v>
      </c>
      <c r="BJ106" s="21" t="s">
        <v>74</v>
      </c>
      <c r="BK106" s="189">
        <f t="shared" si="9"/>
        <v>0</v>
      </c>
      <c r="BL106" s="21" t="s">
        <v>136</v>
      </c>
      <c r="BM106" s="21" t="s">
        <v>1684</v>
      </c>
    </row>
    <row r="107" spans="2:65" s="1" customFormat="1" ht="38.25" customHeight="1">
      <c r="B107" s="177"/>
      <c r="C107" s="178" t="s">
        <v>10</v>
      </c>
      <c r="D107" s="178" t="s">
        <v>131</v>
      </c>
      <c r="E107" s="179" t="s">
        <v>1685</v>
      </c>
      <c r="F107" s="180" t="s">
        <v>1686</v>
      </c>
      <c r="G107" s="181" t="s">
        <v>140</v>
      </c>
      <c r="H107" s="182">
        <v>200</v>
      </c>
      <c r="I107" s="183"/>
      <c r="J107" s="184">
        <f t="shared" si="0"/>
        <v>0</v>
      </c>
      <c r="K107" s="180" t="s">
        <v>135</v>
      </c>
      <c r="L107" s="38"/>
      <c r="M107" s="185" t="s">
        <v>5</v>
      </c>
      <c r="N107" s="186" t="s">
        <v>38</v>
      </c>
      <c r="O107" s="39"/>
      <c r="P107" s="187">
        <f t="shared" si="1"/>
        <v>0</v>
      </c>
      <c r="Q107" s="187">
        <v>0</v>
      </c>
      <c r="R107" s="187">
        <f t="shared" si="2"/>
        <v>0</v>
      </c>
      <c r="S107" s="187">
        <v>0</v>
      </c>
      <c r="T107" s="188">
        <f t="shared" si="3"/>
        <v>0</v>
      </c>
      <c r="AR107" s="21" t="s">
        <v>136</v>
      </c>
      <c r="AT107" s="21" t="s">
        <v>131</v>
      </c>
      <c r="AU107" s="21" t="s">
        <v>76</v>
      </c>
      <c r="AY107" s="21" t="s">
        <v>128</v>
      </c>
      <c r="BE107" s="189">
        <f t="shared" si="4"/>
        <v>0</v>
      </c>
      <c r="BF107" s="189">
        <f t="shared" si="5"/>
        <v>0</v>
      </c>
      <c r="BG107" s="189">
        <f t="shared" si="6"/>
        <v>0</v>
      </c>
      <c r="BH107" s="189">
        <f t="shared" si="7"/>
        <v>0</v>
      </c>
      <c r="BI107" s="189">
        <f t="shared" si="8"/>
        <v>0</v>
      </c>
      <c r="BJ107" s="21" t="s">
        <v>74</v>
      </c>
      <c r="BK107" s="189">
        <f t="shared" si="9"/>
        <v>0</v>
      </c>
      <c r="BL107" s="21" t="s">
        <v>136</v>
      </c>
      <c r="BM107" s="21" t="s">
        <v>1687</v>
      </c>
    </row>
    <row r="108" spans="2:65" s="1" customFormat="1" ht="38.25" customHeight="1">
      <c r="B108" s="177"/>
      <c r="C108" s="178" t="s">
        <v>222</v>
      </c>
      <c r="D108" s="178" t="s">
        <v>131</v>
      </c>
      <c r="E108" s="179" t="s">
        <v>1688</v>
      </c>
      <c r="F108" s="180" t="s">
        <v>1689</v>
      </c>
      <c r="G108" s="181" t="s">
        <v>140</v>
      </c>
      <c r="H108" s="182">
        <v>200</v>
      </c>
      <c r="I108" s="183"/>
      <c r="J108" s="184">
        <f t="shared" si="0"/>
        <v>0</v>
      </c>
      <c r="K108" s="180" t="s">
        <v>135</v>
      </c>
      <c r="L108" s="38"/>
      <c r="M108" s="185" t="s">
        <v>5</v>
      </c>
      <c r="N108" s="186" t="s">
        <v>38</v>
      </c>
      <c r="O108" s="39"/>
      <c r="P108" s="187">
        <f t="shared" si="1"/>
        <v>0</v>
      </c>
      <c r="Q108" s="187">
        <v>0</v>
      </c>
      <c r="R108" s="187">
        <f t="shared" si="2"/>
        <v>0</v>
      </c>
      <c r="S108" s="187">
        <v>0</v>
      </c>
      <c r="T108" s="188">
        <f t="shared" si="3"/>
        <v>0</v>
      </c>
      <c r="AR108" s="21" t="s">
        <v>136</v>
      </c>
      <c r="AT108" s="21" t="s">
        <v>131</v>
      </c>
      <c r="AU108" s="21" t="s">
        <v>76</v>
      </c>
      <c r="AY108" s="21" t="s">
        <v>128</v>
      </c>
      <c r="BE108" s="189">
        <f t="shared" si="4"/>
        <v>0</v>
      </c>
      <c r="BF108" s="189">
        <f t="shared" si="5"/>
        <v>0</v>
      </c>
      <c r="BG108" s="189">
        <f t="shared" si="6"/>
        <v>0</v>
      </c>
      <c r="BH108" s="189">
        <f t="shared" si="7"/>
        <v>0</v>
      </c>
      <c r="BI108" s="189">
        <f t="shared" si="8"/>
        <v>0</v>
      </c>
      <c r="BJ108" s="21" t="s">
        <v>74</v>
      </c>
      <c r="BK108" s="189">
        <f t="shared" si="9"/>
        <v>0</v>
      </c>
      <c r="BL108" s="21" t="s">
        <v>136</v>
      </c>
      <c r="BM108" s="21" t="s">
        <v>1690</v>
      </c>
    </row>
    <row r="109" spans="2:65" s="1" customFormat="1" ht="38.25" customHeight="1">
      <c r="B109" s="177"/>
      <c r="C109" s="178" t="s">
        <v>226</v>
      </c>
      <c r="D109" s="178" t="s">
        <v>131</v>
      </c>
      <c r="E109" s="179" t="s">
        <v>1691</v>
      </c>
      <c r="F109" s="180" t="s">
        <v>1692</v>
      </c>
      <c r="G109" s="181" t="s">
        <v>140</v>
      </c>
      <c r="H109" s="182">
        <v>200</v>
      </c>
      <c r="I109" s="183"/>
      <c r="J109" s="184">
        <f t="shared" si="0"/>
        <v>0</v>
      </c>
      <c r="K109" s="180" t="s">
        <v>135</v>
      </c>
      <c r="L109" s="38"/>
      <c r="M109" s="185" t="s">
        <v>5</v>
      </c>
      <c r="N109" s="186" t="s">
        <v>38</v>
      </c>
      <c r="O109" s="39"/>
      <c r="P109" s="187">
        <f t="shared" si="1"/>
        <v>0</v>
      </c>
      <c r="Q109" s="187">
        <v>0</v>
      </c>
      <c r="R109" s="187">
        <f t="shared" si="2"/>
        <v>0</v>
      </c>
      <c r="S109" s="187">
        <v>0</v>
      </c>
      <c r="T109" s="188">
        <f t="shared" si="3"/>
        <v>0</v>
      </c>
      <c r="AR109" s="21" t="s">
        <v>136</v>
      </c>
      <c r="AT109" s="21" t="s">
        <v>131</v>
      </c>
      <c r="AU109" s="21" t="s">
        <v>76</v>
      </c>
      <c r="AY109" s="21" t="s">
        <v>128</v>
      </c>
      <c r="BE109" s="189">
        <f t="shared" si="4"/>
        <v>0</v>
      </c>
      <c r="BF109" s="189">
        <f t="shared" si="5"/>
        <v>0</v>
      </c>
      <c r="BG109" s="189">
        <f t="shared" si="6"/>
        <v>0</v>
      </c>
      <c r="BH109" s="189">
        <f t="shared" si="7"/>
        <v>0</v>
      </c>
      <c r="BI109" s="189">
        <f t="shared" si="8"/>
        <v>0</v>
      </c>
      <c r="BJ109" s="21" t="s">
        <v>74</v>
      </c>
      <c r="BK109" s="189">
        <f t="shared" si="9"/>
        <v>0</v>
      </c>
      <c r="BL109" s="21" t="s">
        <v>136</v>
      </c>
      <c r="BM109" s="21" t="s">
        <v>1693</v>
      </c>
    </row>
    <row r="110" spans="2:65" s="1" customFormat="1" ht="51" customHeight="1">
      <c r="B110" s="177"/>
      <c r="C110" s="178" t="s">
        <v>279</v>
      </c>
      <c r="D110" s="178" t="s">
        <v>131</v>
      </c>
      <c r="E110" s="179" t="s">
        <v>1694</v>
      </c>
      <c r="F110" s="180" t="s">
        <v>1695</v>
      </c>
      <c r="G110" s="181" t="s">
        <v>144</v>
      </c>
      <c r="H110" s="182">
        <v>100</v>
      </c>
      <c r="I110" s="183"/>
      <c r="J110" s="184">
        <f t="shared" si="0"/>
        <v>0</v>
      </c>
      <c r="K110" s="180" t="s">
        <v>135</v>
      </c>
      <c r="L110" s="38"/>
      <c r="M110" s="185" t="s">
        <v>5</v>
      </c>
      <c r="N110" s="186" t="s">
        <v>38</v>
      </c>
      <c r="O110" s="39"/>
      <c r="P110" s="187">
        <f t="shared" si="1"/>
        <v>0</v>
      </c>
      <c r="Q110" s="187">
        <v>0</v>
      </c>
      <c r="R110" s="187">
        <f t="shared" si="2"/>
        <v>0</v>
      </c>
      <c r="S110" s="187">
        <v>0</v>
      </c>
      <c r="T110" s="188">
        <f t="shared" si="3"/>
        <v>0</v>
      </c>
      <c r="AR110" s="21" t="s">
        <v>136</v>
      </c>
      <c r="AT110" s="21" t="s">
        <v>131</v>
      </c>
      <c r="AU110" s="21" t="s">
        <v>76</v>
      </c>
      <c r="AY110" s="21" t="s">
        <v>128</v>
      </c>
      <c r="BE110" s="189">
        <f t="shared" si="4"/>
        <v>0</v>
      </c>
      <c r="BF110" s="189">
        <f t="shared" si="5"/>
        <v>0</v>
      </c>
      <c r="BG110" s="189">
        <f t="shared" si="6"/>
        <v>0</v>
      </c>
      <c r="BH110" s="189">
        <f t="shared" si="7"/>
        <v>0</v>
      </c>
      <c r="BI110" s="189">
        <f t="shared" si="8"/>
        <v>0</v>
      </c>
      <c r="BJ110" s="21" t="s">
        <v>74</v>
      </c>
      <c r="BK110" s="189">
        <f t="shared" si="9"/>
        <v>0</v>
      </c>
      <c r="BL110" s="21" t="s">
        <v>136</v>
      </c>
      <c r="BM110" s="21" t="s">
        <v>1696</v>
      </c>
    </row>
    <row r="111" spans="2:65" s="1" customFormat="1" ht="51" customHeight="1">
      <c r="B111" s="177"/>
      <c r="C111" s="178" t="s">
        <v>267</v>
      </c>
      <c r="D111" s="178" t="s">
        <v>131</v>
      </c>
      <c r="E111" s="179" t="s">
        <v>1697</v>
      </c>
      <c r="F111" s="180" t="s">
        <v>1698</v>
      </c>
      <c r="G111" s="181" t="s">
        <v>144</v>
      </c>
      <c r="H111" s="182">
        <v>100</v>
      </c>
      <c r="I111" s="183"/>
      <c r="J111" s="184">
        <f t="shared" si="0"/>
        <v>0</v>
      </c>
      <c r="K111" s="180" t="s">
        <v>135</v>
      </c>
      <c r="L111" s="38"/>
      <c r="M111" s="185" t="s">
        <v>5</v>
      </c>
      <c r="N111" s="186" t="s">
        <v>38</v>
      </c>
      <c r="O111" s="39"/>
      <c r="P111" s="187">
        <f t="shared" si="1"/>
        <v>0</v>
      </c>
      <c r="Q111" s="187">
        <v>0</v>
      </c>
      <c r="R111" s="187">
        <f t="shared" si="2"/>
        <v>0</v>
      </c>
      <c r="S111" s="187">
        <v>0</v>
      </c>
      <c r="T111" s="188">
        <f t="shared" si="3"/>
        <v>0</v>
      </c>
      <c r="AR111" s="21" t="s">
        <v>136</v>
      </c>
      <c r="AT111" s="21" t="s">
        <v>131</v>
      </c>
      <c r="AU111" s="21" t="s">
        <v>76</v>
      </c>
      <c r="AY111" s="21" t="s">
        <v>128</v>
      </c>
      <c r="BE111" s="189">
        <f t="shared" si="4"/>
        <v>0</v>
      </c>
      <c r="BF111" s="189">
        <f t="shared" si="5"/>
        <v>0</v>
      </c>
      <c r="BG111" s="189">
        <f t="shared" si="6"/>
        <v>0</v>
      </c>
      <c r="BH111" s="189">
        <f t="shared" si="7"/>
        <v>0</v>
      </c>
      <c r="BI111" s="189">
        <f t="shared" si="8"/>
        <v>0</v>
      </c>
      <c r="BJ111" s="21" t="s">
        <v>74</v>
      </c>
      <c r="BK111" s="189">
        <f t="shared" si="9"/>
        <v>0</v>
      </c>
      <c r="BL111" s="21" t="s">
        <v>136</v>
      </c>
      <c r="BM111" s="21" t="s">
        <v>1699</v>
      </c>
    </row>
    <row r="112" spans="2:65" s="1" customFormat="1" ht="16.5" customHeight="1">
      <c r="B112" s="177"/>
      <c r="C112" s="194" t="s">
        <v>230</v>
      </c>
      <c r="D112" s="194" t="s">
        <v>1051</v>
      </c>
      <c r="E112" s="195" t="s">
        <v>1700</v>
      </c>
      <c r="F112" s="196" t="s">
        <v>1701</v>
      </c>
      <c r="G112" s="197" t="s">
        <v>200</v>
      </c>
      <c r="H112" s="198">
        <v>10</v>
      </c>
      <c r="I112" s="199"/>
      <c r="J112" s="200">
        <f t="shared" si="0"/>
        <v>0</v>
      </c>
      <c r="K112" s="196" t="s">
        <v>135</v>
      </c>
      <c r="L112" s="201"/>
      <c r="M112" s="202" t="s">
        <v>5</v>
      </c>
      <c r="N112" s="203" t="s">
        <v>38</v>
      </c>
      <c r="O112" s="39"/>
      <c r="P112" s="187">
        <f t="shared" si="1"/>
        <v>0</v>
      </c>
      <c r="Q112" s="187">
        <v>331</v>
      </c>
      <c r="R112" s="187">
        <f t="shared" si="2"/>
        <v>3310</v>
      </c>
      <c r="S112" s="187">
        <v>0</v>
      </c>
      <c r="T112" s="188">
        <f t="shared" si="3"/>
        <v>0</v>
      </c>
      <c r="AR112" s="21" t="s">
        <v>160</v>
      </c>
      <c r="AT112" s="21" t="s">
        <v>1051</v>
      </c>
      <c r="AU112" s="21" t="s">
        <v>76</v>
      </c>
      <c r="AY112" s="21" t="s">
        <v>128</v>
      </c>
      <c r="BE112" s="189">
        <f t="shared" si="4"/>
        <v>0</v>
      </c>
      <c r="BF112" s="189">
        <f t="shared" si="5"/>
        <v>0</v>
      </c>
      <c r="BG112" s="189">
        <f t="shared" si="6"/>
        <v>0</v>
      </c>
      <c r="BH112" s="189">
        <f t="shared" si="7"/>
        <v>0</v>
      </c>
      <c r="BI112" s="189">
        <f t="shared" si="8"/>
        <v>0</v>
      </c>
      <c r="BJ112" s="21" t="s">
        <v>74</v>
      </c>
      <c r="BK112" s="189">
        <f t="shared" si="9"/>
        <v>0</v>
      </c>
      <c r="BL112" s="21" t="s">
        <v>136</v>
      </c>
      <c r="BM112" s="21" t="s">
        <v>1702</v>
      </c>
    </row>
    <row r="113" spans="2:65" s="1" customFormat="1" ht="16.5" customHeight="1">
      <c r="B113" s="177"/>
      <c r="C113" s="194" t="s">
        <v>234</v>
      </c>
      <c r="D113" s="194" t="s">
        <v>1051</v>
      </c>
      <c r="E113" s="195" t="s">
        <v>1703</v>
      </c>
      <c r="F113" s="196" t="s">
        <v>1704</v>
      </c>
      <c r="G113" s="197" t="s">
        <v>200</v>
      </c>
      <c r="H113" s="198">
        <v>10</v>
      </c>
      <c r="I113" s="199"/>
      <c r="J113" s="200">
        <f t="shared" si="0"/>
        <v>0</v>
      </c>
      <c r="K113" s="196" t="s">
        <v>135</v>
      </c>
      <c r="L113" s="201"/>
      <c r="M113" s="202" t="s">
        <v>5</v>
      </c>
      <c r="N113" s="203" t="s">
        <v>38</v>
      </c>
      <c r="O113" s="39"/>
      <c r="P113" s="187">
        <f t="shared" si="1"/>
        <v>0</v>
      </c>
      <c r="Q113" s="187">
        <v>510</v>
      </c>
      <c r="R113" s="187">
        <f t="shared" si="2"/>
        <v>5100</v>
      </c>
      <c r="S113" s="187">
        <v>0</v>
      </c>
      <c r="T113" s="188">
        <f t="shared" si="3"/>
        <v>0</v>
      </c>
      <c r="AR113" s="21" t="s">
        <v>160</v>
      </c>
      <c r="AT113" s="21" t="s">
        <v>1051</v>
      </c>
      <c r="AU113" s="21" t="s">
        <v>76</v>
      </c>
      <c r="AY113" s="21" t="s">
        <v>128</v>
      </c>
      <c r="BE113" s="189">
        <f t="shared" si="4"/>
        <v>0</v>
      </c>
      <c r="BF113" s="189">
        <f t="shared" si="5"/>
        <v>0</v>
      </c>
      <c r="BG113" s="189">
        <f t="shared" si="6"/>
        <v>0</v>
      </c>
      <c r="BH113" s="189">
        <f t="shared" si="7"/>
        <v>0</v>
      </c>
      <c r="BI113" s="189">
        <f t="shared" si="8"/>
        <v>0</v>
      </c>
      <c r="BJ113" s="21" t="s">
        <v>74</v>
      </c>
      <c r="BK113" s="189">
        <f t="shared" si="9"/>
        <v>0</v>
      </c>
      <c r="BL113" s="21" t="s">
        <v>136</v>
      </c>
      <c r="BM113" s="21" t="s">
        <v>1705</v>
      </c>
    </row>
    <row r="114" spans="2:65" s="1" customFormat="1" ht="16.5" customHeight="1">
      <c r="B114" s="177"/>
      <c r="C114" s="194" t="s">
        <v>238</v>
      </c>
      <c r="D114" s="194" t="s">
        <v>1051</v>
      </c>
      <c r="E114" s="195" t="s">
        <v>1706</v>
      </c>
      <c r="F114" s="196" t="s">
        <v>1707</v>
      </c>
      <c r="G114" s="197" t="s">
        <v>140</v>
      </c>
      <c r="H114" s="198">
        <v>20</v>
      </c>
      <c r="I114" s="199"/>
      <c r="J114" s="200">
        <f t="shared" si="0"/>
        <v>0</v>
      </c>
      <c r="K114" s="196" t="s">
        <v>135</v>
      </c>
      <c r="L114" s="201"/>
      <c r="M114" s="202" t="s">
        <v>5</v>
      </c>
      <c r="N114" s="203" t="s">
        <v>38</v>
      </c>
      <c r="O114" s="39"/>
      <c r="P114" s="187">
        <f t="shared" si="1"/>
        <v>0</v>
      </c>
      <c r="Q114" s="187">
        <v>0</v>
      </c>
      <c r="R114" s="187">
        <f t="shared" si="2"/>
        <v>0</v>
      </c>
      <c r="S114" s="187">
        <v>0</v>
      </c>
      <c r="T114" s="188">
        <f t="shared" si="3"/>
        <v>0</v>
      </c>
      <c r="AR114" s="21" t="s">
        <v>160</v>
      </c>
      <c r="AT114" s="21" t="s">
        <v>1051</v>
      </c>
      <c r="AU114" s="21" t="s">
        <v>76</v>
      </c>
      <c r="AY114" s="21" t="s">
        <v>128</v>
      </c>
      <c r="BE114" s="189">
        <f t="shared" si="4"/>
        <v>0</v>
      </c>
      <c r="BF114" s="189">
        <f t="shared" si="5"/>
        <v>0</v>
      </c>
      <c r="BG114" s="189">
        <f t="shared" si="6"/>
        <v>0</v>
      </c>
      <c r="BH114" s="189">
        <f t="shared" si="7"/>
        <v>0</v>
      </c>
      <c r="BI114" s="189">
        <f t="shared" si="8"/>
        <v>0</v>
      </c>
      <c r="BJ114" s="21" t="s">
        <v>74</v>
      </c>
      <c r="BK114" s="189">
        <f t="shared" si="9"/>
        <v>0</v>
      </c>
      <c r="BL114" s="21" t="s">
        <v>136</v>
      </c>
      <c r="BM114" s="21" t="s">
        <v>1708</v>
      </c>
    </row>
    <row r="115" spans="2:65" s="1" customFormat="1" ht="16.5" customHeight="1">
      <c r="B115" s="177"/>
      <c r="C115" s="194" t="s">
        <v>242</v>
      </c>
      <c r="D115" s="194" t="s">
        <v>1051</v>
      </c>
      <c r="E115" s="195" t="s">
        <v>1709</v>
      </c>
      <c r="F115" s="196" t="s">
        <v>1710</v>
      </c>
      <c r="G115" s="197" t="s">
        <v>200</v>
      </c>
      <c r="H115" s="198">
        <v>100</v>
      </c>
      <c r="I115" s="199"/>
      <c r="J115" s="200">
        <f t="shared" si="0"/>
        <v>0</v>
      </c>
      <c r="K115" s="196" t="s">
        <v>135</v>
      </c>
      <c r="L115" s="201"/>
      <c r="M115" s="202" t="s">
        <v>5</v>
      </c>
      <c r="N115" s="203" t="s">
        <v>38</v>
      </c>
      <c r="O115" s="39"/>
      <c r="P115" s="187">
        <f t="shared" si="1"/>
        <v>0</v>
      </c>
      <c r="Q115" s="187">
        <v>0</v>
      </c>
      <c r="R115" s="187">
        <f t="shared" si="2"/>
        <v>0</v>
      </c>
      <c r="S115" s="187">
        <v>0</v>
      </c>
      <c r="T115" s="188">
        <f t="shared" si="3"/>
        <v>0</v>
      </c>
      <c r="AR115" s="21" t="s">
        <v>160</v>
      </c>
      <c r="AT115" s="21" t="s">
        <v>1051</v>
      </c>
      <c r="AU115" s="21" t="s">
        <v>76</v>
      </c>
      <c r="AY115" s="21" t="s">
        <v>128</v>
      </c>
      <c r="BE115" s="189">
        <f t="shared" si="4"/>
        <v>0</v>
      </c>
      <c r="BF115" s="189">
        <f t="shared" si="5"/>
        <v>0</v>
      </c>
      <c r="BG115" s="189">
        <f t="shared" si="6"/>
        <v>0</v>
      </c>
      <c r="BH115" s="189">
        <f t="shared" si="7"/>
        <v>0</v>
      </c>
      <c r="BI115" s="189">
        <f t="shared" si="8"/>
        <v>0</v>
      </c>
      <c r="BJ115" s="21" t="s">
        <v>74</v>
      </c>
      <c r="BK115" s="189">
        <f t="shared" si="9"/>
        <v>0</v>
      </c>
      <c r="BL115" s="21" t="s">
        <v>136</v>
      </c>
      <c r="BM115" s="21" t="s">
        <v>1711</v>
      </c>
    </row>
    <row r="116" spans="2:65" s="1" customFormat="1" ht="16.5" customHeight="1">
      <c r="B116" s="177"/>
      <c r="C116" s="194" t="s">
        <v>246</v>
      </c>
      <c r="D116" s="194" t="s">
        <v>1051</v>
      </c>
      <c r="E116" s="195" t="s">
        <v>1712</v>
      </c>
      <c r="F116" s="196" t="s">
        <v>1713</v>
      </c>
      <c r="G116" s="197" t="s">
        <v>200</v>
      </c>
      <c r="H116" s="198">
        <v>50</v>
      </c>
      <c r="I116" s="199"/>
      <c r="J116" s="200">
        <f t="shared" si="0"/>
        <v>0</v>
      </c>
      <c r="K116" s="196" t="s">
        <v>135</v>
      </c>
      <c r="L116" s="201"/>
      <c r="M116" s="202" t="s">
        <v>5</v>
      </c>
      <c r="N116" s="203" t="s">
        <v>38</v>
      </c>
      <c r="O116" s="39"/>
      <c r="P116" s="187">
        <f t="shared" si="1"/>
        <v>0</v>
      </c>
      <c r="Q116" s="187">
        <v>6.8599999999999994E-2</v>
      </c>
      <c r="R116" s="187">
        <f t="shared" si="2"/>
        <v>3.4299999999999997</v>
      </c>
      <c r="S116" s="187">
        <v>0</v>
      </c>
      <c r="T116" s="188">
        <f t="shared" si="3"/>
        <v>0</v>
      </c>
      <c r="AR116" s="21" t="s">
        <v>160</v>
      </c>
      <c r="AT116" s="21" t="s">
        <v>1051</v>
      </c>
      <c r="AU116" s="21" t="s">
        <v>76</v>
      </c>
      <c r="AY116" s="21" t="s">
        <v>128</v>
      </c>
      <c r="BE116" s="189">
        <f t="shared" si="4"/>
        <v>0</v>
      </c>
      <c r="BF116" s="189">
        <f t="shared" si="5"/>
        <v>0</v>
      </c>
      <c r="BG116" s="189">
        <f t="shared" si="6"/>
        <v>0</v>
      </c>
      <c r="BH116" s="189">
        <f t="shared" si="7"/>
        <v>0</v>
      </c>
      <c r="BI116" s="189">
        <f t="shared" si="8"/>
        <v>0</v>
      </c>
      <c r="BJ116" s="21" t="s">
        <v>74</v>
      </c>
      <c r="BK116" s="189">
        <f t="shared" si="9"/>
        <v>0</v>
      </c>
      <c r="BL116" s="21" t="s">
        <v>136</v>
      </c>
      <c r="BM116" s="21" t="s">
        <v>1714</v>
      </c>
    </row>
    <row r="117" spans="2:65" s="1" customFormat="1" ht="16.5" customHeight="1">
      <c r="B117" s="177"/>
      <c r="C117" s="194" t="s">
        <v>250</v>
      </c>
      <c r="D117" s="194" t="s">
        <v>1051</v>
      </c>
      <c r="E117" s="195" t="s">
        <v>1715</v>
      </c>
      <c r="F117" s="196" t="s">
        <v>1716</v>
      </c>
      <c r="G117" s="197" t="s">
        <v>200</v>
      </c>
      <c r="H117" s="198">
        <v>50</v>
      </c>
      <c r="I117" s="199"/>
      <c r="J117" s="200">
        <f t="shared" si="0"/>
        <v>0</v>
      </c>
      <c r="K117" s="196" t="s">
        <v>135</v>
      </c>
      <c r="L117" s="201"/>
      <c r="M117" s="202" t="s">
        <v>5</v>
      </c>
      <c r="N117" s="203" t="s">
        <v>38</v>
      </c>
      <c r="O117" s="39"/>
      <c r="P117" s="187">
        <f t="shared" si="1"/>
        <v>0</v>
      </c>
      <c r="Q117" s="187">
        <v>5.8999999999999997E-2</v>
      </c>
      <c r="R117" s="187">
        <f t="shared" si="2"/>
        <v>2.9499999999999997</v>
      </c>
      <c r="S117" s="187">
        <v>0</v>
      </c>
      <c r="T117" s="188">
        <f t="shared" si="3"/>
        <v>0</v>
      </c>
      <c r="AR117" s="21" t="s">
        <v>160</v>
      </c>
      <c r="AT117" s="21" t="s">
        <v>1051</v>
      </c>
      <c r="AU117" s="21" t="s">
        <v>76</v>
      </c>
      <c r="AY117" s="21" t="s">
        <v>128</v>
      </c>
      <c r="BE117" s="189">
        <f t="shared" si="4"/>
        <v>0</v>
      </c>
      <c r="BF117" s="189">
        <f t="shared" si="5"/>
        <v>0</v>
      </c>
      <c r="BG117" s="189">
        <f t="shared" si="6"/>
        <v>0</v>
      </c>
      <c r="BH117" s="189">
        <f t="shared" si="7"/>
        <v>0</v>
      </c>
      <c r="BI117" s="189">
        <f t="shared" si="8"/>
        <v>0</v>
      </c>
      <c r="BJ117" s="21" t="s">
        <v>74</v>
      </c>
      <c r="BK117" s="189">
        <f t="shared" si="9"/>
        <v>0</v>
      </c>
      <c r="BL117" s="21" t="s">
        <v>136</v>
      </c>
      <c r="BM117" s="21" t="s">
        <v>1717</v>
      </c>
    </row>
    <row r="118" spans="2:65" s="1" customFormat="1" ht="16.5" customHeight="1">
      <c r="B118" s="177"/>
      <c r="C118" s="194" t="s">
        <v>254</v>
      </c>
      <c r="D118" s="194" t="s">
        <v>1051</v>
      </c>
      <c r="E118" s="195" t="s">
        <v>1718</v>
      </c>
      <c r="F118" s="196" t="s">
        <v>1719</v>
      </c>
      <c r="G118" s="197" t="s">
        <v>144</v>
      </c>
      <c r="H118" s="198">
        <v>10</v>
      </c>
      <c r="I118" s="199"/>
      <c r="J118" s="200">
        <f t="shared" si="0"/>
        <v>0</v>
      </c>
      <c r="K118" s="196" t="s">
        <v>135</v>
      </c>
      <c r="L118" s="201"/>
      <c r="M118" s="202" t="s">
        <v>5</v>
      </c>
      <c r="N118" s="203" t="s">
        <v>38</v>
      </c>
      <c r="O118" s="39"/>
      <c r="P118" s="187">
        <f t="shared" si="1"/>
        <v>0</v>
      </c>
      <c r="Q118" s="187">
        <v>2.4289999999999998</v>
      </c>
      <c r="R118" s="187">
        <f t="shared" si="2"/>
        <v>24.29</v>
      </c>
      <c r="S118" s="187">
        <v>0</v>
      </c>
      <c r="T118" s="188">
        <f t="shared" si="3"/>
        <v>0</v>
      </c>
      <c r="AR118" s="21" t="s">
        <v>160</v>
      </c>
      <c r="AT118" s="21" t="s">
        <v>1051</v>
      </c>
      <c r="AU118" s="21" t="s">
        <v>76</v>
      </c>
      <c r="AY118" s="21" t="s">
        <v>128</v>
      </c>
      <c r="BE118" s="189">
        <f t="shared" si="4"/>
        <v>0</v>
      </c>
      <c r="BF118" s="189">
        <f t="shared" si="5"/>
        <v>0</v>
      </c>
      <c r="BG118" s="189">
        <f t="shared" si="6"/>
        <v>0</v>
      </c>
      <c r="BH118" s="189">
        <f t="shared" si="7"/>
        <v>0</v>
      </c>
      <c r="BI118" s="189">
        <f t="shared" si="8"/>
        <v>0</v>
      </c>
      <c r="BJ118" s="21" t="s">
        <v>74</v>
      </c>
      <c r="BK118" s="189">
        <f t="shared" si="9"/>
        <v>0</v>
      </c>
      <c r="BL118" s="21" t="s">
        <v>136</v>
      </c>
      <c r="BM118" s="21" t="s">
        <v>1720</v>
      </c>
    </row>
    <row r="119" spans="2:65" s="1" customFormat="1" ht="16.5" customHeight="1">
      <c r="B119" s="177"/>
      <c r="C119" s="194" t="s">
        <v>259</v>
      </c>
      <c r="D119" s="194" t="s">
        <v>1051</v>
      </c>
      <c r="E119" s="195" t="s">
        <v>1721</v>
      </c>
      <c r="F119" s="196" t="s">
        <v>1722</v>
      </c>
      <c r="G119" s="197" t="s">
        <v>144</v>
      </c>
      <c r="H119" s="198">
        <v>10</v>
      </c>
      <c r="I119" s="199"/>
      <c r="J119" s="200">
        <f t="shared" si="0"/>
        <v>0</v>
      </c>
      <c r="K119" s="196" t="s">
        <v>135</v>
      </c>
      <c r="L119" s="201"/>
      <c r="M119" s="202" t="s">
        <v>5</v>
      </c>
      <c r="N119" s="203" t="s">
        <v>38</v>
      </c>
      <c r="O119" s="39"/>
      <c r="P119" s="187">
        <f t="shared" si="1"/>
        <v>0</v>
      </c>
      <c r="Q119" s="187">
        <v>2.4289999999999998</v>
      </c>
      <c r="R119" s="187">
        <f t="shared" si="2"/>
        <v>24.29</v>
      </c>
      <c r="S119" s="187">
        <v>0</v>
      </c>
      <c r="T119" s="188">
        <f t="shared" si="3"/>
        <v>0</v>
      </c>
      <c r="AR119" s="21" t="s">
        <v>160</v>
      </c>
      <c r="AT119" s="21" t="s">
        <v>1051</v>
      </c>
      <c r="AU119" s="21" t="s">
        <v>76</v>
      </c>
      <c r="AY119" s="21" t="s">
        <v>128</v>
      </c>
      <c r="BE119" s="189">
        <f t="shared" si="4"/>
        <v>0</v>
      </c>
      <c r="BF119" s="189">
        <f t="shared" si="5"/>
        <v>0</v>
      </c>
      <c r="BG119" s="189">
        <f t="shared" si="6"/>
        <v>0</v>
      </c>
      <c r="BH119" s="189">
        <f t="shared" si="7"/>
        <v>0</v>
      </c>
      <c r="BI119" s="189">
        <f t="shared" si="8"/>
        <v>0</v>
      </c>
      <c r="BJ119" s="21" t="s">
        <v>74</v>
      </c>
      <c r="BK119" s="189">
        <f t="shared" si="9"/>
        <v>0</v>
      </c>
      <c r="BL119" s="21" t="s">
        <v>136</v>
      </c>
      <c r="BM119" s="21" t="s">
        <v>1723</v>
      </c>
    </row>
    <row r="120" spans="2:65" s="1" customFormat="1" ht="16.5" customHeight="1">
      <c r="B120" s="177"/>
      <c r="C120" s="194" t="s">
        <v>283</v>
      </c>
      <c r="D120" s="194" t="s">
        <v>1051</v>
      </c>
      <c r="E120" s="195" t="s">
        <v>1724</v>
      </c>
      <c r="F120" s="196" t="s">
        <v>1725</v>
      </c>
      <c r="G120" s="197" t="s">
        <v>892</v>
      </c>
      <c r="H120" s="198">
        <v>10</v>
      </c>
      <c r="I120" s="199"/>
      <c r="J120" s="200">
        <f t="shared" si="0"/>
        <v>0</v>
      </c>
      <c r="K120" s="196" t="s">
        <v>135</v>
      </c>
      <c r="L120" s="201"/>
      <c r="M120" s="202" t="s">
        <v>5</v>
      </c>
      <c r="N120" s="203" t="s">
        <v>38</v>
      </c>
      <c r="O120" s="39"/>
      <c r="P120" s="187">
        <f t="shared" si="1"/>
        <v>0</v>
      </c>
      <c r="Q120" s="187">
        <v>1</v>
      </c>
      <c r="R120" s="187">
        <f t="shared" si="2"/>
        <v>10</v>
      </c>
      <c r="S120" s="187">
        <v>0</v>
      </c>
      <c r="T120" s="188">
        <f t="shared" si="3"/>
        <v>0</v>
      </c>
      <c r="AR120" s="21" t="s">
        <v>160</v>
      </c>
      <c r="AT120" s="21" t="s">
        <v>1051</v>
      </c>
      <c r="AU120" s="21" t="s">
        <v>76</v>
      </c>
      <c r="AY120" s="21" t="s">
        <v>128</v>
      </c>
      <c r="BE120" s="189">
        <f t="shared" si="4"/>
        <v>0</v>
      </c>
      <c r="BF120" s="189">
        <f t="shared" si="5"/>
        <v>0</v>
      </c>
      <c r="BG120" s="189">
        <f t="shared" si="6"/>
        <v>0</v>
      </c>
      <c r="BH120" s="189">
        <f t="shared" si="7"/>
        <v>0</v>
      </c>
      <c r="BI120" s="189">
        <f t="shared" si="8"/>
        <v>0</v>
      </c>
      <c r="BJ120" s="21" t="s">
        <v>74</v>
      </c>
      <c r="BK120" s="189">
        <f t="shared" si="9"/>
        <v>0</v>
      </c>
      <c r="BL120" s="21" t="s">
        <v>136</v>
      </c>
      <c r="BM120" s="21" t="s">
        <v>1726</v>
      </c>
    </row>
    <row r="121" spans="2:65" s="1" customFormat="1" ht="16.5" customHeight="1">
      <c r="B121" s="177"/>
      <c r="C121" s="194" t="s">
        <v>287</v>
      </c>
      <c r="D121" s="194" t="s">
        <v>1051</v>
      </c>
      <c r="E121" s="195" t="s">
        <v>1727</v>
      </c>
      <c r="F121" s="196" t="s">
        <v>1728</v>
      </c>
      <c r="G121" s="197" t="s">
        <v>892</v>
      </c>
      <c r="H121" s="198">
        <v>10</v>
      </c>
      <c r="I121" s="199"/>
      <c r="J121" s="200">
        <f t="shared" si="0"/>
        <v>0</v>
      </c>
      <c r="K121" s="196" t="s">
        <v>135</v>
      </c>
      <c r="L121" s="201"/>
      <c r="M121" s="202" t="s">
        <v>5</v>
      </c>
      <c r="N121" s="203" t="s">
        <v>38</v>
      </c>
      <c r="O121" s="39"/>
      <c r="P121" s="187">
        <f t="shared" si="1"/>
        <v>0</v>
      </c>
      <c r="Q121" s="187">
        <v>1</v>
      </c>
      <c r="R121" s="187">
        <f t="shared" si="2"/>
        <v>10</v>
      </c>
      <c r="S121" s="187">
        <v>0</v>
      </c>
      <c r="T121" s="188">
        <f t="shared" si="3"/>
        <v>0</v>
      </c>
      <c r="AR121" s="21" t="s">
        <v>160</v>
      </c>
      <c r="AT121" s="21" t="s">
        <v>1051</v>
      </c>
      <c r="AU121" s="21" t="s">
        <v>76</v>
      </c>
      <c r="AY121" s="21" t="s">
        <v>128</v>
      </c>
      <c r="BE121" s="189">
        <f t="shared" si="4"/>
        <v>0</v>
      </c>
      <c r="BF121" s="189">
        <f t="shared" si="5"/>
        <v>0</v>
      </c>
      <c r="BG121" s="189">
        <f t="shared" si="6"/>
        <v>0</v>
      </c>
      <c r="BH121" s="189">
        <f t="shared" si="7"/>
        <v>0</v>
      </c>
      <c r="BI121" s="189">
        <f t="shared" si="8"/>
        <v>0</v>
      </c>
      <c r="BJ121" s="21" t="s">
        <v>74</v>
      </c>
      <c r="BK121" s="189">
        <f t="shared" si="9"/>
        <v>0</v>
      </c>
      <c r="BL121" s="21" t="s">
        <v>136</v>
      </c>
      <c r="BM121" s="21" t="s">
        <v>1729</v>
      </c>
    </row>
    <row r="122" spans="2:65" s="1" customFormat="1" ht="16.5" customHeight="1">
      <c r="B122" s="177"/>
      <c r="C122" s="194" t="s">
        <v>291</v>
      </c>
      <c r="D122" s="194" t="s">
        <v>1051</v>
      </c>
      <c r="E122" s="195" t="s">
        <v>1730</v>
      </c>
      <c r="F122" s="196" t="s">
        <v>1731</v>
      </c>
      <c r="G122" s="197" t="s">
        <v>892</v>
      </c>
      <c r="H122" s="198">
        <v>10</v>
      </c>
      <c r="I122" s="199"/>
      <c r="J122" s="200">
        <f t="shared" si="0"/>
        <v>0</v>
      </c>
      <c r="K122" s="196" t="s">
        <v>135</v>
      </c>
      <c r="L122" s="201"/>
      <c r="M122" s="202" t="s">
        <v>5</v>
      </c>
      <c r="N122" s="203" t="s">
        <v>38</v>
      </c>
      <c r="O122" s="39"/>
      <c r="P122" s="187">
        <f t="shared" si="1"/>
        <v>0</v>
      </c>
      <c r="Q122" s="187">
        <v>1</v>
      </c>
      <c r="R122" s="187">
        <f t="shared" si="2"/>
        <v>10</v>
      </c>
      <c r="S122" s="187">
        <v>0</v>
      </c>
      <c r="T122" s="188">
        <f t="shared" si="3"/>
        <v>0</v>
      </c>
      <c r="AR122" s="21" t="s">
        <v>160</v>
      </c>
      <c r="AT122" s="21" t="s">
        <v>1051</v>
      </c>
      <c r="AU122" s="21" t="s">
        <v>76</v>
      </c>
      <c r="AY122" s="21" t="s">
        <v>128</v>
      </c>
      <c r="BE122" s="189">
        <f t="shared" si="4"/>
        <v>0</v>
      </c>
      <c r="BF122" s="189">
        <f t="shared" si="5"/>
        <v>0</v>
      </c>
      <c r="BG122" s="189">
        <f t="shared" si="6"/>
        <v>0</v>
      </c>
      <c r="BH122" s="189">
        <f t="shared" si="7"/>
        <v>0</v>
      </c>
      <c r="BI122" s="189">
        <f t="shared" si="8"/>
        <v>0</v>
      </c>
      <c r="BJ122" s="21" t="s">
        <v>74</v>
      </c>
      <c r="BK122" s="189">
        <f t="shared" si="9"/>
        <v>0</v>
      </c>
      <c r="BL122" s="21" t="s">
        <v>136</v>
      </c>
      <c r="BM122" s="21" t="s">
        <v>1732</v>
      </c>
    </row>
    <row r="123" spans="2:65" s="1" customFormat="1" ht="16.5" customHeight="1">
      <c r="B123" s="177"/>
      <c r="C123" s="194" t="s">
        <v>295</v>
      </c>
      <c r="D123" s="194" t="s">
        <v>1051</v>
      </c>
      <c r="E123" s="195" t="s">
        <v>1733</v>
      </c>
      <c r="F123" s="196" t="s">
        <v>1734</v>
      </c>
      <c r="G123" s="197" t="s">
        <v>892</v>
      </c>
      <c r="H123" s="198">
        <v>10</v>
      </c>
      <c r="I123" s="199"/>
      <c r="J123" s="200">
        <f t="shared" si="0"/>
        <v>0</v>
      </c>
      <c r="K123" s="196" t="s">
        <v>135</v>
      </c>
      <c r="L123" s="201"/>
      <c r="M123" s="202" t="s">
        <v>5</v>
      </c>
      <c r="N123" s="203" t="s">
        <v>38</v>
      </c>
      <c r="O123" s="39"/>
      <c r="P123" s="187">
        <f t="shared" si="1"/>
        <v>0</v>
      </c>
      <c r="Q123" s="187">
        <v>1</v>
      </c>
      <c r="R123" s="187">
        <f t="shared" si="2"/>
        <v>10</v>
      </c>
      <c r="S123" s="187">
        <v>0</v>
      </c>
      <c r="T123" s="188">
        <f t="shared" si="3"/>
        <v>0</v>
      </c>
      <c r="AR123" s="21" t="s">
        <v>160</v>
      </c>
      <c r="AT123" s="21" t="s">
        <v>1051</v>
      </c>
      <c r="AU123" s="21" t="s">
        <v>76</v>
      </c>
      <c r="AY123" s="21" t="s">
        <v>128</v>
      </c>
      <c r="BE123" s="189">
        <f t="shared" si="4"/>
        <v>0</v>
      </c>
      <c r="BF123" s="189">
        <f t="shared" si="5"/>
        <v>0</v>
      </c>
      <c r="BG123" s="189">
        <f t="shared" si="6"/>
        <v>0</v>
      </c>
      <c r="BH123" s="189">
        <f t="shared" si="7"/>
        <v>0</v>
      </c>
      <c r="BI123" s="189">
        <f t="shared" si="8"/>
        <v>0</v>
      </c>
      <c r="BJ123" s="21" t="s">
        <v>74</v>
      </c>
      <c r="BK123" s="189">
        <f t="shared" si="9"/>
        <v>0</v>
      </c>
      <c r="BL123" s="21" t="s">
        <v>136</v>
      </c>
      <c r="BM123" s="21" t="s">
        <v>1735</v>
      </c>
    </row>
    <row r="124" spans="2:65" s="1" customFormat="1" ht="16.5" customHeight="1">
      <c r="B124" s="177"/>
      <c r="C124" s="194" t="s">
        <v>299</v>
      </c>
      <c r="D124" s="194" t="s">
        <v>1051</v>
      </c>
      <c r="E124" s="195" t="s">
        <v>1736</v>
      </c>
      <c r="F124" s="196" t="s">
        <v>1737</v>
      </c>
      <c r="G124" s="197" t="s">
        <v>892</v>
      </c>
      <c r="H124" s="198">
        <v>10</v>
      </c>
      <c r="I124" s="199"/>
      <c r="J124" s="200">
        <f t="shared" si="0"/>
        <v>0</v>
      </c>
      <c r="K124" s="196" t="s">
        <v>135</v>
      </c>
      <c r="L124" s="201"/>
      <c r="M124" s="202" t="s">
        <v>5</v>
      </c>
      <c r="N124" s="203" t="s">
        <v>38</v>
      </c>
      <c r="O124" s="39"/>
      <c r="P124" s="187">
        <f t="shared" si="1"/>
        <v>0</v>
      </c>
      <c r="Q124" s="187">
        <v>1</v>
      </c>
      <c r="R124" s="187">
        <f t="shared" si="2"/>
        <v>10</v>
      </c>
      <c r="S124" s="187">
        <v>0</v>
      </c>
      <c r="T124" s="188">
        <f t="shared" si="3"/>
        <v>0</v>
      </c>
      <c r="AR124" s="21" t="s">
        <v>160</v>
      </c>
      <c r="AT124" s="21" t="s">
        <v>1051</v>
      </c>
      <c r="AU124" s="21" t="s">
        <v>76</v>
      </c>
      <c r="AY124" s="21" t="s">
        <v>128</v>
      </c>
      <c r="BE124" s="189">
        <f t="shared" si="4"/>
        <v>0</v>
      </c>
      <c r="BF124" s="189">
        <f t="shared" si="5"/>
        <v>0</v>
      </c>
      <c r="BG124" s="189">
        <f t="shared" si="6"/>
        <v>0</v>
      </c>
      <c r="BH124" s="189">
        <f t="shared" si="7"/>
        <v>0</v>
      </c>
      <c r="BI124" s="189">
        <f t="shared" si="8"/>
        <v>0</v>
      </c>
      <c r="BJ124" s="21" t="s">
        <v>74</v>
      </c>
      <c r="BK124" s="189">
        <f t="shared" si="9"/>
        <v>0</v>
      </c>
      <c r="BL124" s="21" t="s">
        <v>136</v>
      </c>
      <c r="BM124" s="21" t="s">
        <v>1738</v>
      </c>
    </row>
    <row r="125" spans="2:65" s="1" customFormat="1" ht="16.5" customHeight="1">
      <c r="B125" s="177"/>
      <c r="C125" s="194" t="s">
        <v>303</v>
      </c>
      <c r="D125" s="194" t="s">
        <v>1051</v>
      </c>
      <c r="E125" s="195" t="s">
        <v>1739</v>
      </c>
      <c r="F125" s="196" t="s">
        <v>1740</v>
      </c>
      <c r="G125" s="197" t="s">
        <v>892</v>
      </c>
      <c r="H125" s="198">
        <v>10</v>
      </c>
      <c r="I125" s="199"/>
      <c r="J125" s="200">
        <f t="shared" si="0"/>
        <v>0</v>
      </c>
      <c r="K125" s="196" t="s">
        <v>135</v>
      </c>
      <c r="L125" s="201"/>
      <c r="M125" s="202" t="s">
        <v>5</v>
      </c>
      <c r="N125" s="203" t="s">
        <v>38</v>
      </c>
      <c r="O125" s="39"/>
      <c r="P125" s="187">
        <f t="shared" si="1"/>
        <v>0</v>
      </c>
      <c r="Q125" s="187">
        <v>1</v>
      </c>
      <c r="R125" s="187">
        <f t="shared" si="2"/>
        <v>10</v>
      </c>
      <c r="S125" s="187">
        <v>0</v>
      </c>
      <c r="T125" s="188">
        <f t="shared" si="3"/>
        <v>0</v>
      </c>
      <c r="AR125" s="21" t="s">
        <v>160</v>
      </c>
      <c r="AT125" s="21" t="s">
        <v>1051</v>
      </c>
      <c r="AU125" s="21" t="s">
        <v>76</v>
      </c>
      <c r="AY125" s="21" t="s">
        <v>128</v>
      </c>
      <c r="BE125" s="189">
        <f t="shared" si="4"/>
        <v>0</v>
      </c>
      <c r="BF125" s="189">
        <f t="shared" si="5"/>
        <v>0</v>
      </c>
      <c r="BG125" s="189">
        <f t="shared" si="6"/>
        <v>0</v>
      </c>
      <c r="BH125" s="189">
        <f t="shared" si="7"/>
        <v>0</v>
      </c>
      <c r="BI125" s="189">
        <f t="shared" si="8"/>
        <v>0</v>
      </c>
      <c r="BJ125" s="21" t="s">
        <v>74</v>
      </c>
      <c r="BK125" s="189">
        <f t="shared" si="9"/>
        <v>0</v>
      </c>
      <c r="BL125" s="21" t="s">
        <v>136</v>
      </c>
      <c r="BM125" s="21" t="s">
        <v>1741</v>
      </c>
    </row>
    <row r="126" spans="2:65" s="1" customFormat="1" ht="16.5" customHeight="1">
      <c r="B126" s="177"/>
      <c r="C126" s="194" t="s">
        <v>308</v>
      </c>
      <c r="D126" s="194" t="s">
        <v>1051</v>
      </c>
      <c r="E126" s="195" t="s">
        <v>1742</v>
      </c>
      <c r="F126" s="196" t="s">
        <v>1743</v>
      </c>
      <c r="G126" s="197" t="s">
        <v>892</v>
      </c>
      <c r="H126" s="198">
        <v>10</v>
      </c>
      <c r="I126" s="199"/>
      <c r="J126" s="200">
        <f t="shared" si="0"/>
        <v>0</v>
      </c>
      <c r="K126" s="196" t="s">
        <v>135</v>
      </c>
      <c r="L126" s="201"/>
      <c r="M126" s="202" t="s">
        <v>5</v>
      </c>
      <c r="N126" s="203" t="s">
        <v>38</v>
      </c>
      <c r="O126" s="39"/>
      <c r="P126" s="187">
        <f t="shared" si="1"/>
        <v>0</v>
      </c>
      <c r="Q126" s="187">
        <v>1</v>
      </c>
      <c r="R126" s="187">
        <f t="shared" si="2"/>
        <v>10</v>
      </c>
      <c r="S126" s="187">
        <v>0</v>
      </c>
      <c r="T126" s="188">
        <f t="shared" si="3"/>
        <v>0</v>
      </c>
      <c r="AR126" s="21" t="s">
        <v>160</v>
      </c>
      <c r="AT126" s="21" t="s">
        <v>1051</v>
      </c>
      <c r="AU126" s="21" t="s">
        <v>76</v>
      </c>
      <c r="AY126" s="21" t="s">
        <v>128</v>
      </c>
      <c r="BE126" s="189">
        <f t="shared" si="4"/>
        <v>0</v>
      </c>
      <c r="BF126" s="189">
        <f t="shared" si="5"/>
        <v>0</v>
      </c>
      <c r="BG126" s="189">
        <f t="shared" si="6"/>
        <v>0</v>
      </c>
      <c r="BH126" s="189">
        <f t="shared" si="7"/>
        <v>0</v>
      </c>
      <c r="BI126" s="189">
        <f t="shared" si="8"/>
        <v>0</v>
      </c>
      <c r="BJ126" s="21" t="s">
        <v>74</v>
      </c>
      <c r="BK126" s="189">
        <f t="shared" si="9"/>
        <v>0</v>
      </c>
      <c r="BL126" s="21" t="s">
        <v>136</v>
      </c>
      <c r="BM126" s="21" t="s">
        <v>1744</v>
      </c>
    </row>
    <row r="127" spans="2:65" s="1" customFormat="1" ht="16.5" customHeight="1">
      <c r="B127" s="177"/>
      <c r="C127" s="194" t="s">
        <v>312</v>
      </c>
      <c r="D127" s="194" t="s">
        <v>1051</v>
      </c>
      <c r="E127" s="195" t="s">
        <v>1745</v>
      </c>
      <c r="F127" s="196" t="s">
        <v>1746</v>
      </c>
      <c r="G127" s="197" t="s">
        <v>892</v>
      </c>
      <c r="H127" s="198">
        <v>10</v>
      </c>
      <c r="I127" s="199"/>
      <c r="J127" s="200">
        <f t="shared" si="0"/>
        <v>0</v>
      </c>
      <c r="K127" s="196" t="s">
        <v>135</v>
      </c>
      <c r="L127" s="201"/>
      <c r="M127" s="202" t="s">
        <v>5</v>
      </c>
      <c r="N127" s="203" t="s">
        <v>38</v>
      </c>
      <c r="O127" s="39"/>
      <c r="P127" s="187">
        <f t="shared" si="1"/>
        <v>0</v>
      </c>
      <c r="Q127" s="187">
        <v>1</v>
      </c>
      <c r="R127" s="187">
        <f t="shared" si="2"/>
        <v>10</v>
      </c>
      <c r="S127" s="187">
        <v>0</v>
      </c>
      <c r="T127" s="188">
        <f t="shared" si="3"/>
        <v>0</v>
      </c>
      <c r="AR127" s="21" t="s">
        <v>160</v>
      </c>
      <c r="AT127" s="21" t="s">
        <v>1051</v>
      </c>
      <c r="AU127" s="21" t="s">
        <v>76</v>
      </c>
      <c r="AY127" s="21" t="s">
        <v>128</v>
      </c>
      <c r="BE127" s="189">
        <f t="shared" si="4"/>
        <v>0</v>
      </c>
      <c r="BF127" s="189">
        <f t="shared" si="5"/>
        <v>0</v>
      </c>
      <c r="BG127" s="189">
        <f t="shared" si="6"/>
        <v>0</v>
      </c>
      <c r="BH127" s="189">
        <f t="shared" si="7"/>
        <v>0</v>
      </c>
      <c r="BI127" s="189">
        <f t="shared" si="8"/>
        <v>0</v>
      </c>
      <c r="BJ127" s="21" t="s">
        <v>74</v>
      </c>
      <c r="BK127" s="189">
        <f t="shared" si="9"/>
        <v>0</v>
      </c>
      <c r="BL127" s="21" t="s">
        <v>136</v>
      </c>
      <c r="BM127" s="21" t="s">
        <v>1747</v>
      </c>
    </row>
    <row r="128" spans="2:65" s="1" customFormat="1" ht="16.5" customHeight="1">
      <c r="B128" s="177"/>
      <c r="C128" s="194" t="s">
        <v>316</v>
      </c>
      <c r="D128" s="194" t="s">
        <v>1051</v>
      </c>
      <c r="E128" s="195" t="s">
        <v>1748</v>
      </c>
      <c r="F128" s="196" t="s">
        <v>1749</v>
      </c>
      <c r="G128" s="197" t="s">
        <v>1750</v>
      </c>
      <c r="H128" s="198">
        <v>10</v>
      </c>
      <c r="I128" s="199"/>
      <c r="J128" s="200">
        <f t="shared" si="0"/>
        <v>0</v>
      </c>
      <c r="K128" s="196" t="s">
        <v>135</v>
      </c>
      <c r="L128" s="201"/>
      <c r="M128" s="202" t="s">
        <v>5</v>
      </c>
      <c r="N128" s="203" t="s">
        <v>38</v>
      </c>
      <c r="O128" s="39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AR128" s="21" t="s">
        <v>160</v>
      </c>
      <c r="AT128" s="21" t="s">
        <v>1051</v>
      </c>
      <c r="AU128" s="21" t="s">
        <v>76</v>
      </c>
      <c r="AY128" s="21" t="s">
        <v>128</v>
      </c>
      <c r="BE128" s="189">
        <f t="shared" si="4"/>
        <v>0</v>
      </c>
      <c r="BF128" s="189">
        <f t="shared" si="5"/>
        <v>0</v>
      </c>
      <c r="BG128" s="189">
        <f t="shared" si="6"/>
        <v>0</v>
      </c>
      <c r="BH128" s="189">
        <f t="shared" si="7"/>
        <v>0</v>
      </c>
      <c r="BI128" s="189">
        <f t="shared" si="8"/>
        <v>0</v>
      </c>
      <c r="BJ128" s="21" t="s">
        <v>74</v>
      </c>
      <c r="BK128" s="189">
        <f t="shared" si="9"/>
        <v>0</v>
      </c>
      <c r="BL128" s="21" t="s">
        <v>136</v>
      </c>
      <c r="BM128" s="21" t="s">
        <v>1751</v>
      </c>
    </row>
    <row r="129" spans="2:65" s="1" customFormat="1" ht="16.5" customHeight="1">
      <c r="B129" s="177"/>
      <c r="C129" s="194" t="s">
        <v>320</v>
      </c>
      <c r="D129" s="194" t="s">
        <v>1051</v>
      </c>
      <c r="E129" s="195" t="s">
        <v>1752</v>
      </c>
      <c r="F129" s="196" t="s">
        <v>1753</v>
      </c>
      <c r="G129" s="197" t="s">
        <v>167</v>
      </c>
      <c r="H129" s="198">
        <v>10</v>
      </c>
      <c r="I129" s="199"/>
      <c r="J129" s="200">
        <f t="shared" si="0"/>
        <v>0</v>
      </c>
      <c r="K129" s="196" t="s">
        <v>135</v>
      </c>
      <c r="L129" s="201"/>
      <c r="M129" s="202" t="s">
        <v>5</v>
      </c>
      <c r="N129" s="203" t="s">
        <v>38</v>
      </c>
      <c r="O129" s="39"/>
      <c r="P129" s="187">
        <f t="shared" si="1"/>
        <v>0</v>
      </c>
      <c r="Q129" s="187">
        <v>0</v>
      </c>
      <c r="R129" s="187">
        <f t="shared" si="2"/>
        <v>0</v>
      </c>
      <c r="S129" s="187">
        <v>0</v>
      </c>
      <c r="T129" s="188">
        <f t="shared" si="3"/>
        <v>0</v>
      </c>
      <c r="AR129" s="21" t="s">
        <v>160</v>
      </c>
      <c r="AT129" s="21" t="s">
        <v>1051</v>
      </c>
      <c r="AU129" s="21" t="s">
        <v>76</v>
      </c>
      <c r="AY129" s="21" t="s">
        <v>128</v>
      </c>
      <c r="BE129" s="189">
        <f t="shared" si="4"/>
        <v>0</v>
      </c>
      <c r="BF129" s="189">
        <f t="shared" si="5"/>
        <v>0</v>
      </c>
      <c r="BG129" s="189">
        <f t="shared" si="6"/>
        <v>0</v>
      </c>
      <c r="BH129" s="189">
        <f t="shared" si="7"/>
        <v>0</v>
      </c>
      <c r="BI129" s="189">
        <f t="shared" si="8"/>
        <v>0</v>
      </c>
      <c r="BJ129" s="21" t="s">
        <v>74</v>
      </c>
      <c r="BK129" s="189">
        <f t="shared" si="9"/>
        <v>0</v>
      </c>
      <c r="BL129" s="21" t="s">
        <v>136</v>
      </c>
      <c r="BM129" s="21" t="s">
        <v>1754</v>
      </c>
    </row>
    <row r="130" spans="2:65" s="1" customFormat="1" ht="16.5" customHeight="1">
      <c r="B130" s="177"/>
      <c r="C130" s="194" t="s">
        <v>324</v>
      </c>
      <c r="D130" s="194" t="s">
        <v>1051</v>
      </c>
      <c r="E130" s="195" t="s">
        <v>1755</v>
      </c>
      <c r="F130" s="196" t="s">
        <v>1756</v>
      </c>
      <c r="G130" s="197" t="s">
        <v>167</v>
      </c>
      <c r="H130" s="198">
        <v>10</v>
      </c>
      <c r="I130" s="199"/>
      <c r="J130" s="200">
        <f t="shared" si="0"/>
        <v>0</v>
      </c>
      <c r="K130" s="196" t="s">
        <v>135</v>
      </c>
      <c r="L130" s="201"/>
      <c r="M130" s="202" t="s">
        <v>5</v>
      </c>
      <c r="N130" s="203" t="s">
        <v>38</v>
      </c>
      <c r="O130" s="39"/>
      <c r="P130" s="187">
        <f t="shared" si="1"/>
        <v>0</v>
      </c>
      <c r="Q130" s="187">
        <v>0</v>
      </c>
      <c r="R130" s="187">
        <f t="shared" si="2"/>
        <v>0</v>
      </c>
      <c r="S130" s="187">
        <v>0</v>
      </c>
      <c r="T130" s="188">
        <f t="shared" si="3"/>
        <v>0</v>
      </c>
      <c r="AR130" s="21" t="s">
        <v>160</v>
      </c>
      <c r="AT130" s="21" t="s">
        <v>1051</v>
      </c>
      <c r="AU130" s="21" t="s">
        <v>76</v>
      </c>
      <c r="AY130" s="21" t="s">
        <v>128</v>
      </c>
      <c r="BE130" s="189">
        <f t="shared" si="4"/>
        <v>0</v>
      </c>
      <c r="BF130" s="189">
        <f t="shared" si="5"/>
        <v>0</v>
      </c>
      <c r="BG130" s="189">
        <f t="shared" si="6"/>
        <v>0</v>
      </c>
      <c r="BH130" s="189">
        <f t="shared" si="7"/>
        <v>0</v>
      </c>
      <c r="BI130" s="189">
        <f t="shared" si="8"/>
        <v>0</v>
      </c>
      <c r="BJ130" s="21" t="s">
        <v>74</v>
      </c>
      <c r="BK130" s="189">
        <f t="shared" si="9"/>
        <v>0</v>
      </c>
      <c r="BL130" s="21" t="s">
        <v>136</v>
      </c>
      <c r="BM130" s="21" t="s">
        <v>1757</v>
      </c>
    </row>
    <row r="131" spans="2:65" s="1" customFormat="1" ht="16.5" customHeight="1">
      <c r="B131" s="177"/>
      <c r="C131" s="194" t="s">
        <v>263</v>
      </c>
      <c r="D131" s="194" t="s">
        <v>1051</v>
      </c>
      <c r="E131" s="195" t="s">
        <v>1758</v>
      </c>
      <c r="F131" s="196" t="s">
        <v>1759</v>
      </c>
      <c r="G131" s="197" t="s">
        <v>200</v>
      </c>
      <c r="H131" s="198">
        <v>30</v>
      </c>
      <c r="I131" s="199"/>
      <c r="J131" s="200">
        <f t="shared" si="0"/>
        <v>0</v>
      </c>
      <c r="K131" s="196" t="s">
        <v>135</v>
      </c>
      <c r="L131" s="201"/>
      <c r="M131" s="202" t="s">
        <v>5</v>
      </c>
      <c r="N131" s="203" t="s">
        <v>38</v>
      </c>
      <c r="O131" s="39"/>
      <c r="P131" s="187">
        <f t="shared" si="1"/>
        <v>0</v>
      </c>
      <c r="Q131" s="187">
        <v>8.5000000000000006E-2</v>
      </c>
      <c r="R131" s="187">
        <f t="shared" si="2"/>
        <v>2.5500000000000003</v>
      </c>
      <c r="S131" s="187">
        <v>0</v>
      </c>
      <c r="T131" s="188">
        <f t="shared" si="3"/>
        <v>0</v>
      </c>
      <c r="AR131" s="21" t="s">
        <v>160</v>
      </c>
      <c r="AT131" s="21" t="s">
        <v>1051</v>
      </c>
      <c r="AU131" s="21" t="s">
        <v>76</v>
      </c>
      <c r="AY131" s="21" t="s">
        <v>128</v>
      </c>
      <c r="BE131" s="189">
        <f t="shared" si="4"/>
        <v>0</v>
      </c>
      <c r="BF131" s="189">
        <f t="shared" si="5"/>
        <v>0</v>
      </c>
      <c r="BG131" s="189">
        <f t="shared" si="6"/>
        <v>0</v>
      </c>
      <c r="BH131" s="189">
        <f t="shared" si="7"/>
        <v>0</v>
      </c>
      <c r="BI131" s="189">
        <f t="shared" si="8"/>
        <v>0</v>
      </c>
      <c r="BJ131" s="21" t="s">
        <v>74</v>
      </c>
      <c r="BK131" s="189">
        <f t="shared" si="9"/>
        <v>0</v>
      </c>
      <c r="BL131" s="21" t="s">
        <v>136</v>
      </c>
      <c r="BM131" s="21" t="s">
        <v>1760</v>
      </c>
    </row>
    <row r="132" spans="2:65" s="1" customFormat="1" ht="16.5" customHeight="1">
      <c r="B132" s="177"/>
      <c r="C132" s="194" t="s">
        <v>271</v>
      </c>
      <c r="D132" s="194" t="s">
        <v>1051</v>
      </c>
      <c r="E132" s="195" t="s">
        <v>1761</v>
      </c>
      <c r="F132" s="196" t="s">
        <v>1762</v>
      </c>
      <c r="G132" s="197" t="s">
        <v>200</v>
      </c>
      <c r="H132" s="198">
        <v>30</v>
      </c>
      <c r="I132" s="199"/>
      <c r="J132" s="200">
        <f t="shared" si="0"/>
        <v>0</v>
      </c>
      <c r="K132" s="196" t="s">
        <v>135</v>
      </c>
      <c r="L132" s="201"/>
      <c r="M132" s="202" t="s">
        <v>5</v>
      </c>
      <c r="N132" s="203" t="s">
        <v>38</v>
      </c>
      <c r="O132" s="39"/>
      <c r="P132" s="187">
        <f t="shared" si="1"/>
        <v>0</v>
      </c>
      <c r="Q132" s="187">
        <v>7.9000000000000001E-2</v>
      </c>
      <c r="R132" s="187">
        <f t="shared" si="2"/>
        <v>2.37</v>
      </c>
      <c r="S132" s="187">
        <v>0</v>
      </c>
      <c r="T132" s="188">
        <f t="shared" si="3"/>
        <v>0</v>
      </c>
      <c r="AR132" s="21" t="s">
        <v>160</v>
      </c>
      <c r="AT132" s="21" t="s">
        <v>1051</v>
      </c>
      <c r="AU132" s="21" t="s">
        <v>76</v>
      </c>
      <c r="AY132" s="21" t="s">
        <v>128</v>
      </c>
      <c r="BE132" s="189">
        <f t="shared" si="4"/>
        <v>0</v>
      </c>
      <c r="BF132" s="189">
        <f t="shared" si="5"/>
        <v>0</v>
      </c>
      <c r="BG132" s="189">
        <f t="shared" si="6"/>
        <v>0</v>
      </c>
      <c r="BH132" s="189">
        <f t="shared" si="7"/>
        <v>0</v>
      </c>
      <c r="BI132" s="189">
        <f t="shared" si="8"/>
        <v>0</v>
      </c>
      <c r="BJ132" s="21" t="s">
        <v>74</v>
      </c>
      <c r="BK132" s="189">
        <f t="shared" si="9"/>
        <v>0</v>
      </c>
      <c r="BL132" s="21" t="s">
        <v>136</v>
      </c>
      <c r="BM132" s="21" t="s">
        <v>1763</v>
      </c>
    </row>
    <row r="133" spans="2:65" s="1" customFormat="1" ht="16.5" customHeight="1">
      <c r="B133" s="177"/>
      <c r="C133" s="194" t="s">
        <v>275</v>
      </c>
      <c r="D133" s="194" t="s">
        <v>1051</v>
      </c>
      <c r="E133" s="195" t="s">
        <v>1764</v>
      </c>
      <c r="F133" s="196" t="s">
        <v>1765</v>
      </c>
      <c r="G133" s="197" t="s">
        <v>200</v>
      </c>
      <c r="H133" s="198">
        <v>30</v>
      </c>
      <c r="I133" s="199"/>
      <c r="J133" s="200">
        <f t="shared" si="0"/>
        <v>0</v>
      </c>
      <c r="K133" s="196" t="s">
        <v>135</v>
      </c>
      <c r="L133" s="201"/>
      <c r="M133" s="202" t="s">
        <v>5</v>
      </c>
      <c r="N133" s="204" t="s">
        <v>38</v>
      </c>
      <c r="O133" s="205"/>
      <c r="P133" s="206">
        <f t="shared" si="1"/>
        <v>0</v>
      </c>
      <c r="Q133" s="206">
        <v>4.3999999999999997E-2</v>
      </c>
      <c r="R133" s="206">
        <f t="shared" si="2"/>
        <v>1.3199999999999998</v>
      </c>
      <c r="S133" s="206">
        <v>0</v>
      </c>
      <c r="T133" s="207">
        <f t="shared" si="3"/>
        <v>0</v>
      </c>
      <c r="AR133" s="21" t="s">
        <v>160</v>
      </c>
      <c r="AT133" s="21" t="s">
        <v>1051</v>
      </c>
      <c r="AU133" s="21" t="s">
        <v>76</v>
      </c>
      <c r="AY133" s="21" t="s">
        <v>128</v>
      </c>
      <c r="BE133" s="189">
        <f t="shared" si="4"/>
        <v>0</v>
      </c>
      <c r="BF133" s="189">
        <f t="shared" si="5"/>
        <v>0</v>
      </c>
      <c r="BG133" s="189">
        <f t="shared" si="6"/>
        <v>0</v>
      </c>
      <c r="BH133" s="189">
        <f t="shared" si="7"/>
        <v>0</v>
      </c>
      <c r="BI133" s="189">
        <f t="shared" si="8"/>
        <v>0</v>
      </c>
      <c r="BJ133" s="21" t="s">
        <v>74</v>
      </c>
      <c r="BK133" s="189">
        <f t="shared" si="9"/>
        <v>0</v>
      </c>
      <c r="BL133" s="21" t="s">
        <v>136</v>
      </c>
      <c r="BM133" s="21" t="s">
        <v>1766</v>
      </c>
    </row>
    <row r="134" spans="2:65" s="1" customFormat="1" ht="6.95" customHeight="1">
      <c r="B134" s="53"/>
      <c r="C134" s="54"/>
      <c r="D134" s="54"/>
      <c r="E134" s="54"/>
      <c r="F134" s="54"/>
      <c r="G134" s="54"/>
      <c r="H134" s="54"/>
      <c r="I134" s="131"/>
      <c r="J134" s="54"/>
      <c r="K134" s="54"/>
      <c r="L134" s="38"/>
    </row>
  </sheetData>
  <autoFilter ref="C83:K133"/>
  <mergeCells count="13">
    <mergeCell ref="E76:H76"/>
    <mergeCell ref="G1:H1"/>
    <mergeCell ref="L2:V2"/>
    <mergeCell ref="E49:H49"/>
    <mergeCell ref="E51:H51"/>
    <mergeCell ref="J55:J56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4"/>
      <c r="C1" s="104"/>
      <c r="D1" s="105" t="s">
        <v>1</v>
      </c>
      <c r="E1" s="104"/>
      <c r="F1" s="106" t="s">
        <v>94</v>
      </c>
      <c r="G1" s="329" t="s">
        <v>95</v>
      </c>
      <c r="H1" s="329"/>
      <c r="I1" s="107"/>
      <c r="J1" s="106" t="s">
        <v>96</v>
      </c>
      <c r="K1" s="105" t="s">
        <v>97</v>
      </c>
      <c r="L1" s="106" t="s">
        <v>98</v>
      </c>
      <c r="M1" s="106"/>
      <c r="N1" s="106"/>
      <c r="O1" s="106"/>
      <c r="P1" s="106"/>
      <c r="Q1" s="106"/>
      <c r="R1" s="106"/>
      <c r="S1" s="106"/>
      <c r="T1" s="106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5" t="s">
        <v>8</v>
      </c>
      <c r="M2" s="316"/>
      <c r="N2" s="316"/>
      <c r="O2" s="316"/>
      <c r="P2" s="316"/>
      <c r="Q2" s="316"/>
      <c r="R2" s="316"/>
      <c r="S2" s="316"/>
      <c r="T2" s="316"/>
      <c r="U2" s="316"/>
      <c r="V2" s="316"/>
      <c r="AT2" s="21" t="s">
        <v>93</v>
      </c>
    </row>
    <row r="3" spans="1:70" ht="6.95" customHeight="1">
      <c r="B3" s="22"/>
      <c r="C3" s="23"/>
      <c r="D3" s="23"/>
      <c r="E3" s="23"/>
      <c r="F3" s="23"/>
      <c r="G3" s="23"/>
      <c r="H3" s="23"/>
      <c r="I3" s="108"/>
      <c r="J3" s="23"/>
      <c r="K3" s="24"/>
      <c r="AT3" s="21" t="s">
        <v>76</v>
      </c>
    </row>
    <row r="4" spans="1:70" ht="36.950000000000003" customHeight="1">
      <c r="B4" s="25"/>
      <c r="C4" s="26"/>
      <c r="D4" s="27" t="s">
        <v>99</v>
      </c>
      <c r="E4" s="26"/>
      <c r="F4" s="26"/>
      <c r="G4" s="26"/>
      <c r="H4" s="26"/>
      <c r="I4" s="109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9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9"/>
      <c r="J6" s="26"/>
      <c r="K6" s="28"/>
    </row>
    <row r="7" spans="1:70" ht="16.5" customHeight="1">
      <c r="B7" s="25"/>
      <c r="C7" s="26"/>
      <c r="D7" s="26"/>
      <c r="E7" s="330" t="str">
        <f>'Rekapitulace stavby'!K6</f>
        <v>Údržba, opravy a odstraňování závad u ST Břeclav</v>
      </c>
      <c r="F7" s="336"/>
      <c r="G7" s="336"/>
      <c r="H7" s="336"/>
      <c r="I7" s="109"/>
      <c r="J7" s="26"/>
      <c r="K7" s="28"/>
    </row>
    <row r="8" spans="1:70" ht="15">
      <c r="B8" s="25"/>
      <c r="C8" s="26"/>
      <c r="D8" s="34" t="s">
        <v>100</v>
      </c>
      <c r="E8" s="26"/>
      <c r="F8" s="26"/>
      <c r="G8" s="26"/>
      <c r="H8" s="26"/>
      <c r="I8" s="109"/>
      <c r="J8" s="26"/>
      <c r="K8" s="28"/>
    </row>
    <row r="9" spans="1:70" s="1" customFormat="1" ht="16.5" customHeight="1">
      <c r="B9" s="38"/>
      <c r="C9" s="39"/>
      <c r="D9" s="39"/>
      <c r="E9" s="330" t="s">
        <v>1767</v>
      </c>
      <c r="F9" s="331"/>
      <c r="G9" s="331"/>
      <c r="H9" s="331"/>
      <c r="I9" s="110"/>
      <c r="J9" s="39"/>
      <c r="K9" s="42"/>
    </row>
    <row r="10" spans="1:70" s="1" customFormat="1" ht="15">
      <c r="B10" s="38"/>
      <c r="C10" s="39"/>
      <c r="D10" s="34" t="s">
        <v>102</v>
      </c>
      <c r="E10" s="39"/>
      <c r="F10" s="39"/>
      <c r="G10" s="39"/>
      <c r="H10" s="39"/>
      <c r="I10" s="110"/>
      <c r="J10" s="39"/>
      <c r="K10" s="42"/>
    </row>
    <row r="11" spans="1:70" s="1" customFormat="1" ht="36.950000000000003" customHeight="1">
      <c r="B11" s="38"/>
      <c r="C11" s="39"/>
      <c r="D11" s="39"/>
      <c r="E11" s="332" t="s">
        <v>1768</v>
      </c>
      <c r="F11" s="331"/>
      <c r="G11" s="331"/>
      <c r="H11" s="331"/>
      <c r="I11" s="110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10"/>
      <c r="J12" s="39"/>
      <c r="K12" s="42"/>
    </row>
    <row r="13" spans="1:70" s="1" customFormat="1" ht="14.45" customHeight="1">
      <c r="B13" s="38"/>
      <c r="C13" s="39"/>
      <c r="D13" s="34" t="s">
        <v>20</v>
      </c>
      <c r="E13" s="39"/>
      <c r="F13" s="32" t="s">
        <v>5</v>
      </c>
      <c r="G13" s="39"/>
      <c r="H13" s="39"/>
      <c r="I13" s="111" t="s">
        <v>21</v>
      </c>
      <c r="J13" s="32" t="s">
        <v>5</v>
      </c>
      <c r="K13" s="42"/>
    </row>
    <row r="14" spans="1:70" s="1" customFormat="1" ht="14.45" customHeight="1">
      <c r="B14" s="38"/>
      <c r="C14" s="39"/>
      <c r="D14" s="34" t="s">
        <v>22</v>
      </c>
      <c r="E14" s="39"/>
      <c r="F14" s="32" t="s">
        <v>23</v>
      </c>
      <c r="G14" s="39"/>
      <c r="H14" s="39"/>
      <c r="I14" s="111" t="s">
        <v>24</v>
      </c>
      <c r="J14" s="112" t="str">
        <f>'Rekapitulace stavby'!AN8</f>
        <v>Vyplň údaj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10"/>
      <c r="J15" s="39"/>
      <c r="K15" s="42"/>
    </row>
    <row r="16" spans="1:70" s="1" customFormat="1" ht="14.45" customHeight="1">
      <c r="B16" s="38"/>
      <c r="C16" s="39"/>
      <c r="D16" s="34" t="s">
        <v>25</v>
      </c>
      <c r="E16" s="39"/>
      <c r="F16" s="39"/>
      <c r="G16" s="39"/>
      <c r="H16" s="39"/>
      <c r="I16" s="111" t="s">
        <v>26</v>
      </c>
      <c r="J16" s="32" t="str">
        <f>IF('Rekapitulace stavby'!AN10="","",'Rekapitulace stavby'!AN10)</f>
        <v/>
      </c>
      <c r="K16" s="42"/>
    </row>
    <row r="17" spans="2:11" s="1" customFormat="1" ht="18" customHeight="1">
      <c r="B17" s="38"/>
      <c r="C17" s="39"/>
      <c r="D17" s="39"/>
      <c r="E17" s="32" t="str">
        <f>IF('Rekapitulace stavby'!E11="","",'Rekapitulace stavby'!E11)</f>
        <v xml:space="preserve"> </v>
      </c>
      <c r="F17" s="39"/>
      <c r="G17" s="39"/>
      <c r="H17" s="39"/>
      <c r="I17" s="111" t="s">
        <v>27</v>
      </c>
      <c r="J17" s="32" t="str">
        <f>IF('Rekapitulace stavby'!AN11="","",'Rekapitulace stavby'!AN11)</f>
        <v/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10"/>
      <c r="J18" s="39"/>
      <c r="K18" s="42"/>
    </row>
    <row r="19" spans="2:11" s="1" customFormat="1" ht="14.45" customHeight="1">
      <c r="B19" s="38"/>
      <c r="C19" s="39"/>
      <c r="D19" s="34" t="s">
        <v>28</v>
      </c>
      <c r="E19" s="39"/>
      <c r="F19" s="39"/>
      <c r="G19" s="39"/>
      <c r="H19" s="39"/>
      <c r="I19" s="111" t="s">
        <v>26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11" t="s">
        <v>27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10"/>
      <c r="J21" s="39"/>
      <c r="K21" s="42"/>
    </row>
    <row r="22" spans="2:11" s="1" customFormat="1" ht="14.45" customHeight="1">
      <c r="B22" s="38"/>
      <c r="C22" s="39"/>
      <c r="D22" s="34" t="s">
        <v>30</v>
      </c>
      <c r="E22" s="39"/>
      <c r="F22" s="39"/>
      <c r="G22" s="39"/>
      <c r="H22" s="39"/>
      <c r="I22" s="111" t="s">
        <v>26</v>
      </c>
      <c r="J22" s="32" t="str">
        <f>IF('Rekapitulace stavby'!AN16="","",'Rekapitulace stavby'!AN16)</f>
        <v/>
      </c>
      <c r="K22" s="42"/>
    </row>
    <row r="23" spans="2:11" s="1" customFormat="1" ht="18" customHeight="1">
      <c r="B23" s="38"/>
      <c r="C23" s="39"/>
      <c r="D23" s="39"/>
      <c r="E23" s="32" t="str">
        <f>IF('Rekapitulace stavby'!E17="","",'Rekapitulace stavby'!E17)</f>
        <v xml:space="preserve"> </v>
      </c>
      <c r="F23" s="39"/>
      <c r="G23" s="39"/>
      <c r="H23" s="39"/>
      <c r="I23" s="111" t="s">
        <v>27</v>
      </c>
      <c r="J23" s="32" t="str">
        <f>IF('Rekapitulace stavby'!AN17="","",'Rekapitulace stavby'!AN17)</f>
        <v/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10"/>
      <c r="J24" s="39"/>
      <c r="K24" s="42"/>
    </row>
    <row r="25" spans="2:11" s="1" customFormat="1" ht="14.45" customHeight="1">
      <c r="B25" s="38"/>
      <c r="C25" s="39"/>
      <c r="D25" s="34" t="s">
        <v>32</v>
      </c>
      <c r="E25" s="39"/>
      <c r="F25" s="39"/>
      <c r="G25" s="39"/>
      <c r="H25" s="39"/>
      <c r="I25" s="110"/>
      <c r="J25" s="39"/>
      <c r="K25" s="42"/>
    </row>
    <row r="26" spans="2:11" s="7" customFormat="1" ht="16.5" customHeight="1">
      <c r="B26" s="113"/>
      <c r="C26" s="114"/>
      <c r="D26" s="114"/>
      <c r="E26" s="297" t="s">
        <v>5</v>
      </c>
      <c r="F26" s="297"/>
      <c r="G26" s="297"/>
      <c r="H26" s="297"/>
      <c r="I26" s="115"/>
      <c r="J26" s="114"/>
      <c r="K26" s="116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10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7"/>
      <c r="J28" s="65"/>
      <c r="K28" s="118"/>
    </row>
    <row r="29" spans="2:11" s="1" customFormat="1" ht="25.35" customHeight="1">
      <c r="B29" s="38"/>
      <c r="C29" s="39"/>
      <c r="D29" s="119" t="s">
        <v>33</v>
      </c>
      <c r="E29" s="39"/>
      <c r="F29" s="39"/>
      <c r="G29" s="39"/>
      <c r="H29" s="39"/>
      <c r="I29" s="110"/>
      <c r="J29" s="120">
        <f>ROUND(J83,2)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7"/>
      <c r="J30" s="65"/>
      <c r="K30" s="118"/>
    </row>
    <row r="31" spans="2:11" s="1" customFormat="1" ht="14.45" customHeight="1">
      <c r="B31" s="38"/>
      <c r="C31" s="39"/>
      <c r="D31" s="39"/>
      <c r="E31" s="39"/>
      <c r="F31" s="43" t="s">
        <v>35</v>
      </c>
      <c r="G31" s="39"/>
      <c r="H31" s="39"/>
      <c r="I31" s="121" t="s">
        <v>34</v>
      </c>
      <c r="J31" s="43" t="s">
        <v>36</v>
      </c>
      <c r="K31" s="42"/>
    </row>
    <row r="32" spans="2:11" s="1" customFormat="1" ht="14.45" customHeight="1">
      <c r="B32" s="38"/>
      <c r="C32" s="39"/>
      <c r="D32" s="46" t="s">
        <v>37</v>
      </c>
      <c r="E32" s="46" t="s">
        <v>38</v>
      </c>
      <c r="F32" s="122">
        <f>ROUND(SUM(BE83:BE98), 2)</f>
        <v>0</v>
      </c>
      <c r="G32" s="39"/>
      <c r="H32" s="39"/>
      <c r="I32" s="123">
        <v>0.21</v>
      </c>
      <c r="J32" s="122">
        <f>ROUND(ROUND((SUM(BE83:BE98)),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39</v>
      </c>
      <c r="F33" s="122">
        <f>ROUND(SUM(BF83:BF98), 2)</f>
        <v>0</v>
      </c>
      <c r="G33" s="39"/>
      <c r="H33" s="39"/>
      <c r="I33" s="123">
        <v>0.15</v>
      </c>
      <c r="J33" s="122">
        <f>ROUND(ROUND((SUM(BF83:BF98)),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40</v>
      </c>
      <c r="F34" s="122">
        <f>ROUND(SUM(BG83:BG98), 2)</f>
        <v>0</v>
      </c>
      <c r="G34" s="39"/>
      <c r="H34" s="39"/>
      <c r="I34" s="123">
        <v>0.21</v>
      </c>
      <c r="J34" s="122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41</v>
      </c>
      <c r="F35" s="122">
        <f>ROUND(SUM(BH83:BH98), 2)</f>
        <v>0</v>
      </c>
      <c r="G35" s="39"/>
      <c r="H35" s="39"/>
      <c r="I35" s="123">
        <v>0.15</v>
      </c>
      <c r="J35" s="122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42</v>
      </c>
      <c r="F36" s="122">
        <f>ROUND(SUM(BI83:BI98), 2)</f>
        <v>0</v>
      </c>
      <c r="G36" s="39"/>
      <c r="H36" s="39"/>
      <c r="I36" s="123">
        <v>0</v>
      </c>
      <c r="J36" s="122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10"/>
      <c r="J37" s="39"/>
      <c r="K37" s="42"/>
    </row>
    <row r="38" spans="2:11" s="1" customFormat="1" ht="25.35" customHeight="1">
      <c r="B38" s="38"/>
      <c r="C38" s="124"/>
      <c r="D38" s="125" t="s">
        <v>43</v>
      </c>
      <c r="E38" s="68"/>
      <c r="F38" s="68"/>
      <c r="G38" s="126" t="s">
        <v>44</v>
      </c>
      <c r="H38" s="127" t="s">
        <v>45</v>
      </c>
      <c r="I38" s="128"/>
      <c r="J38" s="129">
        <f>SUM(J29:J36)</f>
        <v>0</v>
      </c>
      <c r="K38" s="130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31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32"/>
      <c r="J43" s="57"/>
      <c r="K43" s="133"/>
    </row>
    <row r="44" spans="2:11" s="1" customFormat="1" ht="36.950000000000003" customHeight="1">
      <c r="B44" s="38"/>
      <c r="C44" s="27" t="s">
        <v>104</v>
      </c>
      <c r="D44" s="39"/>
      <c r="E44" s="39"/>
      <c r="F44" s="39"/>
      <c r="G44" s="39"/>
      <c r="H44" s="39"/>
      <c r="I44" s="110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10"/>
      <c r="J45" s="39"/>
      <c r="K45" s="42"/>
    </row>
    <row r="46" spans="2:11" s="1" customFormat="1" ht="14.45" customHeight="1">
      <c r="B46" s="38"/>
      <c r="C46" s="34" t="s">
        <v>19</v>
      </c>
      <c r="D46" s="39"/>
      <c r="E46" s="39"/>
      <c r="F46" s="39"/>
      <c r="G46" s="39"/>
      <c r="H46" s="39"/>
      <c r="I46" s="110"/>
      <c r="J46" s="39"/>
      <c r="K46" s="42"/>
    </row>
    <row r="47" spans="2:11" s="1" customFormat="1" ht="16.5" customHeight="1">
      <c r="B47" s="38"/>
      <c r="C47" s="39"/>
      <c r="D47" s="39"/>
      <c r="E47" s="330" t="str">
        <f>E7</f>
        <v>Údržba, opravy a odstraňování závad u ST Břeclav</v>
      </c>
      <c r="F47" s="336"/>
      <c r="G47" s="336"/>
      <c r="H47" s="336"/>
      <c r="I47" s="110"/>
      <c r="J47" s="39"/>
      <c r="K47" s="42"/>
    </row>
    <row r="48" spans="2:11" ht="15">
      <c r="B48" s="25"/>
      <c r="C48" s="34" t="s">
        <v>100</v>
      </c>
      <c r="D48" s="26"/>
      <c r="E48" s="26"/>
      <c r="F48" s="26"/>
      <c r="G48" s="26"/>
      <c r="H48" s="26"/>
      <c r="I48" s="109"/>
      <c r="J48" s="26"/>
      <c r="K48" s="28"/>
    </row>
    <row r="49" spans="2:47" s="1" customFormat="1" ht="16.5" customHeight="1">
      <c r="B49" s="38"/>
      <c r="C49" s="39"/>
      <c r="D49" s="39"/>
      <c r="E49" s="330" t="s">
        <v>1767</v>
      </c>
      <c r="F49" s="331"/>
      <c r="G49" s="331"/>
      <c r="H49" s="331"/>
      <c r="I49" s="110"/>
      <c r="J49" s="39"/>
      <c r="K49" s="42"/>
    </row>
    <row r="50" spans="2:47" s="1" customFormat="1" ht="14.45" customHeight="1">
      <c r="B50" s="38"/>
      <c r="C50" s="34" t="s">
        <v>102</v>
      </c>
      <c r="D50" s="39"/>
      <c r="E50" s="39"/>
      <c r="F50" s="39"/>
      <c r="G50" s="39"/>
      <c r="H50" s="39"/>
      <c r="I50" s="110"/>
      <c r="J50" s="39"/>
      <c r="K50" s="42"/>
    </row>
    <row r="51" spans="2:47" s="1" customFormat="1" ht="17.25" customHeight="1">
      <c r="B51" s="38"/>
      <c r="C51" s="39"/>
      <c r="D51" s="39"/>
      <c r="E51" s="332" t="str">
        <f>E11</f>
        <v>03.1 - VRN</v>
      </c>
      <c r="F51" s="331"/>
      <c r="G51" s="331"/>
      <c r="H51" s="331"/>
      <c r="I51" s="110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10"/>
      <c r="J52" s="39"/>
      <c r="K52" s="42"/>
    </row>
    <row r="53" spans="2:47" s="1" customFormat="1" ht="18" customHeight="1">
      <c r="B53" s="38"/>
      <c r="C53" s="34" t="s">
        <v>22</v>
      </c>
      <c r="D53" s="39"/>
      <c r="E53" s="39"/>
      <c r="F53" s="32" t="str">
        <f>F14</f>
        <v xml:space="preserve"> </v>
      </c>
      <c r="G53" s="39"/>
      <c r="H53" s="39"/>
      <c r="I53" s="111" t="s">
        <v>24</v>
      </c>
      <c r="J53" s="112" t="str">
        <f>IF(J14="","",J14)</f>
        <v>Vyplň údaj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10"/>
      <c r="J54" s="39"/>
      <c r="K54" s="42"/>
    </row>
    <row r="55" spans="2:47" s="1" customFormat="1" ht="15">
      <c r="B55" s="38"/>
      <c r="C55" s="34" t="s">
        <v>25</v>
      </c>
      <c r="D55" s="39"/>
      <c r="E55" s="39"/>
      <c r="F55" s="32" t="str">
        <f>E17</f>
        <v xml:space="preserve"> </v>
      </c>
      <c r="G55" s="39"/>
      <c r="H55" s="39"/>
      <c r="I55" s="111" t="s">
        <v>30</v>
      </c>
      <c r="J55" s="297" t="str">
        <f>E23</f>
        <v xml:space="preserve"> </v>
      </c>
      <c r="K55" s="42"/>
    </row>
    <row r="56" spans="2:47" s="1" customFormat="1" ht="14.45" customHeight="1">
      <c r="B56" s="38"/>
      <c r="C56" s="34" t="s">
        <v>28</v>
      </c>
      <c r="D56" s="39"/>
      <c r="E56" s="39"/>
      <c r="F56" s="32" t="str">
        <f>IF(E20="","",E20)</f>
        <v/>
      </c>
      <c r="G56" s="39"/>
      <c r="H56" s="39"/>
      <c r="I56" s="110"/>
      <c r="J56" s="333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10"/>
      <c r="J57" s="39"/>
      <c r="K57" s="42"/>
    </row>
    <row r="58" spans="2:47" s="1" customFormat="1" ht="29.25" customHeight="1">
      <c r="B58" s="38"/>
      <c r="C58" s="134" t="s">
        <v>105</v>
      </c>
      <c r="D58" s="124"/>
      <c r="E58" s="124"/>
      <c r="F58" s="124"/>
      <c r="G58" s="124"/>
      <c r="H58" s="124"/>
      <c r="I58" s="135"/>
      <c r="J58" s="136" t="s">
        <v>106</v>
      </c>
      <c r="K58" s="137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10"/>
      <c r="J59" s="39"/>
      <c r="K59" s="42"/>
    </row>
    <row r="60" spans="2:47" s="1" customFormat="1" ht="29.25" customHeight="1">
      <c r="B60" s="38"/>
      <c r="C60" s="138" t="s">
        <v>107</v>
      </c>
      <c r="D60" s="39"/>
      <c r="E60" s="39"/>
      <c r="F60" s="39"/>
      <c r="G60" s="39"/>
      <c r="H60" s="39"/>
      <c r="I60" s="110"/>
      <c r="J60" s="120">
        <f>J83</f>
        <v>0</v>
      </c>
      <c r="K60" s="42"/>
      <c r="AU60" s="21" t="s">
        <v>108</v>
      </c>
    </row>
    <row r="61" spans="2:47" s="8" customFormat="1" ht="24.95" customHeight="1">
      <c r="B61" s="139"/>
      <c r="C61" s="140"/>
      <c r="D61" s="141" t="s">
        <v>111</v>
      </c>
      <c r="E61" s="142"/>
      <c r="F61" s="142"/>
      <c r="G61" s="142"/>
      <c r="H61" s="142"/>
      <c r="I61" s="143"/>
      <c r="J61" s="144">
        <f>J84</f>
        <v>0</v>
      </c>
      <c r="K61" s="145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0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1"/>
      <c r="J63" s="54"/>
      <c r="K63" s="5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2"/>
      <c r="J67" s="57"/>
      <c r="K67" s="57"/>
      <c r="L67" s="38"/>
    </row>
    <row r="68" spans="2:12" s="1" customFormat="1" ht="36.950000000000003" customHeight="1">
      <c r="B68" s="38"/>
      <c r="C68" s="58" t="s">
        <v>112</v>
      </c>
      <c r="L68" s="38"/>
    </row>
    <row r="69" spans="2:12" s="1" customFormat="1" ht="6.95" customHeight="1">
      <c r="B69" s="38"/>
      <c r="L69" s="38"/>
    </row>
    <row r="70" spans="2:12" s="1" customFormat="1" ht="14.45" customHeight="1">
      <c r="B70" s="38"/>
      <c r="C70" s="60" t="s">
        <v>19</v>
      </c>
      <c r="L70" s="38"/>
    </row>
    <row r="71" spans="2:12" s="1" customFormat="1" ht="16.5" customHeight="1">
      <c r="B71" s="38"/>
      <c r="E71" s="334" t="str">
        <f>E7</f>
        <v>Údržba, opravy a odstraňování závad u ST Břeclav</v>
      </c>
      <c r="F71" s="335"/>
      <c r="G71" s="335"/>
      <c r="H71" s="335"/>
      <c r="L71" s="38"/>
    </row>
    <row r="72" spans="2:12" ht="15">
      <c r="B72" s="25"/>
      <c r="C72" s="60" t="s">
        <v>100</v>
      </c>
      <c r="L72" s="25"/>
    </row>
    <row r="73" spans="2:12" s="1" customFormat="1" ht="16.5" customHeight="1">
      <c r="B73" s="38"/>
      <c r="E73" s="334" t="s">
        <v>1767</v>
      </c>
      <c r="F73" s="328"/>
      <c r="G73" s="328"/>
      <c r="H73" s="328"/>
      <c r="L73" s="38"/>
    </row>
    <row r="74" spans="2:12" s="1" customFormat="1" ht="14.45" customHeight="1">
      <c r="B74" s="38"/>
      <c r="C74" s="60" t="s">
        <v>102</v>
      </c>
      <c r="L74" s="38"/>
    </row>
    <row r="75" spans="2:12" s="1" customFormat="1" ht="17.25" customHeight="1">
      <c r="B75" s="38"/>
      <c r="E75" s="320" t="str">
        <f>E11</f>
        <v>03.1 - VRN</v>
      </c>
      <c r="F75" s="328"/>
      <c r="G75" s="328"/>
      <c r="H75" s="328"/>
      <c r="L75" s="38"/>
    </row>
    <row r="76" spans="2:12" s="1" customFormat="1" ht="6.95" customHeight="1">
      <c r="B76" s="38"/>
      <c r="L76" s="38"/>
    </row>
    <row r="77" spans="2:12" s="1" customFormat="1" ht="18" customHeight="1">
      <c r="B77" s="38"/>
      <c r="C77" s="60" t="s">
        <v>22</v>
      </c>
      <c r="F77" s="153" t="str">
        <f>F14</f>
        <v xml:space="preserve"> </v>
      </c>
      <c r="I77" s="154" t="s">
        <v>24</v>
      </c>
      <c r="J77" s="64" t="str">
        <f>IF(J14="","",J14)</f>
        <v>Vyplň údaj</v>
      </c>
      <c r="L77" s="38"/>
    </row>
    <row r="78" spans="2:12" s="1" customFormat="1" ht="6.95" customHeight="1">
      <c r="B78" s="38"/>
      <c r="L78" s="38"/>
    </row>
    <row r="79" spans="2:12" s="1" customFormat="1" ht="15">
      <c r="B79" s="38"/>
      <c r="C79" s="60" t="s">
        <v>25</v>
      </c>
      <c r="F79" s="153" t="str">
        <f>E17</f>
        <v xml:space="preserve"> </v>
      </c>
      <c r="I79" s="154" t="s">
        <v>30</v>
      </c>
      <c r="J79" s="153" t="str">
        <f>E23</f>
        <v xml:space="preserve"> </v>
      </c>
      <c r="L79" s="38"/>
    </row>
    <row r="80" spans="2:12" s="1" customFormat="1" ht="14.45" customHeight="1">
      <c r="B80" s="38"/>
      <c r="C80" s="60" t="s">
        <v>28</v>
      </c>
      <c r="F80" s="153" t="str">
        <f>IF(E20="","",E20)</f>
        <v/>
      </c>
      <c r="L80" s="38"/>
    </row>
    <row r="81" spans="2:65" s="1" customFormat="1" ht="10.35" customHeight="1">
      <c r="B81" s="38"/>
      <c r="L81" s="38"/>
    </row>
    <row r="82" spans="2:65" s="10" customFormat="1" ht="29.25" customHeight="1">
      <c r="B82" s="155"/>
      <c r="C82" s="156" t="s">
        <v>113</v>
      </c>
      <c r="D82" s="157" t="s">
        <v>52</v>
      </c>
      <c r="E82" s="157" t="s">
        <v>48</v>
      </c>
      <c r="F82" s="157" t="s">
        <v>114</v>
      </c>
      <c r="G82" s="157" t="s">
        <v>115</v>
      </c>
      <c r="H82" s="157" t="s">
        <v>1991</v>
      </c>
      <c r="I82" s="158" t="s">
        <v>117</v>
      </c>
      <c r="J82" s="157" t="s">
        <v>106</v>
      </c>
      <c r="K82" s="159" t="s">
        <v>118</v>
      </c>
      <c r="L82" s="155"/>
      <c r="M82" s="70" t="s">
        <v>119</v>
      </c>
      <c r="N82" s="71" t="s">
        <v>37</v>
      </c>
      <c r="O82" s="71" t="s">
        <v>120</v>
      </c>
      <c r="P82" s="71" t="s">
        <v>121</v>
      </c>
      <c r="Q82" s="71" t="s">
        <v>122</v>
      </c>
      <c r="R82" s="71" t="s">
        <v>123</v>
      </c>
      <c r="S82" s="71" t="s">
        <v>124</v>
      </c>
      <c r="T82" s="72" t="s">
        <v>125</v>
      </c>
    </row>
    <row r="83" spans="2:65" s="1" customFormat="1" ht="29.25" customHeight="1">
      <c r="B83" s="38"/>
      <c r="C83" s="74" t="s">
        <v>107</v>
      </c>
      <c r="J83" s="160">
        <f>BK83</f>
        <v>0</v>
      </c>
      <c r="L83" s="38"/>
      <c r="M83" s="73"/>
      <c r="N83" s="65"/>
      <c r="O83" s="65"/>
      <c r="P83" s="161">
        <f>P84</f>
        <v>0</v>
      </c>
      <c r="Q83" s="65"/>
      <c r="R83" s="161">
        <f>R84</f>
        <v>0</v>
      </c>
      <c r="S83" s="65"/>
      <c r="T83" s="162">
        <f>T84</f>
        <v>0</v>
      </c>
      <c r="AT83" s="21" t="s">
        <v>66</v>
      </c>
      <c r="AU83" s="21" t="s">
        <v>108</v>
      </c>
      <c r="BK83" s="163">
        <f>BK84</f>
        <v>0</v>
      </c>
    </row>
    <row r="84" spans="2:65" s="11" customFormat="1" ht="37.35" customHeight="1">
      <c r="B84" s="164"/>
      <c r="D84" s="165" t="s">
        <v>66</v>
      </c>
      <c r="E84" s="166" t="s">
        <v>1020</v>
      </c>
      <c r="F84" s="166" t="s">
        <v>89</v>
      </c>
      <c r="I84" s="167"/>
      <c r="J84" s="168">
        <f>BK84</f>
        <v>0</v>
      </c>
      <c r="L84" s="164"/>
      <c r="M84" s="169"/>
      <c r="N84" s="170"/>
      <c r="O84" s="170"/>
      <c r="P84" s="171">
        <f>SUM(P85:P98)</f>
        <v>0</v>
      </c>
      <c r="Q84" s="170"/>
      <c r="R84" s="171">
        <f>SUM(R85:R98)</f>
        <v>0</v>
      </c>
      <c r="S84" s="170"/>
      <c r="T84" s="172">
        <f>SUM(T85:T98)</f>
        <v>0</v>
      </c>
      <c r="AR84" s="165" t="s">
        <v>136</v>
      </c>
      <c r="AT84" s="173" t="s">
        <v>66</v>
      </c>
      <c r="AU84" s="173" t="s">
        <v>67</v>
      </c>
      <c r="AY84" s="165" t="s">
        <v>128</v>
      </c>
      <c r="BK84" s="174">
        <f>SUM(BK85:BK98)</f>
        <v>0</v>
      </c>
    </row>
    <row r="85" spans="2:65" s="1" customFormat="1" ht="153" customHeight="1">
      <c r="B85" s="177"/>
      <c r="C85" s="178" t="s">
        <v>74</v>
      </c>
      <c r="D85" s="178" t="s">
        <v>131</v>
      </c>
      <c r="E85" s="179" t="s">
        <v>1769</v>
      </c>
      <c r="F85" s="180" t="s">
        <v>1770</v>
      </c>
      <c r="G85" s="181" t="s">
        <v>892</v>
      </c>
      <c r="H85" s="182">
        <v>100</v>
      </c>
      <c r="I85" s="183"/>
      <c r="J85" s="184">
        <f t="shared" ref="J85:J98" si="0">ROUND(I85*H85,2)</f>
        <v>0</v>
      </c>
      <c r="K85" s="180" t="s">
        <v>135</v>
      </c>
      <c r="L85" s="38"/>
      <c r="M85" s="185" t="s">
        <v>5</v>
      </c>
      <c r="N85" s="186" t="s">
        <v>38</v>
      </c>
      <c r="O85" s="39"/>
      <c r="P85" s="187">
        <f t="shared" ref="P85:P98" si="1">O85*H85</f>
        <v>0</v>
      </c>
      <c r="Q85" s="187">
        <v>0</v>
      </c>
      <c r="R85" s="187">
        <f t="shared" ref="R85:R98" si="2">Q85*H85</f>
        <v>0</v>
      </c>
      <c r="S85" s="187">
        <v>0</v>
      </c>
      <c r="T85" s="188">
        <f t="shared" ref="T85:T98" si="3">S85*H85</f>
        <v>0</v>
      </c>
      <c r="AR85" s="21" t="s">
        <v>1024</v>
      </c>
      <c r="AT85" s="21" t="s">
        <v>131</v>
      </c>
      <c r="AU85" s="21" t="s">
        <v>74</v>
      </c>
      <c r="AY85" s="21" t="s">
        <v>128</v>
      </c>
      <c r="BE85" s="189">
        <f t="shared" ref="BE85:BE98" si="4">IF(N85="základní",J85,0)</f>
        <v>0</v>
      </c>
      <c r="BF85" s="189">
        <f t="shared" ref="BF85:BF98" si="5">IF(N85="snížená",J85,0)</f>
        <v>0</v>
      </c>
      <c r="BG85" s="189">
        <f t="shared" ref="BG85:BG98" si="6">IF(N85="zákl. přenesená",J85,0)</f>
        <v>0</v>
      </c>
      <c r="BH85" s="189">
        <f t="shared" ref="BH85:BH98" si="7">IF(N85="sníž. přenesená",J85,0)</f>
        <v>0</v>
      </c>
      <c r="BI85" s="189">
        <f t="shared" ref="BI85:BI98" si="8">IF(N85="nulová",J85,0)</f>
        <v>0</v>
      </c>
      <c r="BJ85" s="21" t="s">
        <v>74</v>
      </c>
      <c r="BK85" s="189">
        <f t="shared" ref="BK85:BK98" si="9">ROUND(I85*H85,2)</f>
        <v>0</v>
      </c>
      <c r="BL85" s="21" t="s">
        <v>1024</v>
      </c>
      <c r="BM85" s="21" t="s">
        <v>1771</v>
      </c>
    </row>
    <row r="86" spans="2:65" s="1" customFormat="1" ht="153" customHeight="1">
      <c r="B86" s="177"/>
      <c r="C86" s="178" t="s">
        <v>76</v>
      </c>
      <c r="D86" s="178" t="s">
        <v>131</v>
      </c>
      <c r="E86" s="179" t="s">
        <v>1772</v>
      </c>
      <c r="F86" s="180" t="s">
        <v>1773</v>
      </c>
      <c r="G86" s="181" t="s">
        <v>892</v>
      </c>
      <c r="H86" s="182">
        <v>100</v>
      </c>
      <c r="I86" s="183"/>
      <c r="J86" s="184">
        <f t="shared" si="0"/>
        <v>0</v>
      </c>
      <c r="K86" s="180" t="s">
        <v>135</v>
      </c>
      <c r="L86" s="38"/>
      <c r="M86" s="185" t="s">
        <v>5</v>
      </c>
      <c r="N86" s="186" t="s">
        <v>38</v>
      </c>
      <c r="O86" s="39"/>
      <c r="P86" s="187">
        <f t="shared" si="1"/>
        <v>0</v>
      </c>
      <c r="Q86" s="187">
        <v>0</v>
      </c>
      <c r="R86" s="187">
        <f t="shared" si="2"/>
        <v>0</v>
      </c>
      <c r="S86" s="187">
        <v>0</v>
      </c>
      <c r="T86" s="188">
        <f t="shared" si="3"/>
        <v>0</v>
      </c>
      <c r="AR86" s="21" t="s">
        <v>1024</v>
      </c>
      <c r="AT86" s="21" t="s">
        <v>131</v>
      </c>
      <c r="AU86" s="21" t="s">
        <v>74</v>
      </c>
      <c r="AY86" s="21" t="s">
        <v>128</v>
      </c>
      <c r="BE86" s="189">
        <f t="shared" si="4"/>
        <v>0</v>
      </c>
      <c r="BF86" s="189">
        <f t="shared" si="5"/>
        <v>0</v>
      </c>
      <c r="BG86" s="189">
        <f t="shared" si="6"/>
        <v>0</v>
      </c>
      <c r="BH86" s="189">
        <f t="shared" si="7"/>
        <v>0</v>
      </c>
      <c r="BI86" s="189">
        <f t="shared" si="8"/>
        <v>0</v>
      </c>
      <c r="BJ86" s="21" t="s">
        <v>74</v>
      </c>
      <c r="BK86" s="189">
        <f t="shared" si="9"/>
        <v>0</v>
      </c>
      <c r="BL86" s="21" t="s">
        <v>1024</v>
      </c>
      <c r="BM86" s="21" t="s">
        <v>1774</v>
      </c>
    </row>
    <row r="87" spans="2:65" s="1" customFormat="1" ht="153" customHeight="1">
      <c r="B87" s="177"/>
      <c r="C87" s="178" t="s">
        <v>88</v>
      </c>
      <c r="D87" s="178" t="s">
        <v>131</v>
      </c>
      <c r="E87" s="179" t="s">
        <v>1775</v>
      </c>
      <c r="F87" s="180" t="s">
        <v>1776</v>
      </c>
      <c r="G87" s="181" t="s">
        <v>892</v>
      </c>
      <c r="H87" s="182">
        <v>100</v>
      </c>
      <c r="I87" s="183"/>
      <c r="J87" s="184">
        <f t="shared" si="0"/>
        <v>0</v>
      </c>
      <c r="K87" s="180" t="s">
        <v>135</v>
      </c>
      <c r="L87" s="38"/>
      <c r="M87" s="185" t="s">
        <v>5</v>
      </c>
      <c r="N87" s="186" t="s">
        <v>38</v>
      </c>
      <c r="O87" s="39"/>
      <c r="P87" s="187">
        <f t="shared" si="1"/>
        <v>0</v>
      </c>
      <c r="Q87" s="187">
        <v>0</v>
      </c>
      <c r="R87" s="187">
        <f t="shared" si="2"/>
        <v>0</v>
      </c>
      <c r="S87" s="187">
        <v>0</v>
      </c>
      <c r="T87" s="188">
        <f t="shared" si="3"/>
        <v>0</v>
      </c>
      <c r="AR87" s="21" t="s">
        <v>1024</v>
      </c>
      <c r="AT87" s="21" t="s">
        <v>131</v>
      </c>
      <c r="AU87" s="21" t="s">
        <v>74</v>
      </c>
      <c r="AY87" s="21" t="s">
        <v>128</v>
      </c>
      <c r="BE87" s="189">
        <f t="shared" si="4"/>
        <v>0</v>
      </c>
      <c r="BF87" s="189">
        <f t="shared" si="5"/>
        <v>0</v>
      </c>
      <c r="BG87" s="189">
        <f t="shared" si="6"/>
        <v>0</v>
      </c>
      <c r="BH87" s="189">
        <f t="shared" si="7"/>
        <v>0</v>
      </c>
      <c r="BI87" s="189">
        <f t="shared" si="8"/>
        <v>0</v>
      </c>
      <c r="BJ87" s="21" t="s">
        <v>74</v>
      </c>
      <c r="BK87" s="189">
        <f t="shared" si="9"/>
        <v>0</v>
      </c>
      <c r="BL87" s="21" t="s">
        <v>1024</v>
      </c>
      <c r="BM87" s="21" t="s">
        <v>1777</v>
      </c>
    </row>
    <row r="88" spans="2:65" s="1" customFormat="1" ht="153" customHeight="1">
      <c r="B88" s="177"/>
      <c r="C88" s="178" t="s">
        <v>136</v>
      </c>
      <c r="D88" s="178" t="s">
        <v>131</v>
      </c>
      <c r="E88" s="179" t="s">
        <v>1778</v>
      </c>
      <c r="F88" s="180" t="s">
        <v>1779</v>
      </c>
      <c r="G88" s="181" t="s">
        <v>892</v>
      </c>
      <c r="H88" s="182">
        <v>100</v>
      </c>
      <c r="I88" s="183"/>
      <c r="J88" s="184">
        <f t="shared" si="0"/>
        <v>0</v>
      </c>
      <c r="K88" s="180" t="s">
        <v>135</v>
      </c>
      <c r="L88" s="38"/>
      <c r="M88" s="185" t="s">
        <v>5</v>
      </c>
      <c r="N88" s="186" t="s">
        <v>38</v>
      </c>
      <c r="O88" s="39"/>
      <c r="P88" s="187">
        <f t="shared" si="1"/>
        <v>0</v>
      </c>
      <c r="Q88" s="187">
        <v>0</v>
      </c>
      <c r="R88" s="187">
        <f t="shared" si="2"/>
        <v>0</v>
      </c>
      <c r="S88" s="187">
        <v>0</v>
      </c>
      <c r="T88" s="188">
        <f t="shared" si="3"/>
        <v>0</v>
      </c>
      <c r="AR88" s="21" t="s">
        <v>1024</v>
      </c>
      <c r="AT88" s="21" t="s">
        <v>131</v>
      </c>
      <c r="AU88" s="21" t="s">
        <v>74</v>
      </c>
      <c r="AY88" s="21" t="s">
        <v>128</v>
      </c>
      <c r="BE88" s="189">
        <f t="shared" si="4"/>
        <v>0</v>
      </c>
      <c r="BF88" s="189">
        <f t="shared" si="5"/>
        <v>0</v>
      </c>
      <c r="BG88" s="189">
        <f t="shared" si="6"/>
        <v>0</v>
      </c>
      <c r="BH88" s="189">
        <f t="shared" si="7"/>
        <v>0</v>
      </c>
      <c r="BI88" s="189">
        <f t="shared" si="8"/>
        <v>0</v>
      </c>
      <c r="BJ88" s="21" t="s">
        <v>74</v>
      </c>
      <c r="BK88" s="189">
        <f t="shared" si="9"/>
        <v>0</v>
      </c>
      <c r="BL88" s="21" t="s">
        <v>1024</v>
      </c>
      <c r="BM88" s="21" t="s">
        <v>1780</v>
      </c>
    </row>
    <row r="89" spans="2:65" s="1" customFormat="1" ht="153" customHeight="1">
      <c r="B89" s="177"/>
      <c r="C89" s="178" t="s">
        <v>129</v>
      </c>
      <c r="D89" s="178" t="s">
        <v>131</v>
      </c>
      <c r="E89" s="179" t="s">
        <v>1781</v>
      </c>
      <c r="F89" s="180" t="s">
        <v>1782</v>
      </c>
      <c r="G89" s="181" t="s">
        <v>892</v>
      </c>
      <c r="H89" s="182">
        <v>100</v>
      </c>
      <c r="I89" s="183"/>
      <c r="J89" s="184">
        <f t="shared" si="0"/>
        <v>0</v>
      </c>
      <c r="K89" s="180" t="s">
        <v>135</v>
      </c>
      <c r="L89" s="38"/>
      <c r="M89" s="185" t="s">
        <v>5</v>
      </c>
      <c r="N89" s="186" t="s">
        <v>38</v>
      </c>
      <c r="O89" s="39"/>
      <c r="P89" s="187">
        <f t="shared" si="1"/>
        <v>0</v>
      </c>
      <c r="Q89" s="187">
        <v>0</v>
      </c>
      <c r="R89" s="187">
        <f t="shared" si="2"/>
        <v>0</v>
      </c>
      <c r="S89" s="187">
        <v>0</v>
      </c>
      <c r="T89" s="188">
        <f t="shared" si="3"/>
        <v>0</v>
      </c>
      <c r="AR89" s="21" t="s">
        <v>1024</v>
      </c>
      <c r="AT89" s="21" t="s">
        <v>131</v>
      </c>
      <c r="AU89" s="21" t="s">
        <v>74</v>
      </c>
      <c r="AY89" s="21" t="s">
        <v>128</v>
      </c>
      <c r="BE89" s="189">
        <f t="shared" si="4"/>
        <v>0</v>
      </c>
      <c r="BF89" s="189">
        <f t="shared" si="5"/>
        <v>0</v>
      </c>
      <c r="BG89" s="189">
        <f t="shared" si="6"/>
        <v>0</v>
      </c>
      <c r="BH89" s="189">
        <f t="shared" si="7"/>
        <v>0</v>
      </c>
      <c r="BI89" s="189">
        <f t="shared" si="8"/>
        <v>0</v>
      </c>
      <c r="BJ89" s="21" t="s">
        <v>74</v>
      </c>
      <c r="BK89" s="189">
        <f t="shared" si="9"/>
        <v>0</v>
      </c>
      <c r="BL89" s="21" t="s">
        <v>1024</v>
      </c>
      <c r="BM89" s="21" t="s">
        <v>1783</v>
      </c>
    </row>
    <row r="90" spans="2:65" s="1" customFormat="1" ht="63.75" customHeight="1">
      <c r="B90" s="177"/>
      <c r="C90" s="178" t="s">
        <v>152</v>
      </c>
      <c r="D90" s="178" t="s">
        <v>131</v>
      </c>
      <c r="E90" s="179" t="s">
        <v>1784</v>
      </c>
      <c r="F90" s="180" t="s">
        <v>1785</v>
      </c>
      <c r="G90" s="181" t="s">
        <v>892</v>
      </c>
      <c r="H90" s="182">
        <v>400</v>
      </c>
      <c r="I90" s="183"/>
      <c r="J90" s="184">
        <f t="shared" si="0"/>
        <v>0</v>
      </c>
      <c r="K90" s="180" t="s">
        <v>135</v>
      </c>
      <c r="L90" s="38"/>
      <c r="M90" s="185" t="s">
        <v>5</v>
      </c>
      <c r="N90" s="186" t="s">
        <v>38</v>
      </c>
      <c r="O90" s="39"/>
      <c r="P90" s="187">
        <f t="shared" si="1"/>
        <v>0</v>
      </c>
      <c r="Q90" s="187">
        <v>0</v>
      </c>
      <c r="R90" s="187">
        <f t="shared" si="2"/>
        <v>0</v>
      </c>
      <c r="S90" s="187">
        <v>0</v>
      </c>
      <c r="T90" s="188">
        <f t="shared" si="3"/>
        <v>0</v>
      </c>
      <c r="AR90" s="21" t="s">
        <v>1024</v>
      </c>
      <c r="AT90" s="21" t="s">
        <v>131</v>
      </c>
      <c r="AU90" s="21" t="s">
        <v>74</v>
      </c>
      <c r="AY90" s="21" t="s">
        <v>128</v>
      </c>
      <c r="BE90" s="189">
        <f t="shared" si="4"/>
        <v>0</v>
      </c>
      <c r="BF90" s="189">
        <f t="shared" si="5"/>
        <v>0</v>
      </c>
      <c r="BG90" s="189">
        <f t="shared" si="6"/>
        <v>0</v>
      </c>
      <c r="BH90" s="189">
        <f t="shared" si="7"/>
        <v>0</v>
      </c>
      <c r="BI90" s="189">
        <f t="shared" si="8"/>
        <v>0</v>
      </c>
      <c r="BJ90" s="21" t="s">
        <v>74</v>
      </c>
      <c r="BK90" s="189">
        <f t="shared" si="9"/>
        <v>0</v>
      </c>
      <c r="BL90" s="21" t="s">
        <v>1024</v>
      </c>
      <c r="BM90" s="21" t="s">
        <v>1786</v>
      </c>
    </row>
    <row r="91" spans="2:65" s="1" customFormat="1" ht="63.75" customHeight="1">
      <c r="B91" s="177"/>
      <c r="C91" s="178" t="s">
        <v>156</v>
      </c>
      <c r="D91" s="178" t="s">
        <v>131</v>
      </c>
      <c r="E91" s="179" t="s">
        <v>1787</v>
      </c>
      <c r="F91" s="180" t="s">
        <v>1788</v>
      </c>
      <c r="G91" s="181" t="s">
        <v>892</v>
      </c>
      <c r="H91" s="182">
        <v>400</v>
      </c>
      <c r="I91" s="183"/>
      <c r="J91" s="184">
        <f t="shared" si="0"/>
        <v>0</v>
      </c>
      <c r="K91" s="180" t="s">
        <v>135</v>
      </c>
      <c r="L91" s="38"/>
      <c r="M91" s="185" t="s">
        <v>5</v>
      </c>
      <c r="N91" s="186" t="s">
        <v>38</v>
      </c>
      <c r="O91" s="39"/>
      <c r="P91" s="187">
        <f t="shared" si="1"/>
        <v>0</v>
      </c>
      <c r="Q91" s="187">
        <v>0</v>
      </c>
      <c r="R91" s="187">
        <f t="shared" si="2"/>
        <v>0</v>
      </c>
      <c r="S91" s="187">
        <v>0</v>
      </c>
      <c r="T91" s="188">
        <f t="shared" si="3"/>
        <v>0</v>
      </c>
      <c r="AR91" s="21" t="s">
        <v>1024</v>
      </c>
      <c r="AT91" s="21" t="s">
        <v>131</v>
      </c>
      <c r="AU91" s="21" t="s">
        <v>74</v>
      </c>
      <c r="AY91" s="21" t="s">
        <v>128</v>
      </c>
      <c r="BE91" s="189">
        <f t="shared" si="4"/>
        <v>0</v>
      </c>
      <c r="BF91" s="189">
        <f t="shared" si="5"/>
        <v>0</v>
      </c>
      <c r="BG91" s="189">
        <f t="shared" si="6"/>
        <v>0</v>
      </c>
      <c r="BH91" s="189">
        <f t="shared" si="7"/>
        <v>0</v>
      </c>
      <c r="BI91" s="189">
        <f t="shared" si="8"/>
        <v>0</v>
      </c>
      <c r="BJ91" s="21" t="s">
        <v>74</v>
      </c>
      <c r="BK91" s="189">
        <f t="shared" si="9"/>
        <v>0</v>
      </c>
      <c r="BL91" s="21" t="s">
        <v>1024</v>
      </c>
      <c r="BM91" s="21" t="s">
        <v>1789</v>
      </c>
    </row>
    <row r="92" spans="2:65" s="1" customFormat="1" ht="76.5" customHeight="1">
      <c r="B92" s="177"/>
      <c r="C92" s="178" t="s">
        <v>160</v>
      </c>
      <c r="D92" s="178" t="s">
        <v>131</v>
      </c>
      <c r="E92" s="179" t="s">
        <v>1790</v>
      </c>
      <c r="F92" s="180" t="s">
        <v>1791</v>
      </c>
      <c r="G92" s="181" t="s">
        <v>200</v>
      </c>
      <c r="H92" s="182">
        <v>20</v>
      </c>
      <c r="I92" s="183"/>
      <c r="J92" s="184">
        <f t="shared" si="0"/>
        <v>0</v>
      </c>
      <c r="K92" s="180" t="s">
        <v>135</v>
      </c>
      <c r="L92" s="38"/>
      <c r="M92" s="185" t="s">
        <v>5</v>
      </c>
      <c r="N92" s="186" t="s">
        <v>38</v>
      </c>
      <c r="O92" s="39"/>
      <c r="P92" s="187">
        <f t="shared" si="1"/>
        <v>0</v>
      </c>
      <c r="Q92" s="187">
        <v>0</v>
      </c>
      <c r="R92" s="187">
        <f t="shared" si="2"/>
        <v>0</v>
      </c>
      <c r="S92" s="187">
        <v>0</v>
      </c>
      <c r="T92" s="188">
        <f t="shared" si="3"/>
        <v>0</v>
      </c>
      <c r="AR92" s="21" t="s">
        <v>1024</v>
      </c>
      <c r="AT92" s="21" t="s">
        <v>131</v>
      </c>
      <c r="AU92" s="21" t="s">
        <v>74</v>
      </c>
      <c r="AY92" s="21" t="s">
        <v>128</v>
      </c>
      <c r="BE92" s="189">
        <f t="shared" si="4"/>
        <v>0</v>
      </c>
      <c r="BF92" s="189">
        <f t="shared" si="5"/>
        <v>0</v>
      </c>
      <c r="BG92" s="189">
        <f t="shared" si="6"/>
        <v>0</v>
      </c>
      <c r="BH92" s="189">
        <f t="shared" si="7"/>
        <v>0</v>
      </c>
      <c r="BI92" s="189">
        <f t="shared" si="8"/>
        <v>0</v>
      </c>
      <c r="BJ92" s="21" t="s">
        <v>74</v>
      </c>
      <c r="BK92" s="189">
        <f t="shared" si="9"/>
        <v>0</v>
      </c>
      <c r="BL92" s="21" t="s">
        <v>1024</v>
      </c>
      <c r="BM92" s="21" t="s">
        <v>1792</v>
      </c>
    </row>
    <row r="93" spans="2:65" s="1" customFormat="1" ht="76.5" customHeight="1">
      <c r="B93" s="177"/>
      <c r="C93" s="178" t="s">
        <v>164</v>
      </c>
      <c r="D93" s="178" t="s">
        <v>131</v>
      </c>
      <c r="E93" s="179" t="s">
        <v>1793</v>
      </c>
      <c r="F93" s="180" t="s">
        <v>1794</v>
      </c>
      <c r="G93" s="181" t="s">
        <v>200</v>
      </c>
      <c r="H93" s="182">
        <v>10</v>
      </c>
      <c r="I93" s="183"/>
      <c r="J93" s="184">
        <f t="shared" si="0"/>
        <v>0</v>
      </c>
      <c r="K93" s="180" t="s">
        <v>135</v>
      </c>
      <c r="L93" s="38"/>
      <c r="M93" s="185" t="s">
        <v>5</v>
      </c>
      <c r="N93" s="186" t="s">
        <v>38</v>
      </c>
      <c r="O93" s="39"/>
      <c r="P93" s="187">
        <f t="shared" si="1"/>
        <v>0</v>
      </c>
      <c r="Q93" s="187">
        <v>0</v>
      </c>
      <c r="R93" s="187">
        <f t="shared" si="2"/>
        <v>0</v>
      </c>
      <c r="S93" s="187">
        <v>0</v>
      </c>
      <c r="T93" s="188">
        <f t="shared" si="3"/>
        <v>0</v>
      </c>
      <c r="AR93" s="21" t="s">
        <v>1024</v>
      </c>
      <c r="AT93" s="21" t="s">
        <v>131</v>
      </c>
      <c r="AU93" s="21" t="s">
        <v>74</v>
      </c>
      <c r="AY93" s="21" t="s">
        <v>128</v>
      </c>
      <c r="BE93" s="189">
        <f t="shared" si="4"/>
        <v>0</v>
      </c>
      <c r="BF93" s="189">
        <f t="shared" si="5"/>
        <v>0</v>
      </c>
      <c r="BG93" s="189">
        <f t="shared" si="6"/>
        <v>0</v>
      </c>
      <c r="BH93" s="189">
        <f t="shared" si="7"/>
        <v>0</v>
      </c>
      <c r="BI93" s="189">
        <f t="shared" si="8"/>
        <v>0</v>
      </c>
      <c r="BJ93" s="21" t="s">
        <v>74</v>
      </c>
      <c r="BK93" s="189">
        <f t="shared" si="9"/>
        <v>0</v>
      </c>
      <c r="BL93" s="21" t="s">
        <v>1024</v>
      </c>
      <c r="BM93" s="21" t="s">
        <v>1795</v>
      </c>
    </row>
    <row r="94" spans="2:65" s="1" customFormat="1" ht="25.5" customHeight="1">
      <c r="B94" s="177"/>
      <c r="C94" s="178" t="s">
        <v>171</v>
      </c>
      <c r="D94" s="178" t="s">
        <v>131</v>
      </c>
      <c r="E94" s="179" t="s">
        <v>1796</v>
      </c>
      <c r="F94" s="180" t="s">
        <v>1797</v>
      </c>
      <c r="G94" s="181" t="s">
        <v>892</v>
      </c>
      <c r="H94" s="182">
        <v>100</v>
      </c>
      <c r="I94" s="183"/>
      <c r="J94" s="184">
        <f t="shared" si="0"/>
        <v>0</v>
      </c>
      <c r="K94" s="180" t="s">
        <v>135</v>
      </c>
      <c r="L94" s="38"/>
      <c r="M94" s="185" t="s">
        <v>5</v>
      </c>
      <c r="N94" s="186" t="s">
        <v>38</v>
      </c>
      <c r="O94" s="39"/>
      <c r="P94" s="187">
        <f t="shared" si="1"/>
        <v>0</v>
      </c>
      <c r="Q94" s="187">
        <v>0</v>
      </c>
      <c r="R94" s="187">
        <f t="shared" si="2"/>
        <v>0</v>
      </c>
      <c r="S94" s="187">
        <v>0</v>
      </c>
      <c r="T94" s="188">
        <f t="shared" si="3"/>
        <v>0</v>
      </c>
      <c r="AR94" s="21" t="s">
        <v>1024</v>
      </c>
      <c r="AT94" s="21" t="s">
        <v>131</v>
      </c>
      <c r="AU94" s="21" t="s">
        <v>74</v>
      </c>
      <c r="AY94" s="21" t="s">
        <v>128</v>
      </c>
      <c r="BE94" s="189">
        <f t="shared" si="4"/>
        <v>0</v>
      </c>
      <c r="BF94" s="189">
        <f t="shared" si="5"/>
        <v>0</v>
      </c>
      <c r="BG94" s="189">
        <f t="shared" si="6"/>
        <v>0</v>
      </c>
      <c r="BH94" s="189">
        <f t="shared" si="7"/>
        <v>0</v>
      </c>
      <c r="BI94" s="189">
        <f t="shared" si="8"/>
        <v>0</v>
      </c>
      <c r="BJ94" s="21" t="s">
        <v>74</v>
      </c>
      <c r="BK94" s="189">
        <f t="shared" si="9"/>
        <v>0</v>
      </c>
      <c r="BL94" s="21" t="s">
        <v>1024</v>
      </c>
      <c r="BM94" s="21" t="s">
        <v>1798</v>
      </c>
    </row>
    <row r="95" spans="2:65" s="1" customFormat="1" ht="38.25" customHeight="1">
      <c r="B95" s="177"/>
      <c r="C95" s="178" t="s">
        <v>176</v>
      </c>
      <c r="D95" s="178" t="s">
        <v>131</v>
      </c>
      <c r="E95" s="179" t="s">
        <v>1799</v>
      </c>
      <c r="F95" s="180" t="s">
        <v>1800</v>
      </c>
      <c r="G95" s="181" t="s">
        <v>892</v>
      </c>
      <c r="H95" s="182">
        <v>100</v>
      </c>
      <c r="I95" s="183"/>
      <c r="J95" s="184">
        <f t="shared" si="0"/>
        <v>0</v>
      </c>
      <c r="K95" s="180" t="s">
        <v>135</v>
      </c>
      <c r="L95" s="38"/>
      <c r="M95" s="185" t="s">
        <v>5</v>
      </c>
      <c r="N95" s="186" t="s">
        <v>38</v>
      </c>
      <c r="O95" s="39"/>
      <c r="P95" s="187">
        <f t="shared" si="1"/>
        <v>0</v>
      </c>
      <c r="Q95" s="187">
        <v>0</v>
      </c>
      <c r="R95" s="187">
        <f t="shared" si="2"/>
        <v>0</v>
      </c>
      <c r="S95" s="187">
        <v>0</v>
      </c>
      <c r="T95" s="188">
        <f t="shared" si="3"/>
        <v>0</v>
      </c>
      <c r="AR95" s="21" t="s">
        <v>1024</v>
      </c>
      <c r="AT95" s="21" t="s">
        <v>131</v>
      </c>
      <c r="AU95" s="21" t="s">
        <v>74</v>
      </c>
      <c r="AY95" s="21" t="s">
        <v>128</v>
      </c>
      <c r="BE95" s="189">
        <f t="shared" si="4"/>
        <v>0</v>
      </c>
      <c r="BF95" s="189">
        <f t="shared" si="5"/>
        <v>0</v>
      </c>
      <c r="BG95" s="189">
        <f t="shared" si="6"/>
        <v>0</v>
      </c>
      <c r="BH95" s="189">
        <f t="shared" si="7"/>
        <v>0</v>
      </c>
      <c r="BI95" s="189">
        <f t="shared" si="8"/>
        <v>0</v>
      </c>
      <c r="BJ95" s="21" t="s">
        <v>74</v>
      </c>
      <c r="BK95" s="189">
        <f t="shared" si="9"/>
        <v>0</v>
      </c>
      <c r="BL95" s="21" t="s">
        <v>1024</v>
      </c>
      <c r="BM95" s="21" t="s">
        <v>1801</v>
      </c>
    </row>
    <row r="96" spans="2:65" s="1" customFormat="1" ht="25.5" customHeight="1">
      <c r="B96" s="177"/>
      <c r="C96" s="178" t="s">
        <v>182</v>
      </c>
      <c r="D96" s="178" t="s">
        <v>131</v>
      </c>
      <c r="E96" s="179" t="s">
        <v>1802</v>
      </c>
      <c r="F96" s="180" t="s">
        <v>1803</v>
      </c>
      <c r="G96" s="181" t="s">
        <v>892</v>
      </c>
      <c r="H96" s="182">
        <v>20</v>
      </c>
      <c r="I96" s="183"/>
      <c r="J96" s="184">
        <f t="shared" si="0"/>
        <v>0</v>
      </c>
      <c r="K96" s="180" t="s">
        <v>135</v>
      </c>
      <c r="L96" s="38"/>
      <c r="M96" s="185" t="s">
        <v>5</v>
      </c>
      <c r="N96" s="186" t="s">
        <v>38</v>
      </c>
      <c r="O96" s="39"/>
      <c r="P96" s="187">
        <f t="shared" si="1"/>
        <v>0</v>
      </c>
      <c r="Q96" s="187">
        <v>0</v>
      </c>
      <c r="R96" s="187">
        <f t="shared" si="2"/>
        <v>0</v>
      </c>
      <c r="S96" s="187">
        <v>0</v>
      </c>
      <c r="T96" s="188">
        <f t="shared" si="3"/>
        <v>0</v>
      </c>
      <c r="AR96" s="21" t="s">
        <v>1024</v>
      </c>
      <c r="AT96" s="21" t="s">
        <v>131</v>
      </c>
      <c r="AU96" s="21" t="s">
        <v>74</v>
      </c>
      <c r="AY96" s="21" t="s">
        <v>128</v>
      </c>
      <c r="BE96" s="189">
        <f t="shared" si="4"/>
        <v>0</v>
      </c>
      <c r="BF96" s="189">
        <f t="shared" si="5"/>
        <v>0</v>
      </c>
      <c r="BG96" s="189">
        <f t="shared" si="6"/>
        <v>0</v>
      </c>
      <c r="BH96" s="189">
        <f t="shared" si="7"/>
        <v>0</v>
      </c>
      <c r="BI96" s="189">
        <f t="shared" si="8"/>
        <v>0</v>
      </c>
      <c r="BJ96" s="21" t="s">
        <v>74</v>
      </c>
      <c r="BK96" s="189">
        <f t="shared" si="9"/>
        <v>0</v>
      </c>
      <c r="BL96" s="21" t="s">
        <v>1024</v>
      </c>
      <c r="BM96" s="21" t="s">
        <v>1804</v>
      </c>
    </row>
    <row r="97" spans="2:65" s="1" customFormat="1" ht="25.5" customHeight="1">
      <c r="B97" s="177"/>
      <c r="C97" s="178" t="s">
        <v>186</v>
      </c>
      <c r="D97" s="178" t="s">
        <v>131</v>
      </c>
      <c r="E97" s="179" t="s">
        <v>1805</v>
      </c>
      <c r="F97" s="180" t="s">
        <v>1806</v>
      </c>
      <c r="G97" s="181" t="s">
        <v>892</v>
      </c>
      <c r="H97" s="182">
        <v>1</v>
      </c>
      <c r="I97" s="183"/>
      <c r="J97" s="184">
        <f t="shared" si="0"/>
        <v>0</v>
      </c>
      <c r="K97" s="180" t="s">
        <v>135</v>
      </c>
      <c r="L97" s="38"/>
      <c r="M97" s="185" t="s">
        <v>5</v>
      </c>
      <c r="N97" s="186" t="s">
        <v>38</v>
      </c>
      <c r="O97" s="39"/>
      <c r="P97" s="187">
        <f t="shared" si="1"/>
        <v>0</v>
      </c>
      <c r="Q97" s="187">
        <v>0</v>
      </c>
      <c r="R97" s="187">
        <f t="shared" si="2"/>
        <v>0</v>
      </c>
      <c r="S97" s="187">
        <v>0</v>
      </c>
      <c r="T97" s="188">
        <f t="shared" si="3"/>
        <v>0</v>
      </c>
      <c r="AR97" s="21" t="s">
        <v>1024</v>
      </c>
      <c r="AT97" s="21" t="s">
        <v>131</v>
      </c>
      <c r="AU97" s="21" t="s">
        <v>74</v>
      </c>
      <c r="AY97" s="21" t="s">
        <v>128</v>
      </c>
      <c r="BE97" s="189">
        <f t="shared" si="4"/>
        <v>0</v>
      </c>
      <c r="BF97" s="189">
        <f t="shared" si="5"/>
        <v>0</v>
      </c>
      <c r="BG97" s="189">
        <f t="shared" si="6"/>
        <v>0</v>
      </c>
      <c r="BH97" s="189">
        <f t="shared" si="7"/>
        <v>0</v>
      </c>
      <c r="BI97" s="189">
        <f t="shared" si="8"/>
        <v>0</v>
      </c>
      <c r="BJ97" s="21" t="s">
        <v>74</v>
      </c>
      <c r="BK97" s="189">
        <f t="shared" si="9"/>
        <v>0</v>
      </c>
      <c r="BL97" s="21" t="s">
        <v>1024</v>
      </c>
      <c r="BM97" s="21" t="s">
        <v>1807</v>
      </c>
    </row>
    <row r="98" spans="2:65" s="1" customFormat="1" ht="25.5" customHeight="1">
      <c r="B98" s="177"/>
      <c r="C98" s="178" t="s">
        <v>190</v>
      </c>
      <c r="D98" s="178" t="s">
        <v>131</v>
      </c>
      <c r="E98" s="179" t="s">
        <v>1808</v>
      </c>
      <c r="F98" s="180" t="s">
        <v>1809</v>
      </c>
      <c r="G98" s="181" t="s">
        <v>892</v>
      </c>
      <c r="H98" s="182">
        <v>100</v>
      </c>
      <c r="I98" s="183"/>
      <c r="J98" s="184">
        <f t="shared" si="0"/>
        <v>0</v>
      </c>
      <c r="K98" s="180" t="s">
        <v>135</v>
      </c>
      <c r="L98" s="38"/>
      <c r="M98" s="185" t="s">
        <v>5</v>
      </c>
      <c r="N98" s="208" t="s">
        <v>38</v>
      </c>
      <c r="O98" s="205"/>
      <c r="P98" s="206">
        <f t="shared" si="1"/>
        <v>0</v>
      </c>
      <c r="Q98" s="206">
        <v>0</v>
      </c>
      <c r="R98" s="206">
        <f t="shared" si="2"/>
        <v>0</v>
      </c>
      <c r="S98" s="206">
        <v>0</v>
      </c>
      <c r="T98" s="207">
        <f t="shared" si="3"/>
        <v>0</v>
      </c>
      <c r="AR98" s="21" t="s">
        <v>1024</v>
      </c>
      <c r="AT98" s="21" t="s">
        <v>131</v>
      </c>
      <c r="AU98" s="21" t="s">
        <v>74</v>
      </c>
      <c r="AY98" s="21" t="s">
        <v>128</v>
      </c>
      <c r="BE98" s="189">
        <f t="shared" si="4"/>
        <v>0</v>
      </c>
      <c r="BF98" s="189">
        <f t="shared" si="5"/>
        <v>0</v>
      </c>
      <c r="BG98" s="189">
        <f t="shared" si="6"/>
        <v>0</v>
      </c>
      <c r="BH98" s="189">
        <f t="shared" si="7"/>
        <v>0</v>
      </c>
      <c r="BI98" s="189">
        <f t="shared" si="8"/>
        <v>0</v>
      </c>
      <c r="BJ98" s="21" t="s">
        <v>74</v>
      </c>
      <c r="BK98" s="189">
        <f t="shared" si="9"/>
        <v>0</v>
      </c>
      <c r="BL98" s="21" t="s">
        <v>1024</v>
      </c>
      <c r="BM98" s="21" t="s">
        <v>1810</v>
      </c>
    </row>
    <row r="99" spans="2:65" s="1" customFormat="1" ht="6.95" customHeight="1">
      <c r="B99" s="53"/>
      <c r="C99" s="54"/>
      <c r="D99" s="54"/>
      <c r="E99" s="54"/>
      <c r="F99" s="54"/>
      <c r="G99" s="54"/>
      <c r="H99" s="54"/>
      <c r="I99" s="131"/>
      <c r="J99" s="54"/>
      <c r="K99" s="54"/>
      <c r="L99" s="38"/>
    </row>
  </sheetData>
  <autoFilter ref="C82:K98"/>
  <mergeCells count="13">
    <mergeCell ref="E75:H75"/>
    <mergeCell ref="G1:H1"/>
    <mergeCell ref="L2:V2"/>
    <mergeCell ref="E49:H49"/>
    <mergeCell ref="E51:H51"/>
    <mergeCell ref="J55:J56"/>
    <mergeCell ref="E71:H71"/>
    <mergeCell ref="E73:H7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ht="37.5" customHeight="1"/>
    <row r="2" spans="2:1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2" customFormat="1" ht="45" customHeight="1">
      <c r="B3" s="213"/>
      <c r="C3" s="337" t="s">
        <v>1811</v>
      </c>
      <c r="D3" s="337"/>
      <c r="E3" s="337"/>
      <c r="F3" s="337"/>
      <c r="G3" s="337"/>
      <c r="H3" s="337"/>
      <c r="I3" s="337"/>
      <c r="J3" s="337"/>
      <c r="K3" s="214"/>
    </row>
    <row r="4" spans="2:11" ht="25.5" customHeight="1">
      <c r="B4" s="215"/>
      <c r="C4" s="344" t="s">
        <v>1812</v>
      </c>
      <c r="D4" s="344"/>
      <c r="E4" s="344"/>
      <c r="F4" s="344"/>
      <c r="G4" s="344"/>
      <c r="H4" s="344"/>
      <c r="I4" s="344"/>
      <c r="J4" s="344"/>
      <c r="K4" s="216"/>
    </row>
    <row r="5" spans="2:1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ht="15" customHeight="1">
      <c r="B6" s="215"/>
      <c r="C6" s="340" t="s">
        <v>1813</v>
      </c>
      <c r="D6" s="340"/>
      <c r="E6" s="340"/>
      <c r="F6" s="340"/>
      <c r="G6" s="340"/>
      <c r="H6" s="340"/>
      <c r="I6" s="340"/>
      <c r="J6" s="340"/>
      <c r="K6" s="216"/>
    </row>
    <row r="7" spans="2:11" ht="15" customHeight="1">
      <c r="B7" s="219"/>
      <c r="C7" s="340" t="s">
        <v>1814</v>
      </c>
      <c r="D7" s="340"/>
      <c r="E7" s="340"/>
      <c r="F7" s="340"/>
      <c r="G7" s="340"/>
      <c r="H7" s="340"/>
      <c r="I7" s="340"/>
      <c r="J7" s="340"/>
      <c r="K7" s="216"/>
    </row>
    <row r="8" spans="2:1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ht="15" customHeight="1">
      <c r="B9" s="219"/>
      <c r="C9" s="340" t="s">
        <v>1815</v>
      </c>
      <c r="D9" s="340"/>
      <c r="E9" s="340"/>
      <c r="F9" s="340"/>
      <c r="G9" s="340"/>
      <c r="H9" s="340"/>
      <c r="I9" s="340"/>
      <c r="J9" s="340"/>
      <c r="K9" s="216"/>
    </row>
    <row r="10" spans="2:11" ht="15" customHeight="1">
      <c r="B10" s="219"/>
      <c r="C10" s="218"/>
      <c r="D10" s="340" t="s">
        <v>1816</v>
      </c>
      <c r="E10" s="340"/>
      <c r="F10" s="340"/>
      <c r="G10" s="340"/>
      <c r="H10" s="340"/>
      <c r="I10" s="340"/>
      <c r="J10" s="340"/>
      <c r="K10" s="216"/>
    </row>
    <row r="11" spans="2:11" ht="15" customHeight="1">
      <c r="B11" s="219"/>
      <c r="C11" s="220"/>
      <c r="D11" s="340" t="s">
        <v>1817</v>
      </c>
      <c r="E11" s="340"/>
      <c r="F11" s="340"/>
      <c r="G11" s="340"/>
      <c r="H11" s="340"/>
      <c r="I11" s="340"/>
      <c r="J11" s="340"/>
      <c r="K11" s="216"/>
    </row>
    <row r="12" spans="2:11" ht="12.75" customHeight="1">
      <c r="B12" s="219"/>
      <c r="C12" s="220"/>
      <c r="D12" s="220"/>
      <c r="E12" s="220"/>
      <c r="F12" s="220"/>
      <c r="G12" s="220"/>
      <c r="H12" s="220"/>
      <c r="I12" s="220"/>
      <c r="J12" s="220"/>
      <c r="K12" s="216"/>
    </row>
    <row r="13" spans="2:11" ht="15" customHeight="1">
      <c r="B13" s="219"/>
      <c r="C13" s="220"/>
      <c r="D13" s="340" t="s">
        <v>1818</v>
      </c>
      <c r="E13" s="340"/>
      <c r="F13" s="340"/>
      <c r="G13" s="340"/>
      <c r="H13" s="340"/>
      <c r="I13" s="340"/>
      <c r="J13" s="340"/>
      <c r="K13" s="216"/>
    </row>
    <row r="14" spans="2:11" ht="15" customHeight="1">
      <c r="B14" s="219"/>
      <c r="C14" s="220"/>
      <c r="D14" s="340" t="s">
        <v>1819</v>
      </c>
      <c r="E14" s="340"/>
      <c r="F14" s="340"/>
      <c r="G14" s="340"/>
      <c r="H14" s="340"/>
      <c r="I14" s="340"/>
      <c r="J14" s="340"/>
      <c r="K14" s="216"/>
    </row>
    <row r="15" spans="2:11" ht="15" customHeight="1">
      <c r="B15" s="219"/>
      <c r="C15" s="220"/>
      <c r="D15" s="340" t="s">
        <v>1820</v>
      </c>
      <c r="E15" s="340"/>
      <c r="F15" s="340"/>
      <c r="G15" s="340"/>
      <c r="H15" s="340"/>
      <c r="I15" s="340"/>
      <c r="J15" s="340"/>
      <c r="K15" s="216"/>
    </row>
    <row r="16" spans="2:11" ht="15" customHeight="1">
      <c r="B16" s="219"/>
      <c r="C16" s="220"/>
      <c r="D16" s="220"/>
      <c r="E16" s="221" t="s">
        <v>73</v>
      </c>
      <c r="F16" s="340" t="s">
        <v>1821</v>
      </c>
      <c r="G16" s="340"/>
      <c r="H16" s="340"/>
      <c r="I16" s="340"/>
      <c r="J16" s="340"/>
      <c r="K16" s="216"/>
    </row>
    <row r="17" spans="2:11" ht="15" customHeight="1">
      <c r="B17" s="219"/>
      <c r="C17" s="220"/>
      <c r="D17" s="220"/>
      <c r="E17" s="221" t="s">
        <v>1822</v>
      </c>
      <c r="F17" s="340" t="s">
        <v>1823</v>
      </c>
      <c r="G17" s="340"/>
      <c r="H17" s="340"/>
      <c r="I17" s="340"/>
      <c r="J17" s="340"/>
      <c r="K17" s="216"/>
    </row>
    <row r="18" spans="2:11" ht="15" customHeight="1">
      <c r="B18" s="219"/>
      <c r="C18" s="220"/>
      <c r="D18" s="220"/>
      <c r="E18" s="221" t="s">
        <v>1824</v>
      </c>
      <c r="F18" s="340" t="s">
        <v>1825</v>
      </c>
      <c r="G18" s="340"/>
      <c r="H18" s="340"/>
      <c r="I18" s="340"/>
      <c r="J18" s="340"/>
      <c r="K18" s="216"/>
    </row>
    <row r="19" spans="2:11" ht="15" customHeight="1">
      <c r="B19" s="219"/>
      <c r="C19" s="220"/>
      <c r="D19" s="220"/>
      <c r="E19" s="221" t="s">
        <v>1826</v>
      </c>
      <c r="F19" s="340" t="s">
        <v>1827</v>
      </c>
      <c r="G19" s="340"/>
      <c r="H19" s="340"/>
      <c r="I19" s="340"/>
      <c r="J19" s="340"/>
      <c r="K19" s="216"/>
    </row>
    <row r="20" spans="2:11" ht="15" customHeight="1">
      <c r="B20" s="219"/>
      <c r="C20" s="220"/>
      <c r="D20" s="220"/>
      <c r="E20" s="221" t="s">
        <v>1020</v>
      </c>
      <c r="F20" s="340" t="s">
        <v>89</v>
      </c>
      <c r="G20" s="340"/>
      <c r="H20" s="340"/>
      <c r="I20" s="340"/>
      <c r="J20" s="340"/>
      <c r="K20" s="216"/>
    </row>
    <row r="21" spans="2:11" ht="15" customHeight="1">
      <c r="B21" s="219"/>
      <c r="C21" s="220"/>
      <c r="D21" s="220"/>
      <c r="E21" s="221" t="s">
        <v>80</v>
      </c>
      <c r="F21" s="340" t="s">
        <v>1828</v>
      </c>
      <c r="G21" s="340"/>
      <c r="H21" s="340"/>
      <c r="I21" s="340"/>
      <c r="J21" s="340"/>
      <c r="K21" s="216"/>
    </row>
    <row r="22" spans="2:11" ht="12.75" customHeight="1">
      <c r="B22" s="219"/>
      <c r="C22" s="220"/>
      <c r="D22" s="220"/>
      <c r="E22" s="220"/>
      <c r="F22" s="220"/>
      <c r="G22" s="220"/>
      <c r="H22" s="220"/>
      <c r="I22" s="220"/>
      <c r="J22" s="220"/>
      <c r="K22" s="216"/>
    </row>
    <row r="23" spans="2:11" ht="15" customHeight="1">
      <c r="B23" s="219"/>
      <c r="C23" s="340" t="s">
        <v>1829</v>
      </c>
      <c r="D23" s="340"/>
      <c r="E23" s="340"/>
      <c r="F23" s="340"/>
      <c r="G23" s="340"/>
      <c r="H23" s="340"/>
      <c r="I23" s="340"/>
      <c r="J23" s="340"/>
      <c r="K23" s="216"/>
    </row>
    <row r="24" spans="2:11" ht="15" customHeight="1">
      <c r="B24" s="219"/>
      <c r="C24" s="340" t="s">
        <v>1830</v>
      </c>
      <c r="D24" s="340"/>
      <c r="E24" s="340"/>
      <c r="F24" s="340"/>
      <c r="G24" s="340"/>
      <c r="H24" s="340"/>
      <c r="I24" s="340"/>
      <c r="J24" s="340"/>
      <c r="K24" s="216"/>
    </row>
    <row r="25" spans="2:11" ht="15" customHeight="1">
      <c r="B25" s="219"/>
      <c r="C25" s="218"/>
      <c r="D25" s="340" t="s">
        <v>1831</v>
      </c>
      <c r="E25" s="340"/>
      <c r="F25" s="340"/>
      <c r="G25" s="340"/>
      <c r="H25" s="340"/>
      <c r="I25" s="340"/>
      <c r="J25" s="340"/>
      <c r="K25" s="216"/>
    </row>
    <row r="26" spans="2:11" ht="15" customHeight="1">
      <c r="B26" s="219"/>
      <c r="C26" s="220"/>
      <c r="D26" s="340" t="s">
        <v>1832</v>
      </c>
      <c r="E26" s="340"/>
      <c r="F26" s="340"/>
      <c r="G26" s="340"/>
      <c r="H26" s="340"/>
      <c r="I26" s="340"/>
      <c r="J26" s="340"/>
      <c r="K26" s="216"/>
    </row>
    <row r="27" spans="2:11" ht="12.75" customHeight="1">
      <c r="B27" s="219"/>
      <c r="C27" s="220"/>
      <c r="D27" s="220"/>
      <c r="E27" s="220"/>
      <c r="F27" s="220"/>
      <c r="G27" s="220"/>
      <c r="H27" s="220"/>
      <c r="I27" s="220"/>
      <c r="J27" s="220"/>
      <c r="K27" s="216"/>
    </row>
    <row r="28" spans="2:11" ht="15" customHeight="1">
      <c r="B28" s="219"/>
      <c r="C28" s="220"/>
      <c r="D28" s="340" t="s">
        <v>1833</v>
      </c>
      <c r="E28" s="340"/>
      <c r="F28" s="340"/>
      <c r="G28" s="340"/>
      <c r="H28" s="340"/>
      <c r="I28" s="340"/>
      <c r="J28" s="340"/>
      <c r="K28" s="216"/>
    </row>
    <row r="29" spans="2:11" ht="15" customHeight="1">
      <c r="B29" s="219"/>
      <c r="C29" s="220"/>
      <c r="D29" s="340" t="s">
        <v>1834</v>
      </c>
      <c r="E29" s="340"/>
      <c r="F29" s="340"/>
      <c r="G29" s="340"/>
      <c r="H29" s="340"/>
      <c r="I29" s="340"/>
      <c r="J29" s="340"/>
      <c r="K29" s="216"/>
    </row>
    <row r="30" spans="2:11" ht="12.75" customHeight="1">
      <c r="B30" s="219"/>
      <c r="C30" s="220"/>
      <c r="D30" s="220"/>
      <c r="E30" s="220"/>
      <c r="F30" s="220"/>
      <c r="G30" s="220"/>
      <c r="H30" s="220"/>
      <c r="I30" s="220"/>
      <c r="J30" s="220"/>
      <c r="K30" s="216"/>
    </row>
    <row r="31" spans="2:11" ht="15" customHeight="1">
      <c r="B31" s="219"/>
      <c r="C31" s="220"/>
      <c r="D31" s="340" t="s">
        <v>1835</v>
      </c>
      <c r="E31" s="340"/>
      <c r="F31" s="340"/>
      <c r="G31" s="340"/>
      <c r="H31" s="340"/>
      <c r="I31" s="340"/>
      <c r="J31" s="340"/>
      <c r="K31" s="216"/>
    </row>
    <row r="32" spans="2:11" ht="15" customHeight="1">
      <c r="B32" s="219"/>
      <c r="C32" s="220"/>
      <c r="D32" s="340" t="s">
        <v>1836</v>
      </c>
      <c r="E32" s="340"/>
      <c r="F32" s="340"/>
      <c r="G32" s="340"/>
      <c r="H32" s="340"/>
      <c r="I32" s="340"/>
      <c r="J32" s="340"/>
      <c r="K32" s="216"/>
    </row>
    <row r="33" spans="2:11" ht="15" customHeight="1">
      <c r="B33" s="219"/>
      <c r="C33" s="220"/>
      <c r="D33" s="340" t="s">
        <v>1837</v>
      </c>
      <c r="E33" s="340"/>
      <c r="F33" s="340"/>
      <c r="G33" s="340"/>
      <c r="H33" s="340"/>
      <c r="I33" s="340"/>
      <c r="J33" s="340"/>
      <c r="K33" s="216"/>
    </row>
    <row r="34" spans="2:11" ht="15" customHeight="1">
      <c r="B34" s="219"/>
      <c r="C34" s="220"/>
      <c r="D34" s="218"/>
      <c r="E34" s="222" t="s">
        <v>113</v>
      </c>
      <c r="F34" s="218"/>
      <c r="G34" s="340" t="s">
        <v>1838</v>
      </c>
      <c r="H34" s="340"/>
      <c r="I34" s="340"/>
      <c r="J34" s="340"/>
      <c r="K34" s="216"/>
    </row>
    <row r="35" spans="2:11" ht="30.75" customHeight="1">
      <c r="B35" s="219"/>
      <c r="C35" s="220"/>
      <c r="D35" s="218"/>
      <c r="E35" s="222" t="s">
        <v>1839</v>
      </c>
      <c r="F35" s="218"/>
      <c r="G35" s="340" t="s">
        <v>1840</v>
      </c>
      <c r="H35" s="340"/>
      <c r="I35" s="340"/>
      <c r="J35" s="340"/>
      <c r="K35" s="216"/>
    </row>
    <row r="36" spans="2:11" ht="15" customHeight="1">
      <c r="B36" s="219"/>
      <c r="C36" s="220"/>
      <c r="D36" s="218"/>
      <c r="E36" s="222" t="s">
        <v>48</v>
      </c>
      <c r="F36" s="218"/>
      <c r="G36" s="340" t="s">
        <v>1841</v>
      </c>
      <c r="H36" s="340"/>
      <c r="I36" s="340"/>
      <c r="J36" s="340"/>
      <c r="K36" s="216"/>
    </row>
    <row r="37" spans="2:11" ht="15" customHeight="1">
      <c r="B37" s="219"/>
      <c r="C37" s="220"/>
      <c r="D37" s="218"/>
      <c r="E37" s="222" t="s">
        <v>114</v>
      </c>
      <c r="F37" s="218"/>
      <c r="G37" s="340" t="s">
        <v>1842</v>
      </c>
      <c r="H37" s="340"/>
      <c r="I37" s="340"/>
      <c r="J37" s="340"/>
      <c r="K37" s="216"/>
    </row>
    <row r="38" spans="2:11" ht="15" customHeight="1">
      <c r="B38" s="219"/>
      <c r="C38" s="220"/>
      <c r="D38" s="218"/>
      <c r="E38" s="222" t="s">
        <v>115</v>
      </c>
      <c r="F38" s="218"/>
      <c r="G38" s="340" t="s">
        <v>1843</v>
      </c>
      <c r="H38" s="340"/>
      <c r="I38" s="340"/>
      <c r="J38" s="340"/>
      <c r="K38" s="216"/>
    </row>
    <row r="39" spans="2:11" ht="15" customHeight="1">
      <c r="B39" s="219"/>
      <c r="C39" s="220"/>
      <c r="D39" s="218"/>
      <c r="E39" s="222" t="s">
        <v>116</v>
      </c>
      <c r="F39" s="218"/>
      <c r="G39" s="340" t="s">
        <v>1844</v>
      </c>
      <c r="H39" s="340"/>
      <c r="I39" s="340"/>
      <c r="J39" s="340"/>
      <c r="K39" s="216"/>
    </row>
    <row r="40" spans="2:11" ht="15" customHeight="1">
      <c r="B40" s="219"/>
      <c r="C40" s="220"/>
      <c r="D40" s="218"/>
      <c r="E40" s="222" t="s">
        <v>1845</v>
      </c>
      <c r="F40" s="218"/>
      <c r="G40" s="340" t="s">
        <v>1846</v>
      </c>
      <c r="H40" s="340"/>
      <c r="I40" s="340"/>
      <c r="J40" s="340"/>
      <c r="K40" s="216"/>
    </row>
    <row r="41" spans="2:11" ht="15" customHeight="1">
      <c r="B41" s="219"/>
      <c r="C41" s="220"/>
      <c r="D41" s="218"/>
      <c r="E41" s="222"/>
      <c r="F41" s="218"/>
      <c r="G41" s="340" t="s">
        <v>1847</v>
      </c>
      <c r="H41" s="340"/>
      <c r="I41" s="340"/>
      <c r="J41" s="340"/>
      <c r="K41" s="216"/>
    </row>
    <row r="42" spans="2:11" ht="15" customHeight="1">
      <c r="B42" s="219"/>
      <c r="C42" s="220"/>
      <c r="D42" s="218"/>
      <c r="E42" s="222" t="s">
        <v>1848</v>
      </c>
      <c r="F42" s="218"/>
      <c r="G42" s="340" t="s">
        <v>1849</v>
      </c>
      <c r="H42" s="340"/>
      <c r="I42" s="340"/>
      <c r="J42" s="340"/>
      <c r="K42" s="216"/>
    </row>
    <row r="43" spans="2:11" ht="15" customHeight="1">
      <c r="B43" s="219"/>
      <c r="C43" s="220"/>
      <c r="D43" s="218"/>
      <c r="E43" s="222" t="s">
        <v>118</v>
      </c>
      <c r="F43" s="218"/>
      <c r="G43" s="340" t="s">
        <v>1850</v>
      </c>
      <c r="H43" s="340"/>
      <c r="I43" s="340"/>
      <c r="J43" s="340"/>
      <c r="K43" s="216"/>
    </row>
    <row r="44" spans="2:11" ht="12.75" customHeight="1">
      <c r="B44" s="219"/>
      <c r="C44" s="220"/>
      <c r="D44" s="218"/>
      <c r="E44" s="218"/>
      <c r="F44" s="218"/>
      <c r="G44" s="218"/>
      <c r="H44" s="218"/>
      <c r="I44" s="218"/>
      <c r="J44" s="218"/>
      <c r="K44" s="216"/>
    </row>
    <row r="45" spans="2:11" ht="15" customHeight="1">
      <c r="B45" s="219"/>
      <c r="C45" s="220"/>
      <c r="D45" s="340" t="s">
        <v>1851</v>
      </c>
      <c r="E45" s="340"/>
      <c r="F45" s="340"/>
      <c r="G45" s="340"/>
      <c r="H45" s="340"/>
      <c r="I45" s="340"/>
      <c r="J45" s="340"/>
      <c r="K45" s="216"/>
    </row>
    <row r="46" spans="2:11" ht="15" customHeight="1">
      <c r="B46" s="219"/>
      <c r="C46" s="220"/>
      <c r="D46" s="220"/>
      <c r="E46" s="340" t="s">
        <v>1852</v>
      </c>
      <c r="F46" s="340"/>
      <c r="G46" s="340"/>
      <c r="H46" s="340"/>
      <c r="I46" s="340"/>
      <c r="J46" s="340"/>
      <c r="K46" s="216"/>
    </row>
    <row r="47" spans="2:11" ht="15" customHeight="1">
      <c r="B47" s="219"/>
      <c r="C47" s="220"/>
      <c r="D47" s="220"/>
      <c r="E47" s="340" t="s">
        <v>1853</v>
      </c>
      <c r="F47" s="340"/>
      <c r="G47" s="340"/>
      <c r="H47" s="340"/>
      <c r="I47" s="340"/>
      <c r="J47" s="340"/>
      <c r="K47" s="216"/>
    </row>
    <row r="48" spans="2:11" ht="15" customHeight="1">
      <c r="B48" s="219"/>
      <c r="C48" s="220"/>
      <c r="D48" s="220"/>
      <c r="E48" s="340" t="s">
        <v>1854</v>
      </c>
      <c r="F48" s="340"/>
      <c r="G48" s="340"/>
      <c r="H48" s="340"/>
      <c r="I48" s="340"/>
      <c r="J48" s="340"/>
      <c r="K48" s="216"/>
    </row>
    <row r="49" spans="2:11" ht="15" customHeight="1">
      <c r="B49" s="219"/>
      <c r="C49" s="220"/>
      <c r="D49" s="340" t="s">
        <v>1855</v>
      </c>
      <c r="E49" s="340"/>
      <c r="F49" s="340"/>
      <c r="G49" s="340"/>
      <c r="H49" s="340"/>
      <c r="I49" s="340"/>
      <c r="J49" s="340"/>
      <c r="K49" s="216"/>
    </row>
    <row r="50" spans="2:11" ht="25.5" customHeight="1">
      <c r="B50" s="215"/>
      <c r="C50" s="344" t="s">
        <v>1856</v>
      </c>
      <c r="D50" s="344"/>
      <c r="E50" s="344"/>
      <c r="F50" s="344"/>
      <c r="G50" s="344"/>
      <c r="H50" s="344"/>
      <c r="I50" s="344"/>
      <c r="J50" s="344"/>
      <c r="K50" s="216"/>
    </row>
    <row r="51" spans="2:11" ht="5.25" customHeight="1">
      <c r="B51" s="215"/>
      <c r="C51" s="217"/>
      <c r="D51" s="217"/>
      <c r="E51" s="217"/>
      <c r="F51" s="217"/>
      <c r="G51" s="217"/>
      <c r="H51" s="217"/>
      <c r="I51" s="217"/>
      <c r="J51" s="217"/>
      <c r="K51" s="216"/>
    </row>
    <row r="52" spans="2:11" ht="15" customHeight="1">
      <c r="B52" s="215"/>
      <c r="C52" s="340" t="s">
        <v>1857</v>
      </c>
      <c r="D52" s="340"/>
      <c r="E52" s="340"/>
      <c r="F52" s="340"/>
      <c r="G52" s="340"/>
      <c r="H52" s="340"/>
      <c r="I52" s="340"/>
      <c r="J52" s="340"/>
      <c r="K52" s="216"/>
    </row>
    <row r="53" spans="2:11" ht="15" customHeight="1">
      <c r="B53" s="215"/>
      <c r="C53" s="340" t="s">
        <v>1858</v>
      </c>
      <c r="D53" s="340"/>
      <c r="E53" s="340"/>
      <c r="F53" s="340"/>
      <c r="G53" s="340"/>
      <c r="H53" s="340"/>
      <c r="I53" s="340"/>
      <c r="J53" s="340"/>
      <c r="K53" s="216"/>
    </row>
    <row r="54" spans="2:11" ht="12.75" customHeight="1">
      <c r="B54" s="215"/>
      <c r="C54" s="218"/>
      <c r="D54" s="218"/>
      <c r="E54" s="218"/>
      <c r="F54" s="218"/>
      <c r="G54" s="218"/>
      <c r="H54" s="218"/>
      <c r="I54" s="218"/>
      <c r="J54" s="218"/>
      <c r="K54" s="216"/>
    </row>
    <row r="55" spans="2:11" ht="15" customHeight="1">
      <c r="B55" s="215"/>
      <c r="C55" s="340" t="s">
        <v>1859</v>
      </c>
      <c r="D55" s="340"/>
      <c r="E55" s="340"/>
      <c r="F55" s="340"/>
      <c r="G55" s="340"/>
      <c r="H55" s="340"/>
      <c r="I55" s="340"/>
      <c r="J55" s="340"/>
      <c r="K55" s="216"/>
    </row>
    <row r="56" spans="2:11" ht="15" customHeight="1">
      <c r="B56" s="215"/>
      <c r="C56" s="220"/>
      <c r="D56" s="340" t="s">
        <v>1860</v>
      </c>
      <c r="E56" s="340"/>
      <c r="F56" s="340"/>
      <c r="G56" s="340"/>
      <c r="H56" s="340"/>
      <c r="I56" s="340"/>
      <c r="J56" s="340"/>
      <c r="K56" s="216"/>
    </row>
    <row r="57" spans="2:11" ht="15" customHeight="1">
      <c r="B57" s="215"/>
      <c r="C57" s="220"/>
      <c r="D57" s="340" t="s">
        <v>1861</v>
      </c>
      <c r="E57" s="340"/>
      <c r="F57" s="340"/>
      <c r="G57" s="340"/>
      <c r="H57" s="340"/>
      <c r="I57" s="340"/>
      <c r="J57" s="340"/>
      <c r="K57" s="216"/>
    </row>
    <row r="58" spans="2:11" ht="15" customHeight="1">
      <c r="B58" s="215"/>
      <c r="C58" s="220"/>
      <c r="D58" s="340" t="s">
        <v>1862</v>
      </c>
      <c r="E58" s="340"/>
      <c r="F58" s="340"/>
      <c r="G58" s="340"/>
      <c r="H58" s="340"/>
      <c r="I58" s="340"/>
      <c r="J58" s="340"/>
      <c r="K58" s="216"/>
    </row>
    <row r="59" spans="2:11" ht="15" customHeight="1">
      <c r="B59" s="215"/>
      <c r="C59" s="220"/>
      <c r="D59" s="340" t="s">
        <v>1863</v>
      </c>
      <c r="E59" s="340"/>
      <c r="F59" s="340"/>
      <c r="G59" s="340"/>
      <c r="H59" s="340"/>
      <c r="I59" s="340"/>
      <c r="J59" s="340"/>
      <c r="K59" s="216"/>
    </row>
    <row r="60" spans="2:11" ht="15" customHeight="1">
      <c r="B60" s="215"/>
      <c r="C60" s="220"/>
      <c r="D60" s="341" t="s">
        <v>1864</v>
      </c>
      <c r="E60" s="341"/>
      <c r="F60" s="341"/>
      <c r="G60" s="341"/>
      <c r="H60" s="341"/>
      <c r="I60" s="341"/>
      <c r="J60" s="341"/>
      <c r="K60" s="216"/>
    </row>
    <row r="61" spans="2:11" ht="15" customHeight="1">
      <c r="B61" s="215"/>
      <c r="C61" s="220"/>
      <c r="D61" s="340" t="s">
        <v>1865</v>
      </c>
      <c r="E61" s="340"/>
      <c r="F61" s="340"/>
      <c r="G61" s="340"/>
      <c r="H61" s="340"/>
      <c r="I61" s="340"/>
      <c r="J61" s="340"/>
      <c r="K61" s="216"/>
    </row>
    <row r="62" spans="2:11" ht="12.75" customHeight="1">
      <c r="B62" s="215"/>
      <c r="C62" s="220"/>
      <c r="D62" s="220"/>
      <c r="E62" s="223"/>
      <c r="F62" s="220"/>
      <c r="G62" s="220"/>
      <c r="H62" s="220"/>
      <c r="I62" s="220"/>
      <c r="J62" s="220"/>
      <c r="K62" s="216"/>
    </row>
    <row r="63" spans="2:11" ht="15" customHeight="1">
      <c r="B63" s="215"/>
      <c r="C63" s="220"/>
      <c r="D63" s="340" t="s">
        <v>1866</v>
      </c>
      <c r="E63" s="340"/>
      <c r="F63" s="340"/>
      <c r="G63" s="340"/>
      <c r="H63" s="340"/>
      <c r="I63" s="340"/>
      <c r="J63" s="340"/>
      <c r="K63" s="216"/>
    </row>
    <row r="64" spans="2:11" ht="15" customHeight="1">
      <c r="B64" s="215"/>
      <c r="C64" s="220"/>
      <c r="D64" s="341" t="s">
        <v>1867</v>
      </c>
      <c r="E64" s="341"/>
      <c r="F64" s="341"/>
      <c r="G64" s="341"/>
      <c r="H64" s="341"/>
      <c r="I64" s="341"/>
      <c r="J64" s="341"/>
      <c r="K64" s="216"/>
    </row>
    <row r="65" spans="2:11" ht="15" customHeight="1">
      <c r="B65" s="215"/>
      <c r="C65" s="220"/>
      <c r="D65" s="340" t="s">
        <v>1868</v>
      </c>
      <c r="E65" s="340"/>
      <c r="F65" s="340"/>
      <c r="G65" s="340"/>
      <c r="H65" s="340"/>
      <c r="I65" s="340"/>
      <c r="J65" s="340"/>
      <c r="K65" s="216"/>
    </row>
    <row r="66" spans="2:11" ht="15" customHeight="1">
      <c r="B66" s="215"/>
      <c r="C66" s="220"/>
      <c r="D66" s="340" t="s">
        <v>1869</v>
      </c>
      <c r="E66" s="340"/>
      <c r="F66" s="340"/>
      <c r="G66" s="340"/>
      <c r="H66" s="340"/>
      <c r="I66" s="340"/>
      <c r="J66" s="340"/>
      <c r="K66" s="216"/>
    </row>
    <row r="67" spans="2:11" ht="15" customHeight="1">
      <c r="B67" s="215"/>
      <c r="C67" s="220"/>
      <c r="D67" s="340" t="s">
        <v>1870</v>
      </c>
      <c r="E67" s="340"/>
      <c r="F67" s="340"/>
      <c r="G67" s="340"/>
      <c r="H67" s="340"/>
      <c r="I67" s="340"/>
      <c r="J67" s="340"/>
      <c r="K67" s="216"/>
    </row>
    <row r="68" spans="2:11" ht="15" customHeight="1">
      <c r="B68" s="215"/>
      <c r="C68" s="220"/>
      <c r="D68" s="340" t="s">
        <v>1871</v>
      </c>
      <c r="E68" s="340"/>
      <c r="F68" s="340"/>
      <c r="G68" s="340"/>
      <c r="H68" s="340"/>
      <c r="I68" s="340"/>
      <c r="J68" s="340"/>
      <c r="K68" s="216"/>
    </row>
    <row r="69" spans="2:11" ht="12.75" customHeight="1">
      <c r="B69" s="224"/>
      <c r="C69" s="225"/>
      <c r="D69" s="225"/>
      <c r="E69" s="225"/>
      <c r="F69" s="225"/>
      <c r="G69" s="225"/>
      <c r="H69" s="225"/>
      <c r="I69" s="225"/>
      <c r="J69" s="225"/>
      <c r="K69" s="226"/>
    </row>
    <row r="70" spans="2:11" ht="18.75" customHeight="1">
      <c r="B70" s="227"/>
      <c r="C70" s="227"/>
      <c r="D70" s="227"/>
      <c r="E70" s="227"/>
      <c r="F70" s="227"/>
      <c r="G70" s="227"/>
      <c r="H70" s="227"/>
      <c r="I70" s="227"/>
      <c r="J70" s="227"/>
      <c r="K70" s="228"/>
    </row>
    <row r="71" spans="2:11" ht="18.75" customHeight="1">
      <c r="B71" s="228"/>
      <c r="C71" s="228"/>
      <c r="D71" s="228"/>
      <c r="E71" s="228"/>
      <c r="F71" s="228"/>
      <c r="G71" s="228"/>
      <c r="H71" s="228"/>
      <c r="I71" s="228"/>
      <c r="J71" s="228"/>
      <c r="K71" s="228"/>
    </row>
    <row r="72" spans="2:11" ht="7.5" customHeight="1">
      <c r="B72" s="229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ht="45" customHeight="1">
      <c r="B73" s="232"/>
      <c r="C73" s="342" t="s">
        <v>98</v>
      </c>
      <c r="D73" s="342"/>
      <c r="E73" s="342"/>
      <c r="F73" s="342"/>
      <c r="G73" s="342"/>
      <c r="H73" s="342"/>
      <c r="I73" s="342"/>
      <c r="J73" s="342"/>
      <c r="K73" s="233"/>
    </row>
    <row r="74" spans="2:11" ht="17.25" customHeight="1">
      <c r="B74" s="232"/>
      <c r="C74" s="234" t="s">
        <v>1872</v>
      </c>
      <c r="D74" s="234"/>
      <c r="E74" s="234"/>
      <c r="F74" s="234" t="s">
        <v>1873</v>
      </c>
      <c r="G74" s="235"/>
      <c r="H74" s="234" t="s">
        <v>114</v>
      </c>
      <c r="I74" s="234" t="s">
        <v>52</v>
      </c>
      <c r="J74" s="234" t="s">
        <v>1874</v>
      </c>
      <c r="K74" s="233"/>
    </row>
    <row r="75" spans="2:11" ht="17.25" customHeight="1">
      <c r="B75" s="232"/>
      <c r="C75" s="236" t="s">
        <v>1875</v>
      </c>
      <c r="D75" s="236"/>
      <c r="E75" s="236"/>
      <c r="F75" s="237" t="s">
        <v>1876</v>
      </c>
      <c r="G75" s="238"/>
      <c r="H75" s="236"/>
      <c r="I75" s="236"/>
      <c r="J75" s="236" t="s">
        <v>1877</v>
      </c>
      <c r="K75" s="233"/>
    </row>
    <row r="76" spans="2:11" ht="5.25" customHeight="1">
      <c r="B76" s="232"/>
      <c r="C76" s="239"/>
      <c r="D76" s="239"/>
      <c r="E76" s="239"/>
      <c r="F76" s="239"/>
      <c r="G76" s="240"/>
      <c r="H76" s="239"/>
      <c r="I76" s="239"/>
      <c r="J76" s="239"/>
      <c r="K76" s="233"/>
    </row>
    <row r="77" spans="2:11" ht="15" customHeight="1">
      <c r="B77" s="232"/>
      <c r="C77" s="222" t="s">
        <v>48</v>
      </c>
      <c r="D77" s="239"/>
      <c r="E77" s="239"/>
      <c r="F77" s="241" t="s">
        <v>1878</v>
      </c>
      <c r="G77" s="240"/>
      <c r="H77" s="222" t="s">
        <v>1879</v>
      </c>
      <c r="I77" s="222" t="s">
        <v>1880</v>
      </c>
      <c r="J77" s="222">
        <v>20</v>
      </c>
      <c r="K77" s="233"/>
    </row>
    <row r="78" spans="2:11" ht="15" customHeight="1">
      <c r="B78" s="232"/>
      <c r="C78" s="222" t="s">
        <v>1881</v>
      </c>
      <c r="D78" s="222"/>
      <c r="E78" s="222"/>
      <c r="F78" s="241" t="s">
        <v>1878</v>
      </c>
      <c r="G78" s="240"/>
      <c r="H78" s="222" t="s">
        <v>1882</v>
      </c>
      <c r="I78" s="222" t="s">
        <v>1880</v>
      </c>
      <c r="J78" s="222">
        <v>120</v>
      </c>
      <c r="K78" s="233"/>
    </row>
    <row r="79" spans="2:11" ht="15" customHeight="1">
      <c r="B79" s="242"/>
      <c r="C79" s="222" t="s">
        <v>1883</v>
      </c>
      <c r="D79" s="222"/>
      <c r="E79" s="222"/>
      <c r="F79" s="241" t="s">
        <v>1884</v>
      </c>
      <c r="G79" s="240"/>
      <c r="H79" s="222" t="s">
        <v>1885</v>
      </c>
      <c r="I79" s="222" t="s">
        <v>1880</v>
      </c>
      <c r="J79" s="222">
        <v>50</v>
      </c>
      <c r="K79" s="233"/>
    </row>
    <row r="80" spans="2:11" ht="15" customHeight="1">
      <c r="B80" s="242"/>
      <c r="C80" s="222" t="s">
        <v>1886</v>
      </c>
      <c r="D80" s="222"/>
      <c r="E80" s="222"/>
      <c r="F80" s="241" t="s">
        <v>1878</v>
      </c>
      <c r="G80" s="240"/>
      <c r="H80" s="222" t="s">
        <v>1887</v>
      </c>
      <c r="I80" s="222" t="s">
        <v>1888</v>
      </c>
      <c r="J80" s="222"/>
      <c r="K80" s="233"/>
    </row>
    <row r="81" spans="2:11" ht="15" customHeight="1">
      <c r="B81" s="242"/>
      <c r="C81" s="243" t="s">
        <v>1889</v>
      </c>
      <c r="D81" s="243"/>
      <c r="E81" s="243"/>
      <c r="F81" s="244" t="s">
        <v>1884</v>
      </c>
      <c r="G81" s="243"/>
      <c r="H81" s="243" t="s">
        <v>1890</v>
      </c>
      <c r="I81" s="243" t="s">
        <v>1880</v>
      </c>
      <c r="J81" s="243">
        <v>15</v>
      </c>
      <c r="K81" s="233"/>
    </row>
    <row r="82" spans="2:11" ht="15" customHeight="1">
      <c r="B82" s="242"/>
      <c r="C82" s="243" t="s">
        <v>1891</v>
      </c>
      <c r="D82" s="243"/>
      <c r="E82" s="243"/>
      <c r="F82" s="244" t="s">
        <v>1884</v>
      </c>
      <c r="G82" s="243"/>
      <c r="H82" s="243" t="s">
        <v>1892</v>
      </c>
      <c r="I82" s="243" t="s">
        <v>1880</v>
      </c>
      <c r="J82" s="243">
        <v>15</v>
      </c>
      <c r="K82" s="233"/>
    </row>
    <row r="83" spans="2:11" ht="15" customHeight="1">
      <c r="B83" s="242"/>
      <c r="C83" s="243" t="s">
        <v>1893</v>
      </c>
      <c r="D83" s="243"/>
      <c r="E83" s="243"/>
      <c r="F83" s="244" t="s">
        <v>1884</v>
      </c>
      <c r="G83" s="243"/>
      <c r="H83" s="243" t="s">
        <v>1894</v>
      </c>
      <c r="I83" s="243" t="s">
        <v>1880</v>
      </c>
      <c r="J83" s="243">
        <v>20</v>
      </c>
      <c r="K83" s="233"/>
    </row>
    <row r="84" spans="2:11" ht="15" customHeight="1">
      <c r="B84" s="242"/>
      <c r="C84" s="243" t="s">
        <v>1895</v>
      </c>
      <c r="D84" s="243"/>
      <c r="E84" s="243"/>
      <c r="F84" s="244" t="s">
        <v>1884</v>
      </c>
      <c r="G84" s="243"/>
      <c r="H84" s="243" t="s">
        <v>1896</v>
      </c>
      <c r="I84" s="243" t="s">
        <v>1880</v>
      </c>
      <c r="J84" s="243">
        <v>20</v>
      </c>
      <c r="K84" s="233"/>
    </row>
    <row r="85" spans="2:11" ht="15" customHeight="1">
      <c r="B85" s="242"/>
      <c r="C85" s="222" t="s">
        <v>1897</v>
      </c>
      <c r="D85" s="222"/>
      <c r="E85" s="222"/>
      <c r="F85" s="241" t="s">
        <v>1884</v>
      </c>
      <c r="G85" s="240"/>
      <c r="H85" s="222" t="s">
        <v>1898</v>
      </c>
      <c r="I85" s="222" t="s">
        <v>1880</v>
      </c>
      <c r="J85" s="222">
        <v>50</v>
      </c>
      <c r="K85" s="233"/>
    </row>
    <row r="86" spans="2:11" ht="15" customHeight="1">
      <c r="B86" s="242"/>
      <c r="C86" s="222" t="s">
        <v>1899</v>
      </c>
      <c r="D86" s="222"/>
      <c r="E86" s="222"/>
      <c r="F86" s="241" t="s">
        <v>1884</v>
      </c>
      <c r="G86" s="240"/>
      <c r="H86" s="222" t="s">
        <v>1900</v>
      </c>
      <c r="I86" s="222" t="s">
        <v>1880</v>
      </c>
      <c r="J86" s="222">
        <v>20</v>
      </c>
      <c r="K86" s="233"/>
    </row>
    <row r="87" spans="2:11" ht="15" customHeight="1">
      <c r="B87" s="242"/>
      <c r="C87" s="222" t="s">
        <v>1901</v>
      </c>
      <c r="D87" s="222"/>
      <c r="E87" s="222"/>
      <c r="F87" s="241" t="s">
        <v>1884</v>
      </c>
      <c r="G87" s="240"/>
      <c r="H87" s="222" t="s">
        <v>1902</v>
      </c>
      <c r="I87" s="222" t="s">
        <v>1880</v>
      </c>
      <c r="J87" s="222">
        <v>20</v>
      </c>
      <c r="K87" s="233"/>
    </row>
    <row r="88" spans="2:11" ht="15" customHeight="1">
      <c r="B88" s="242"/>
      <c r="C88" s="222" t="s">
        <v>1903</v>
      </c>
      <c r="D88" s="222"/>
      <c r="E88" s="222"/>
      <c r="F88" s="241" t="s">
        <v>1884</v>
      </c>
      <c r="G88" s="240"/>
      <c r="H88" s="222" t="s">
        <v>1904</v>
      </c>
      <c r="I88" s="222" t="s">
        <v>1880</v>
      </c>
      <c r="J88" s="222">
        <v>50</v>
      </c>
      <c r="K88" s="233"/>
    </row>
    <row r="89" spans="2:11" ht="15" customHeight="1">
      <c r="B89" s="242"/>
      <c r="C89" s="222" t="s">
        <v>1905</v>
      </c>
      <c r="D89" s="222"/>
      <c r="E89" s="222"/>
      <c r="F89" s="241" t="s">
        <v>1884</v>
      </c>
      <c r="G89" s="240"/>
      <c r="H89" s="222" t="s">
        <v>1905</v>
      </c>
      <c r="I89" s="222" t="s">
        <v>1880</v>
      </c>
      <c r="J89" s="222">
        <v>50</v>
      </c>
      <c r="K89" s="233"/>
    </row>
    <row r="90" spans="2:11" ht="15" customHeight="1">
      <c r="B90" s="242"/>
      <c r="C90" s="222" t="s">
        <v>119</v>
      </c>
      <c r="D90" s="222"/>
      <c r="E90" s="222"/>
      <c r="F90" s="241" t="s">
        <v>1884</v>
      </c>
      <c r="G90" s="240"/>
      <c r="H90" s="222" t="s">
        <v>1906</v>
      </c>
      <c r="I90" s="222" t="s">
        <v>1880</v>
      </c>
      <c r="J90" s="222">
        <v>255</v>
      </c>
      <c r="K90" s="233"/>
    </row>
    <row r="91" spans="2:11" ht="15" customHeight="1">
      <c r="B91" s="242"/>
      <c r="C91" s="222" t="s">
        <v>1907</v>
      </c>
      <c r="D91" s="222"/>
      <c r="E91" s="222"/>
      <c r="F91" s="241" t="s">
        <v>1878</v>
      </c>
      <c r="G91" s="240"/>
      <c r="H91" s="222" t="s">
        <v>1908</v>
      </c>
      <c r="I91" s="222" t="s">
        <v>1909</v>
      </c>
      <c r="J91" s="222"/>
      <c r="K91" s="233"/>
    </row>
    <row r="92" spans="2:11" ht="15" customHeight="1">
      <c r="B92" s="242"/>
      <c r="C92" s="222" t="s">
        <v>1910</v>
      </c>
      <c r="D92" s="222"/>
      <c r="E92" s="222"/>
      <c r="F92" s="241" t="s">
        <v>1878</v>
      </c>
      <c r="G92" s="240"/>
      <c r="H92" s="222" t="s">
        <v>1911</v>
      </c>
      <c r="I92" s="222" t="s">
        <v>1912</v>
      </c>
      <c r="J92" s="222"/>
      <c r="K92" s="233"/>
    </row>
    <row r="93" spans="2:11" ht="15" customHeight="1">
      <c r="B93" s="242"/>
      <c r="C93" s="222" t="s">
        <v>1913</v>
      </c>
      <c r="D93" s="222"/>
      <c r="E93" s="222"/>
      <c r="F93" s="241" t="s">
        <v>1878</v>
      </c>
      <c r="G93" s="240"/>
      <c r="H93" s="222" t="s">
        <v>1913</v>
      </c>
      <c r="I93" s="222" t="s">
        <v>1912</v>
      </c>
      <c r="J93" s="222"/>
      <c r="K93" s="233"/>
    </row>
    <row r="94" spans="2:11" ht="15" customHeight="1">
      <c r="B94" s="242"/>
      <c r="C94" s="222" t="s">
        <v>33</v>
      </c>
      <c r="D94" s="222"/>
      <c r="E94" s="222"/>
      <c r="F94" s="241" t="s">
        <v>1878</v>
      </c>
      <c r="G94" s="240"/>
      <c r="H94" s="222" t="s">
        <v>1914</v>
      </c>
      <c r="I94" s="222" t="s">
        <v>1912</v>
      </c>
      <c r="J94" s="222"/>
      <c r="K94" s="233"/>
    </row>
    <row r="95" spans="2:11" ht="15" customHeight="1">
      <c r="B95" s="242"/>
      <c r="C95" s="222" t="s">
        <v>43</v>
      </c>
      <c r="D95" s="222"/>
      <c r="E95" s="222"/>
      <c r="F95" s="241" t="s">
        <v>1878</v>
      </c>
      <c r="G95" s="240"/>
      <c r="H95" s="222" t="s">
        <v>1915</v>
      </c>
      <c r="I95" s="222" t="s">
        <v>1912</v>
      </c>
      <c r="J95" s="222"/>
      <c r="K95" s="233"/>
    </row>
    <row r="96" spans="2:11" ht="15" customHeight="1">
      <c r="B96" s="245"/>
      <c r="C96" s="246"/>
      <c r="D96" s="246"/>
      <c r="E96" s="246"/>
      <c r="F96" s="246"/>
      <c r="G96" s="246"/>
      <c r="H96" s="246"/>
      <c r="I96" s="246"/>
      <c r="J96" s="246"/>
      <c r="K96" s="247"/>
    </row>
    <row r="97" spans="2:11" ht="18.75" customHeight="1">
      <c r="B97" s="248"/>
      <c r="C97" s="249"/>
      <c r="D97" s="249"/>
      <c r="E97" s="249"/>
      <c r="F97" s="249"/>
      <c r="G97" s="249"/>
      <c r="H97" s="249"/>
      <c r="I97" s="249"/>
      <c r="J97" s="249"/>
      <c r="K97" s="248"/>
    </row>
    <row r="98" spans="2:11" ht="18.75" customHeight="1">
      <c r="B98" s="228"/>
      <c r="C98" s="228"/>
      <c r="D98" s="228"/>
      <c r="E98" s="228"/>
      <c r="F98" s="228"/>
      <c r="G98" s="228"/>
      <c r="H98" s="228"/>
      <c r="I98" s="228"/>
      <c r="J98" s="228"/>
      <c r="K98" s="228"/>
    </row>
    <row r="99" spans="2:11" ht="7.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31"/>
    </row>
    <row r="100" spans="2:11" ht="45" customHeight="1">
      <c r="B100" s="232"/>
      <c r="C100" s="342" t="s">
        <v>1916</v>
      </c>
      <c r="D100" s="342"/>
      <c r="E100" s="342"/>
      <c r="F100" s="342"/>
      <c r="G100" s="342"/>
      <c r="H100" s="342"/>
      <c r="I100" s="342"/>
      <c r="J100" s="342"/>
      <c r="K100" s="233"/>
    </row>
    <row r="101" spans="2:11" ht="17.25" customHeight="1">
      <c r="B101" s="232"/>
      <c r="C101" s="234" t="s">
        <v>1872</v>
      </c>
      <c r="D101" s="234"/>
      <c r="E101" s="234"/>
      <c r="F101" s="234" t="s">
        <v>1873</v>
      </c>
      <c r="G101" s="235"/>
      <c r="H101" s="234" t="s">
        <v>114</v>
      </c>
      <c r="I101" s="234" t="s">
        <v>52</v>
      </c>
      <c r="J101" s="234" t="s">
        <v>1874</v>
      </c>
      <c r="K101" s="233"/>
    </row>
    <row r="102" spans="2:11" ht="17.25" customHeight="1">
      <c r="B102" s="232"/>
      <c r="C102" s="236" t="s">
        <v>1875</v>
      </c>
      <c r="D102" s="236"/>
      <c r="E102" s="236"/>
      <c r="F102" s="237" t="s">
        <v>1876</v>
      </c>
      <c r="G102" s="238"/>
      <c r="H102" s="236"/>
      <c r="I102" s="236"/>
      <c r="J102" s="236" t="s">
        <v>1877</v>
      </c>
      <c r="K102" s="233"/>
    </row>
    <row r="103" spans="2:11" ht="5.25" customHeight="1">
      <c r="B103" s="232"/>
      <c r="C103" s="234"/>
      <c r="D103" s="234"/>
      <c r="E103" s="234"/>
      <c r="F103" s="234"/>
      <c r="G103" s="250"/>
      <c r="H103" s="234"/>
      <c r="I103" s="234"/>
      <c r="J103" s="234"/>
      <c r="K103" s="233"/>
    </row>
    <row r="104" spans="2:11" ht="15" customHeight="1">
      <c r="B104" s="232"/>
      <c r="C104" s="222" t="s">
        <v>48</v>
      </c>
      <c r="D104" s="239"/>
      <c r="E104" s="239"/>
      <c r="F104" s="241" t="s">
        <v>1878</v>
      </c>
      <c r="G104" s="250"/>
      <c r="H104" s="222" t="s">
        <v>1917</v>
      </c>
      <c r="I104" s="222" t="s">
        <v>1880</v>
      </c>
      <c r="J104" s="222">
        <v>20</v>
      </c>
      <c r="K104" s="233"/>
    </row>
    <row r="105" spans="2:11" ht="15" customHeight="1">
      <c r="B105" s="232"/>
      <c r="C105" s="222" t="s">
        <v>1881</v>
      </c>
      <c r="D105" s="222"/>
      <c r="E105" s="222"/>
      <c r="F105" s="241" t="s">
        <v>1878</v>
      </c>
      <c r="G105" s="222"/>
      <c r="H105" s="222" t="s">
        <v>1917</v>
      </c>
      <c r="I105" s="222" t="s">
        <v>1880</v>
      </c>
      <c r="J105" s="222">
        <v>120</v>
      </c>
      <c r="K105" s="233"/>
    </row>
    <row r="106" spans="2:11" ht="15" customHeight="1">
      <c r="B106" s="242"/>
      <c r="C106" s="222" t="s">
        <v>1883</v>
      </c>
      <c r="D106" s="222"/>
      <c r="E106" s="222"/>
      <c r="F106" s="241" t="s">
        <v>1884</v>
      </c>
      <c r="G106" s="222"/>
      <c r="H106" s="222" t="s">
        <v>1917</v>
      </c>
      <c r="I106" s="222" t="s">
        <v>1880</v>
      </c>
      <c r="J106" s="222">
        <v>50</v>
      </c>
      <c r="K106" s="233"/>
    </row>
    <row r="107" spans="2:11" ht="15" customHeight="1">
      <c r="B107" s="242"/>
      <c r="C107" s="222" t="s">
        <v>1886</v>
      </c>
      <c r="D107" s="222"/>
      <c r="E107" s="222"/>
      <c r="F107" s="241" t="s">
        <v>1878</v>
      </c>
      <c r="G107" s="222"/>
      <c r="H107" s="222" t="s">
        <v>1917</v>
      </c>
      <c r="I107" s="222" t="s">
        <v>1888</v>
      </c>
      <c r="J107" s="222"/>
      <c r="K107" s="233"/>
    </row>
    <row r="108" spans="2:11" ht="15" customHeight="1">
      <c r="B108" s="242"/>
      <c r="C108" s="222" t="s">
        <v>1897</v>
      </c>
      <c r="D108" s="222"/>
      <c r="E108" s="222"/>
      <c r="F108" s="241" t="s">
        <v>1884</v>
      </c>
      <c r="G108" s="222"/>
      <c r="H108" s="222" t="s">
        <v>1917</v>
      </c>
      <c r="I108" s="222" t="s">
        <v>1880</v>
      </c>
      <c r="J108" s="222">
        <v>50</v>
      </c>
      <c r="K108" s="233"/>
    </row>
    <row r="109" spans="2:11" ht="15" customHeight="1">
      <c r="B109" s="242"/>
      <c r="C109" s="222" t="s">
        <v>1905</v>
      </c>
      <c r="D109" s="222"/>
      <c r="E109" s="222"/>
      <c r="F109" s="241" t="s">
        <v>1884</v>
      </c>
      <c r="G109" s="222"/>
      <c r="H109" s="222" t="s">
        <v>1917</v>
      </c>
      <c r="I109" s="222" t="s">
        <v>1880</v>
      </c>
      <c r="J109" s="222">
        <v>50</v>
      </c>
      <c r="K109" s="233"/>
    </row>
    <row r="110" spans="2:11" ht="15" customHeight="1">
      <c r="B110" s="242"/>
      <c r="C110" s="222" t="s">
        <v>1903</v>
      </c>
      <c r="D110" s="222"/>
      <c r="E110" s="222"/>
      <c r="F110" s="241" t="s">
        <v>1884</v>
      </c>
      <c r="G110" s="222"/>
      <c r="H110" s="222" t="s">
        <v>1917</v>
      </c>
      <c r="I110" s="222" t="s">
        <v>1880</v>
      </c>
      <c r="J110" s="222">
        <v>50</v>
      </c>
      <c r="K110" s="233"/>
    </row>
    <row r="111" spans="2:11" ht="15" customHeight="1">
      <c r="B111" s="242"/>
      <c r="C111" s="222" t="s">
        <v>48</v>
      </c>
      <c r="D111" s="222"/>
      <c r="E111" s="222"/>
      <c r="F111" s="241" t="s">
        <v>1878</v>
      </c>
      <c r="G111" s="222"/>
      <c r="H111" s="222" t="s">
        <v>1918</v>
      </c>
      <c r="I111" s="222" t="s">
        <v>1880</v>
      </c>
      <c r="J111" s="222">
        <v>20</v>
      </c>
      <c r="K111" s="233"/>
    </row>
    <row r="112" spans="2:11" ht="15" customHeight="1">
      <c r="B112" s="242"/>
      <c r="C112" s="222" t="s">
        <v>1919</v>
      </c>
      <c r="D112" s="222"/>
      <c r="E112" s="222"/>
      <c r="F112" s="241" t="s">
        <v>1878</v>
      </c>
      <c r="G112" s="222"/>
      <c r="H112" s="222" t="s">
        <v>1920</v>
      </c>
      <c r="I112" s="222" t="s">
        <v>1880</v>
      </c>
      <c r="J112" s="222">
        <v>120</v>
      </c>
      <c r="K112" s="233"/>
    </row>
    <row r="113" spans="2:11" ht="15" customHeight="1">
      <c r="B113" s="242"/>
      <c r="C113" s="222" t="s">
        <v>33</v>
      </c>
      <c r="D113" s="222"/>
      <c r="E113" s="222"/>
      <c r="F113" s="241" t="s">
        <v>1878</v>
      </c>
      <c r="G113" s="222"/>
      <c r="H113" s="222" t="s">
        <v>1921</v>
      </c>
      <c r="I113" s="222" t="s">
        <v>1912</v>
      </c>
      <c r="J113" s="222"/>
      <c r="K113" s="233"/>
    </row>
    <row r="114" spans="2:11" ht="15" customHeight="1">
      <c r="B114" s="242"/>
      <c r="C114" s="222" t="s">
        <v>43</v>
      </c>
      <c r="D114" s="222"/>
      <c r="E114" s="222"/>
      <c r="F114" s="241" t="s">
        <v>1878</v>
      </c>
      <c r="G114" s="222"/>
      <c r="H114" s="222" t="s">
        <v>1922</v>
      </c>
      <c r="I114" s="222" t="s">
        <v>1912</v>
      </c>
      <c r="J114" s="222"/>
      <c r="K114" s="233"/>
    </row>
    <row r="115" spans="2:11" ht="15" customHeight="1">
      <c r="B115" s="242"/>
      <c r="C115" s="222" t="s">
        <v>52</v>
      </c>
      <c r="D115" s="222"/>
      <c r="E115" s="222"/>
      <c r="F115" s="241" t="s">
        <v>1878</v>
      </c>
      <c r="G115" s="222"/>
      <c r="H115" s="222" t="s">
        <v>1923</v>
      </c>
      <c r="I115" s="222" t="s">
        <v>1924</v>
      </c>
      <c r="J115" s="222"/>
      <c r="K115" s="233"/>
    </row>
    <row r="116" spans="2:11" ht="15" customHeight="1">
      <c r="B116" s="245"/>
      <c r="C116" s="251"/>
      <c r="D116" s="251"/>
      <c r="E116" s="251"/>
      <c r="F116" s="251"/>
      <c r="G116" s="251"/>
      <c r="H116" s="251"/>
      <c r="I116" s="251"/>
      <c r="J116" s="251"/>
      <c r="K116" s="247"/>
    </row>
    <row r="117" spans="2:11" ht="18.75" customHeight="1">
      <c r="B117" s="252"/>
      <c r="C117" s="218"/>
      <c r="D117" s="218"/>
      <c r="E117" s="218"/>
      <c r="F117" s="253"/>
      <c r="G117" s="218"/>
      <c r="H117" s="218"/>
      <c r="I117" s="218"/>
      <c r="J117" s="218"/>
      <c r="K117" s="252"/>
    </row>
    <row r="118" spans="2:11" ht="18.75" customHeight="1">
      <c r="B118" s="228"/>
      <c r="C118" s="228"/>
      <c r="D118" s="228"/>
      <c r="E118" s="228"/>
      <c r="F118" s="228"/>
      <c r="G118" s="228"/>
      <c r="H118" s="228"/>
      <c r="I118" s="228"/>
      <c r="J118" s="228"/>
      <c r="K118" s="228"/>
    </row>
    <row r="119" spans="2:11" ht="7.5" customHeight="1">
      <c r="B119" s="254"/>
      <c r="C119" s="255"/>
      <c r="D119" s="255"/>
      <c r="E119" s="255"/>
      <c r="F119" s="255"/>
      <c r="G119" s="255"/>
      <c r="H119" s="255"/>
      <c r="I119" s="255"/>
      <c r="J119" s="255"/>
      <c r="K119" s="256"/>
    </row>
    <row r="120" spans="2:11" ht="45" customHeight="1">
      <c r="B120" s="257"/>
      <c r="C120" s="337" t="s">
        <v>1925</v>
      </c>
      <c r="D120" s="337"/>
      <c r="E120" s="337"/>
      <c r="F120" s="337"/>
      <c r="G120" s="337"/>
      <c r="H120" s="337"/>
      <c r="I120" s="337"/>
      <c r="J120" s="337"/>
      <c r="K120" s="258"/>
    </row>
    <row r="121" spans="2:11" ht="17.25" customHeight="1">
      <c r="B121" s="259"/>
      <c r="C121" s="234" t="s">
        <v>1872</v>
      </c>
      <c r="D121" s="234"/>
      <c r="E121" s="234"/>
      <c r="F121" s="234" t="s">
        <v>1873</v>
      </c>
      <c r="G121" s="235"/>
      <c r="H121" s="234" t="s">
        <v>114</v>
      </c>
      <c r="I121" s="234" t="s">
        <v>52</v>
      </c>
      <c r="J121" s="234" t="s">
        <v>1874</v>
      </c>
      <c r="K121" s="260"/>
    </row>
    <row r="122" spans="2:11" ht="17.25" customHeight="1">
      <c r="B122" s="259"/>
      <c r="C122" s="236" t="s">
        <v>1875</v>
      </c>
      <c r="D122" s="236"/>
      <c r="E122" s="236"/>
      <c r="F122" s="237" t="s">
        <v>1876</v>
      </c>
      <c r="G122" s="238"/>
      <c r="H122" s="236"/>
      <c r="I122" s="236"/>
      <c r="J122" s="236" t="s">
        <v>1877</v>
      </c>
      <c r="K122" s="260"/>
    </row>
    <row r="123" spans="2:11" ht="5.25" customHeight="1">
      <c r="B123" s="261"/>
      <c r="C123" s="239"/>
      <c r="D123" s="239"/>
      <c r="E123" s="239"/>
      <c r="F123" s="239"/>
      <c r="G123" s="222"/>
      <c r="H123" s="239"/>
      <c r="I123" s="239"/>
      <c r="J123" s="239"/>
      <c r="K123" s="262"/>
    </row>
    <row r="124" spans="2:11" ht="15" customHeight="1">
      <c r="B124" s="261"/>
      <c r="C124" s="222" t="s">
        <v>1881</v>
      </c>
      <c r="D124" s="239"/>
      <c r="E124" s="239"/>
      <c r="F124" s="241" t="s">
        <v>1878</v>
      </c>
      <c r="G124" s="222"/>
      <c r="H124" s="222" t="s">
        <v>1917</v>
      </c>
      <c r="I124" s="222" t="s">
        <v>1880</v>
      </c>
      <c r="J124" s="222">
        <v>120</v>
      </c>
      <c r="K124" s="263"/>
    </row>
    <row r="125" spans="2:11" ht="15" customHeight="1">
      <c r="B125" s="261"/>
      <c r="C125" s="222" t="s">
        <v>1926</v>
      </c>
      <c r="D125" s="222"/>
      <c r="E125" s="222"/>
      <c r="F125" s="241" t="s">
        <v>1878</v>
      </c>
      <c r="G125" s="222"/>
      <c r="H125" s="222" t="s">
        <v>1927</v>
      </c>
      <c r="I125" s="222" t="s">
        <v>1880</v>
      </c>
      <c r="J125" s="222" t="s">
        <v>1928</v>
      </c>
      <c r="K125" s="263"/>
    </row>
    <row r="126" spans="2:11" ht="15" customHeight="1">
      <c r="B126" s="261"/>
      <c r="C126" s="222" t="s">
        <v>80</v>
      </c>
      <c r="D126" s="222"/>
      <c r="E126" s="222"/>
      <c r="F126" s="241" t="s">
        <v>1878</v>
      </c>
      <c r="G126" s="222"/>
      <c r="H126" s="222" t="s">
        <v>1929</v>
      </c>
      <c r="I126" s="222" t="s">
        <v>1880</v>
      </c>
      <c r="J126" s="222" t="s">
        <v>1928</v>
      </c>
      <c r="K126" s="263"/>
    </row>
    <row r="127" spans="2:11" ht="15" customHeight="1">
      <c r="B127" s="261"/>
      <c r="C127" s="222" t="s">
        <v>1889</v>
      </c>
      <c r="D127" s="222"/>
      <c r="E127" s="222"/>
      <c r="F127" s="241" t="s">
        <v>1884</v>
      </c>
      <c r="G127" s="222"/>
      <c r="H127" s="222" t="s">
        <v>1890</v>
      </c>
      <c r="I127" s="222" t="s">
        <v>1880</v>
      </c>
      <c r="J127" s="222">
        <v>15</v>
      </c>
      <c r="K127" s="263"/>
    </row>
    <row r="128" spans="2:11" ht="15" customHeight="1">
      <c r="B128" s="261"/>
      <c r="C128" s="243" t="s">
        <v>1891</v>
      </c>
      <c r="D128" s="243"/>
      <c r="E128" s="243"/>
      <c r="F128" s="244" t="s">
        <v>1884</v>
      </c>
      <c r="G128" s="243"/>
      <c r="H128" s="243" t="s">
        <v>1892</v>
      </c>
      <c r="I128" s="243" t="s">
        <v>1880</v>
      </c>
      <c r="J128" s="243">
        <v>15</v>
      </c>
      <c r="K128" s="263"/>
    </row>
    <row r="129" spans="2:11" ht="15" customHeight="1">
      <c r="B129" s="261"/>
      <c r="C129" s="243" t="s">
        <v>1893</v>
      </c>
      <c r="D129" s="243"/>
      <c r="E129" s="243"/>
      <c r="F129" s="244" t="s">
        <v>1884</v>
      </c>
      <c r="G129" s="243"/>
      <c r="H129" s="243" t="s">
        <v>1894</v>
      </c>
      <c r="I129" s="243" t="s">
        <v>1880</v>
      </c>
      <c r="J129" s="243">
        <v>20</v>
      </c>
      <c r="K129" s="263"/>
    </row>
    <row r="130" spans="2:11" ht="15" customHeight="1">
      <c r="B130" s="261"/>
      <c r="C130" s="243" t="s">
        <v>1895</v>
      </c>
      <c r="D130" s="243"/>
      <c r="E130" s="243"/>
      <c r="F130" s="244" t="s">
        <v>1884</v>
      </c>
      <c r="G130" s="243"/>
      <c r="H130" s="243" t="s">
        <v>1896</v>
      </c>
      <c r="I130" s="243" t="s">
        <v>1880</v>
      </c>
      <c r="J130" s="243">
        <v>20</v>
      </c>
      <c r="K130" s="263"/>
    </row>
    <row r="131" spans="2:11" ht="15" customHeight="1">
      <c r="B131" s="261"/>
      <c r="C131" s="222" t="s">
        <v>1883</v>
      </c>
      <c r="D131" s="222"/>
      <c r="E131" s="222"/>
      <c r="F131" s="241" t="s">
        <v>1884</v>
      </c>
      <c r="G131" s="222"/>
      <c r="H131" s="222" t="s">
        <v>1917</v>
      </c>
      <c r="I131" s="222" t="s">
        <v>1880</v>
      </c>
      <c r="J131" s="222">
        <v>50</v>
      </c>
      <c r="K131" s="263"/>
    </row>
    <row r="132" spans="2:11" ht="15" customHeight="1">
      <c r="B132" s="261"/>
      <c r="C132" s="222" t="s">
        <v>1897</v>
      </c>
      <c r="D132" s="222"/>
      <c r="E132" s="222"/>
      <c r="F132" s="241" t="s">
        <v>1884</v>
      </c>
      <c r="G132" s="222"/>
      <c r="H132" s="222" t="s">
        <v>1917</v>
      </c>
      <c r="I132" s="222" t="s">
        <v>1880</v>
      </c>
      <c r="J132" s="222">
        <v>50</v>
      </c>
      <c r="K132" s="263"/>
    </row>
    <row r="133" spans="2:11" ht="15" customHeight="1">
      <c r="B133" s="261"/>
      <c r="C133" s="222" t="s">
        <v>1903</v>
      </c>
      <c r="D133" s="222"/>
      <c r="E133" s="222"/>
      <c r="F133" s="241" t="s">
        <v>1884</v>
      </c>
      <c r="G133" s="222"/>
      <c r="H133" s="222" t="s">
        <v>1917</v>
      </c>
      <c r="I133" s="222" t="s">
        <v>1880</v>
      </c>
      <c r="J133" s="222">
        <v>50</v>
      </c>
      <c r="K133" s="263"/>
    </row>
    <row r="134" spans="2:11" ht="15" customHeight="1">
      <c r="B134" s="261"/>
      <c r="C134" s="222" t="s">
        <v>1905</v>
      </c>
      <c r="D134" s="222"/>
      <c r="E134" s="222"/>
      <c r="F134" s="241" t="s">
        <v>1884</v>
      </c>
      <c r="G134" s="222"/>
      <c r="H134" s="222" t="s">
        <v>1917</v>
      </c>
      <c r="I134" s="222" t="s">
        <v>1880</v>
      </c>
      <c r="J134" s="222">
        <v>50</v>
      </c>
      <c r="K134" s="263"/>
    </row>
    <row r="135" spans="2:11" ht="15" customHeight="1">
      <c r="B135" s="261"/>
      <c r="C135" s="222" t="s">
        <v>119</v>
      </c>
      <c r="D135" s="222"/>
      <c r="E135" s="222"/>
      <c r="F135" s="241" t="s">
        <v>1884</v>
      </c>
      <c r="G135" s="222"/>
      <c r="H135" s="222" t="s">
        <v>1930</v>
      </c>
      <c r="I135" s="222" t="s">
        <v>1880</v>
      </c>
      <c r="J135" s="222">
        <v>255</v>
      </c>
      <c r="K135" s="263"/>
    </row>
    <row r="136" spans="2:11" ht="15" customHeight="1">
      <c r="B136" s="261"/>
      <c r="C136" s="222" t="s">
        <v>1907</v>
      </c>
      <c r="D136" s="222"/>
      <c r="E136" s="222"/>
      <c r="F136" s="241" t="s">
        <v>1878</v>
      </c>
      <c r="G136" s="222"/>
      <c r="H136" s="222" t="s">
        <v>1931</v>
      </c>
      <c r="I136" s="222" t="s">
        <v>1909</v>
      </c>
      <c r="J136" s="222"/>
      <c r="K136" s="263"/>
    </row>
    <row r="137" spans="2:11" ht="15" customHeight="1">
      <c r="B137" s="261"/>
      <c r="C137" s="222" t="s">
        <v>1910</v>
      </c>
      <c r="D137" s="222"/>
      <c r="E137" s="222"/>
      <c r="F137" s="241" t="s">
        <v>1878</v>
      </c>
      <c r="G137" s="222"/>
      <c r="H137" s="222" t="s">
        <v>1932</v>
      </c>
      <c r="I137" s="222" t="s">
        <v>1912</v>
      </c>
      <c r="J137" s="222"/>
      <c r="K137" s="263"/>
    </row>
    <row r="138" spans="2:11" ht="15" customHeight="1">
      <c r="B138" s="261"/>
      <c r="C138" s="222" t="s">
        <v>1913</v>
      </c>
      <c r="D138" s="222"/>
      <c r="E138" s="222"/>
      <c r="F138" s="241" t="s">
        <v>1878</v>
      </c>
      <c r="G138" s="222"/>
      <c r="H138" s="222" t="s">
        <v>1913</v>
      </c>
      <c r="I138" s="222" t="s">
        <v>1912</v>
      </c>
      <c r="J138" s="222"/>
      <c r="K138" s="263"/>
    </row>
    <row r="139" spans="2:11" ht="15" customHeight="1">
      <c r="B139" s="261"/>
      <c r="C139" s="222" t="s">
        <v>33</v>
      </c>
      <c r="D139" s="222"/>
      <c r="E139" s="222"/>
      <c r="F139" s="241" t="s">
        <v>1878</v>
      </c>
      <c r="G139" s="222"/>
      <c r="H139" s="222" t="s">
        <v>1933</v>
      </c>
      <c r="I139" s="222" t="s">
        <v>1912</v>
      </c>
      <c r="J139" s="222"/>
      <c r="K139" s="263"/>
    </row>
    <row r="140" spans="2:11" ht="15" customHeight="1">
      <c r="B140" s="261"/>
      <c r="C140" s="222" t="s">
        <v>1934</v>
      </c>
      <c r="D140" s="222"/>
      <c r="E140" s="222"/>
      <c r="F140" s="241" t="s">
        <v>1878</v>
      </c>
      <c r="G140" s="222"/>
      <c r="H140" s="222" t="s">
        <v>1935</v>
      </c>
      <c r="I140" s="222" t="s">
        <v>1912</v>
      </c>
      <c r="J140" s="222"/>
      <c r="K140" s="263"/>
    </row>
    <row r="141" spans="2:11" ht="15" customHeight="1">
      <c r="B141" s="264"/>
      <c r="C141" s="265"/>
      <c r="D141" s="265"/>
      <c r="E141" s="265"/>
      <c r="F141" s="265"/>
      <c r="G141" s="265"/>
      <c r="H141" s="265"/>
      <c r="I141" s="265"/>
      <c r="J141" s="265"/>
      <c r="K141" s="266"/>
    </row>
    <row r="142" spans="2:11" ht="18.75" customHeight="1">
      <c r="B142" s="218"/>
      <c r="C142" s="218"/>
      <c r="D142" s="218"/>
      <c r="E142" s="218"/>
      <c r="F142" s="253"/>
      <c r="G142" s="218"/>
      <c r="H142" s="218"/>
      <c r="I142" s="218"/>
      <c r="J142" s="218"/>
      <c r="K142" s="218"/>
    </row>
    <row r="143" spans="2:11" ht="18.75" customHeight="1">
      <c r="B143" s="228"/>
      <c r="C143" s="228"/>
      <c r="D143" s="228"/>
      <c r="E143" s="228"/>
      <c r="F143" s="228"/>
      <c r="G143" s="228"/>
      <c r="H143" s="228"/>
      <c r="I143" s="228"/>
      <c r="J143" s="228"/>
      <c r="K143" s="228"/>
    </row>
    <row r="144" spans="2:11" ht="7.5" customHeight="1">
      <c r="B144" s="229"/>
      <c r="C144" s="230"/>
      <c r="D144" s="230"/>
      <c r="E144" s="230"/>
      <c r="F144" s="230"/>
      <c r="G144" s="230"/>
      <c r="H144" s="230"/>
      <c r="I144" s="230"/>
      <c r="J144" s="230"/>
      <c r="K144" s="231"/>
    </row>
    <row r="145" spans="2:11" ht="45" customHeight="1">
      <c r="B145" s="232"/>
      <c r="C145" s="342" t="s">
        <v>1936</v>
      </c>
      <c r="D145" s="342"/>
      <c r="E145" s="342"/>
      <c r="F145" s="342"/>
      <c r="G145" s="342"/>
      <c r="H145" s="342"/>
      <c r="I145" s="342"/>
      <c r="J145" s="342"/>
      <c r="K145" s="233"/>
    </row>
    <row r="146" spans="2:11" ht="17.25" customHeight="1">
      <c r="B146" s="232"/>
      <c r="C146" s="234" t="s">
        <v>1872</v>
      </c>
      <c r="D146" s="234"/>
      <c r="E146" s="234"/>
      <c r="F146" s="234" t="s">
        <v>1873</v>
      </c>
      <c r="G146" s="235"/>
      <c r="H146" s="234" t="s">
        <v>114</v>
      </c>
      <c r="I146" s="234" t="s">
        <v>52</v>
      </c>
      <c r="J146" s="234" t="s">
        <v>1874</v>
      </c>
      <c r="K146" s="233"/>
    </row>
    <row r="147" spans="2:11" ht="17.25" customHeight="1">
      <c r="B147" s="232"/>
      <c r="C147" s="236" t="s">
        <v>1875</v>
      </c>
      <c r="D147" s="236"/>
      <c r="E147" s="236"/>
      <c r="F147" s="237" t="s">
        <v>1876</v>
      </c>
      <c r="G147" s="238"/>
      <c r="H147" s="236"/>
      <c r="I147" s="236"/>
      <c r="J147" s="236" t="s">
        <v>1877</v>
      </c>
      <c r="K147" s="233"/>
    </row>
    <row r="148" spans="2:11" ht="5.25" customHeight="1">
      <c r="B148" s="242"/>
      <c r="C148" s="239"/>
      <c r="D148" s="239"/>
      <c r="E148" s="239"/>
      <c r="F148" s="239"/>
      <c r="G148" s="240"/>
      <c r="H148" s="239"/>
      <c r="I148" s="239"/>
      <c r="J148" s="239"/>
      <c r="K148" s="263"/>
    </row>
    <row r="149" spans="2:11" ht="15" customHeight="1">
      <c r="B149" s="242"/>
      <c r="C149" s="267" t="s">
        <v>1881</v>
      </c>
      <c r="D149" s="222"/>
      <c r="E149" s="222"/>
      <c r="F149" s="268" t="s">
        <v>1878</v>
      </c>
      <c r="G149" s="222"/>
      <c r="H149" s="267" t="s">
        <v>1917</v>
      </c>
      <c r="I149" s="267" t="s">
        <v>1880</v>
      </c>
      <c r="J149" s="267">
        <v>120</v>
      </c>
      <c r="K149" s="263"/>
    </row>
    <row r="150" spans="2:11" ht="15" customHeight="1">
      <c r="B150" s="242"/>
      <c r="C150" s="267" t="s">
        <v>1926</v>
      </c>
      <c r="D150" s="222"/>
      <c r="E150" s="222"/>
      <c r="F150" s="268" t="s">
        <v>1878</v>
      </c>
      <c r="G150" s="222"/>
      <c r="H150" s="267" t="s">
        <v>1937</v>
      </c>
      <c r="I150" s="267" t="s">
        <v>1880</v>
      </c>
      <c r="J150" s="267" t="s">
        <v>1928</v>
      </c>
      <c r="K150" s="263"/>
    </row>
    <row r="151" spans="2:11" ht="15" customHeight="1">
      <c r="B151" s="242"/>
      <c r="C151" s="267" t="s">
        <v>80</v>
      </c>
      <c r="D151" s="222"/>
      <c r="E151" s="222"/>
      <c r="F151" s="268" t="s">
        <v>1878</v>
      </c>
      <c r="G151" s="222"/>
      <c r="H151" s="267" t="s">
        <v>1938</v>
      </c>
      <c r="I151" s="267" t="s">
        <v>1880</v>
      </c>
      <c r="J151" s="267" t="s">
        <v>1928</v>
      </c>
      <c r="K151" s="263"/>
    </row>
    <row r="152" spans="2:11" ht="15" customHeight="1">
      <c r="B152" s="242"/>
      <c r="C152" s="267" t="s">
        <v>1883</v>
      </c>
      <c r="D152" s="222"/>
      <c r="E152" s="222"/>
      <c r="F152" s="268" t="s">
        <v>1884</v>
      </c>
      <c r="G152" s="222"/>
      <c r="H152" s="267" t="s">
        <v>1917</v>
      </c>
      <c r="I152" s="267" t="s">
        <v>1880</v>
      </c>
      <c r="J152" s="267">
        <v>50</v>
      </c>
      <c r="K152" s="263"/>
    </row>
    <row r="153" spans="2:11" ht="15" customHeight="1">
      <c r="B153" s="242"/>
      <c r="C153" s="267" t="s">
        <v>1886</v>
      </c>
      <c r="D153" s="222"/>
      <c r="E153" s="222"/>
      <c r="F153" s="268" t="s">
        <v>1878</v>
      </c>
      <c r="G153" s="222"/>
      <c r="H153" s="267" t="s">
        <v>1917</v>
      </c>
      <c r="I153" s="267" t="s">
        <v>1888</v>
      </c>
      <c r="J153" s="267"/>
      <c r="K153" s="263"/>
    </row>
    <row r="154" spans="2:11" ht="15" customHeight="1">
      <c r="B154" s="242"/>
      <c r="C154" s="267" t="s">
        <v>1897</v>
      </c>
      <c r="D154" s="222"/>
      <c r="E154" s="222"/>
      <c r="F154" s="268" t="s">
        <v>1884</v>
      </c>
      <c r="G154" s="222"/>
      <c r="H154" s="267" t="s">
        <v>1917</v>
      </c>
      <c r="I154" s="267" t="s">
        <v>1880</v>
      </c>
      <c r="J154" s="267">
        <v>50</v>
      </c>
      <c r="K154" s="263"/>
    </row>
    <row r="155" spans="2:11" ht="15" customHeight="1">
      <c r="B155" s="242"/>
      <c r="C155" s="267" t="s">
        <v>1905</v>
      </c>
      <c r="D155" s="222"/>
      <c r="E155" s="222"/>
      <c r="F155" s="268" t="s">
        <v>1884</v>
      </c>
      <c r="G155" s="222"/>
      <c r="H155" s="267" t="s">
        <v>1917</v>
      </c>
      <c r="I155" s="267" t="s">
        <v>1880</v>
      </c>
      <c r="J155" s="267">
        <v>50</v>
      </c>
      <c r="K155" s="263"/>
    </row>
    <row r="156" spans="2:11" ht="15" customHeight="1">
      <c r="B156" s="242"/>
      <c r="C156" s="267" t="s">
        <v>1903</v>
      </c>
      <c r="D156" s="222"/>
      <c r="E156" s="222"/>
      <c r="F156" s="268" t="s">
        <v>1884</v>
      </c>
      <c r="G156" s="222"/>
      <c r="H156" s="267" t="s">
        <v>1917</v>
      </c>
      <c r="I156" s="267" t="s">
        <v>1880</v>
      </c>
      <c r="J156" s="267">
        <v>50</v>
      </c>
      <c r="K156" s="263"/>
    </row>
    <row r="157" spans="2:11" ht="15" customHeight="1">
      <c r="B157" s="242"/>
      <c r="C157" s="267" t="s">
        <v>105</v>
      </c>
      <c r="D157" s="222"/>
      <c r="E157" s="222"/>
      <c r="F157" s="268" t="s">
        <v>1878</v>
      </c>
      <c r="G157" s="222"/>
      <c r="H157" s="267" t="s">
        <v>1939</v>
      </c>
      <c r="I157" s="267" t="s">
        <v>1880</v>
      </c>
      <c r="J157" s="267" t="s">
        <v>1940</v>
      </c>
      <c r="K157" s="263"/>
    </row>
    <row r="158" spans="2:11" ht="15" customHeight="1">
      <c r="B158" s="242"/>
      <c r="C158" s="267" t="s">
        <v>1941</v>
      </c>
      <c r="D158" s="222"/>
      <c r="E158" s="222"/>
      <c r="F158" s="268" t="s">
        <v>1878</v>
      </c>
      <c r="G158" s="222"/>
      <c r="H158" s="267" t="s">
        <v>1942</v>
      </c>
      <c r="I158" s="267" t="s">
        <v>1912</v>
      </c>
      <c r="J158" s="267"/>
      <c r="K158" s="263"/>
    </row>
    <row r="159" spans="2:11" ht="15" customHeight="1">
      <c r="B159" s="269"/>
      <c r="C159" s="251"/>
      <c r="D159" s="251"/>
      <c r="E159" s="251"/>
      <c r="F159" s="251"/>
      <c r="G159" s="251"/>
      <c r="H159" s="251"/>
      <c r="I159" s="251"/>
      <c r="J159" s="251"/>
      <c r="K159" s="270"/>
    </row>
    <row r="160" spans="2:11" ht="18.75" customHeight="1">
      <c r="B160" s="218"/>
      <c r="C160" s="222"/>
      <c r="D160" s="222"/>
      <c r="E160" s="222"/>
      <c r="F160" s="241"/>
      <c r="G160" s="222"/>
      <c r="H160" s="222"/>
      <c r="I160" s="222"/>
      <c r="J160" s="222"/>
      <c r="K160" s="218"/>
    </row>
    <row r="161" spans="2:11" ht="18.75" customHeight="1">
      <c r="B161" s="228"/>
      <c r="C161" s="228"/>
      <c r="D161" s="228"/>
      <c r="E161" s="228"/>
      <c r="F161" s="228"/>
      <c r="G161" s="228"/>
      <c r="H161" s="228"/>
      <c r="I161" s="228"/>
      <c r="J161" s="228"/>
      <c r="K161" s="228"/>
    </row>
    <row r="162" spans="2:11" ht="7.5" customHeight="1">
      <c r="B162" s="210"/>
      <c r="C162" s="211"/>
      <c r="D162" s="211"/>
      <c r="E162" s="211"/>
      <c r="F162" s="211"/>
      <c r="G162" s="211"/>
      <c r="H162" s="211"/>
      <c r="I162" s="211"/>
      <c r="J162" s="211"/>
      <c r="K162" s="212"/>
    </row>
    <row r="163" spans="2:11" ht="45" customHeight="1">
      <c r="B163" s="213"/>
      <c r="C163" s="337" t="s">
        <v>1943</v>
      </c>
      <c r="D163" s="337"/>
      <c r="E163" s="337"/>
      <c r="F163" s="337"/>
      <c r="G163" s="337"/>
      <c r="H163" s="337"/>
      <c r="I163" s="337"/>
      <c r="J163" s="337"/>
      <c r="K163" s="214"/>
    </row>
    <row r="164" spans="2:11" ht="17.25" customHeight="1">
      <c r="B164" s="213"/>
      <c r="C164" s="234" t="s">
        <v>1872</v>
      </c>
      <c r="D164" s="234"/>
      <c r="E164" s="234"/>
      <c r="F164" s="234" t="s">
        <v>1873</v>
      </c>
      <c r="G164" s="271"/>
      <c r="H164" s="272" t="s">
        <v>114</v>
      </c>
      <c r="I164" s="272" t="s">
        <v>52</v>
      </c>
      <c r="J164" s="234" t="s">
        <v>1874</v>
      </c>
      <c r="K164" s="214"/>
    </row>
    <row r="165" spans="2:11" ht="17.25" customHeight="1">
      <c r="B165" s="215"/>
      <c r="C165" s="236" t="s">
        <v>1875</v>
      </c>
      <c r="D165" s="236"/>
      <c r="E165" s="236"/>
      <c r="F165" s="237" t="s">
        <v>1876</v>
      </c>
      <c r="G165" s="273"/>
      <c r="H165" s="274"/>
      <c r="I165" s="274"/>
      <c r="J165" s="236" t="s">
        <v>1877</v>
      </c>
      <c r="K165" s="216"/>
    </row>
    <row r="166" spans="2:11" ht="5.25" customHeight="1">
      <c r="B166" s="242"/>
      <c r="C166" s="239"/>
      <c r="D166" s="239"/>
      <c r="E166" s="239"/>
      <c r="F166" s="239"/>
      <c r="G166" s="240"/>
      <c r="H166" s="239"/>
      <c r="I166" s="239"/>
      <c r="J166" s="239"/>
      <c r="K166" s="263"/>
    </row>
    <row r="167" spans="2:11" ht="15" customHeight="1">
      <c r="B167" s="242"/>
      <c r="C167" s="222" t="s">
        <v>1881</v>
      </c>
      <c r="D167" s="222"/>
      <c r="E167" s="222"/>
      <c r="F167" s="241" t="s">
        <v>1878</v>
      </c>
      <c r="G167" s="222"/>
      <c r="H167" s="222" t="s">
        <v>1917</v>
      </c>
      <c r="I167" s="222" t="s">
        <v>1880</v>
      </c>
      <c r="J167" s="222">
        <v>120</v>
      </c>
      <c r="K167" s="263"/>
    </row>
    <row r="168" spans="2:11" ht="15" customHeight="1">
      <c r="B168" s="242"/>
      <c r="C168" s="222" t="s">
        <v>1926</v>
      </c>
      <c r="D168" s="222"/>
      <c r="E168" s="222"/>
      <c r="F168" s="241" t="s">
        <v>1878</v>
      </c>
      <c r="G168" s="222"/>
      <c r="H168" s="222" t="s">
        <v>1927</v>
      </c>
      <c r="I168" s="222" t="s">
        <v>1880</v>
      </c>
      <c r="J168" s="222" t="s">
        <v>1928</v>
      </c>
      <c r="K168" s="263"/>
    </row>
    <row r="169" spans="2:11" ht="15" customHeight="1">
      <c r="B169" s="242"/>
      <c r="C169" s="222" t="s">
        <v>80</v>
      </c>
      <c r="D169" s="222"/>
      <c r="E169" s="222"/>
      <c r="F169" s="241" t="s">
        <v>1878</v>
      </c>
      <c r="G169" s="222"/>
      <c r="H169" s="222" t="s">
        <v>1944</v>
      </c>
      <c r="I169" s="222" t="s">
        <v>1880</v>
      </c>
      <c r="J169" s="222" t="s">
        <v>1928</v>
      </c>
      <c r="K169" s="263"/>
    </row>
    <row r="170" spans="2:11" ht="15" customHeight="1">
      <c r="B170" s="242"/>
      <c r="C170" s="222" t="s">
        <v>1883</v>
      </c>
      <c r="D170" s="222"/>
      <c r="E170" s="222"/>
      <c r="F170" s="241" t="s">
        <v>1884</v>
      </c>
      <c r="G170" s="222"/>
      <c r="H170" s="222" t="s">
        <v>1944</v>
      </c>
      <c r="I170" s="222" t="s">
        <v>1880</v>
      </c>
      <c r="J170" s="222">
        <v>50</v>
      </c>
      <c r="K170" s="263"/>
    </row>
    <row r="171" spans="2:11" ht="15" customHeight="1">
      <c r="B171" s="242"/>
      <c r="C171" s="222" t="s">
        <v>1886</v>
      </c>
      <c r="D171" s="222"/>
      <c r="E171" s="222"/>
      <c r="F171" s="241" t="s">
        <v>1878</v>
      </c>
      <c r="G171" s="222"/>
      <c r="H171" s="222" t="s">
        <v>1944</v>
      </c>
      <c r="I171" s="222" t="s">
        <v>1888</v>
      </c>
      <c r="J171" s="222"/>
      <c r="K171" s="263"/>
    </row>
    <row r="172" spans="2:11" ht="15" customHeight="1">
      <c r="B172" s="242"/>
      <c r="C172" s="222" t="s">
        <v>1897</v>
      </c>
      <c r="D172" s="222"/>
      <c r="E172" s="222"/>
      <c r="F172" s="241" t="s">
        <v>1884</v>
      </c>
      <c r="G172" s="222"/>
      <c r="H172" s="222" t="s">
        <v>1944</v>
      </c>
      <c r="I172" s="222" t="s">
        <v>1880</v>
      </c>
      <c r="J172" s="222">
        <v>50</v>
      </c>
      <c r="K172" s="263"/>
    </row>
    <row r="173" spans="2:11" ht="15" customHeight="1">
      <c r="B173" s="242"/>
      <c r="C173" s="222" t="s">
        <v>1905</v>
      </c>
      <c r="D173" s="222"/>
      <c r="E173" s="222"/>
      <c r="F173" s="241" t="s">
        <v>1884</v>
      </c>
      <c r="G173" s="222"/>
      <c r="H173" s="222" t="s">
        <v>1944</v>
      </c>
      <c r="I173" s="222" t="s">
        <v>1880</v>
      </c>
      <c r="J173" s="222">
        <v>50</v>
      </c>
      <c r="K173" s="263"/>
    </row>
    <row r="174" spans="2:11" ht="15" customHeight="1">
      <c r="B174" s="242"/>
      <c r="C174" s="222" t="s">
        <v>1903</v>
      </c>
      <c r="D174" s="222"/>
      <c r="E174" s="222"/>
      <c r="F174" s="241" t="s">
        <v>1884</v>
      </c>
      <c r="G174" s="222"/>
      <c r="H174" s="222" t="s">
        <v>1944</v>
      </c>
      <c r="I174" s="222" t="s">
        <v>1880</v>
      </c>
      <c r="J174" s="222">
        <v>50</v>
      </c>
      <c r="K174" s="263"/>
    </row>
    <row r="175" spans="2:11" ht="15" customHeight="1">
      <c r="B175" s="242"/>
      <c r="C175" s="222" t="s">
        <v>113</v>
      </c>
      <c r="D175" s="222"/>
      <c r="E175" s="222"/>
      <c r="F175" s="241" t="s">
        <v>1878</v>
      </c>
      <c r="G175" s="222"/>
      <c r="H175" s="222" t="s">
        <v>1945</v>
      </c>
      <c r="I175" s="222" t="s">
        <v>1946</v>
      </c>
      <c r="J175" s="222"/>
      <c r="K175" s="263"/>
    </row>
    <row r="176" spans="2:11" ht="15" customHeight="1">
      <c r="B176" s="242"/>
      <c r="C176" s="222" t="s">
        <v>52</v>
      </c>
      <c r="D176" s="222"/>
      <c r="E176" s="222"/>
      <c r="F176" s="241" t="s">
        <v>1878</v>
      </c>
      <c r="G176" s="222"/>
      <c r="H176" s="222" t="s">
        <v>1947</v>
      </c>
      <c r="I176" s="222" t="s">
        <v>1948</v>
      </c>
      <c r="J176" s="222">
        <v>1</v>
      </c>
      <c r="K176" s="263"/>
    </row>
    <row r="177" spans="2:11" ht="15" customHeight="1">
      <c r="B177" s="242"/>
      <c r="C177" s="222" t="s">
        <v>48</v>
      </c>
      <c r="D177" s="222"/>
      <c r="E177" s="222"/>
      <c r="F177" s="241" t="s">
        <v>1878</v>
      </c>
      <c r="G177" s="222"/>
      <c r="H177" s="222" t="s">
        <v>1949</v>
      </c>
      <c r="I177" s="222" t="s">
        <v>1880</v>
      </c>
      <c r="J177" s="222">
        <v>20</v>
      </c>
      <c r="K177" s="263"/>
    </row>
    <row r="178" spans="2:11" ht="15" customHeight="1">
      <c r="B178" s="242"/>
      <c r="C178" s="222" t="s">
        <v>114</v>
      </c>
      <c r="D178" s="222"/>
      <c r="E178" s="222"/>
      <c r="F178" s="241" t="s">
        <v>1878</v>
      </c>
      <c r="G178" s="222"/>
      <c r="H178" s="222" t="s">
        <v>1950</v>
      </c>
      <c r="I178" s="222" t="s">
        <v>1880</v>
      </c>
      <c r="J178" s="222">
        <v>255</v>
      </c>
      <c r="K178" s="263"/>
    </row>
    <row r="179" spans="2:11" ht="15" customHeight="1">
      <c r="B179" s="242"/>
      <c r="C179" s="222" t="s">
        <v>115</v>
      </c>
      <c r="D179" s="222"/>
      <c r="E179" s="222"/>
      <c r="F179" s="241" t="s">
        <v>1878</v>
      </c>
      <c r="G179" s="222"/>
      <c r="H179" s="222" t="s">
        <v>1843</v>
      </c>
      <c r="I179" s="222" t="s">
        <v>1880</v>
      </c>
      <c r="J179" s="222">
        <v>10</v>
      </c>
      <c r="K179" s="263"/>
    </row>
    <row r="180" spans="2:11" ht="15" customHeight="1">
      <c r="B180" s="242"/>
      <c r="C180" s="222" t="s">
        <v>116</v>
      </c>
      <c r="D180" s="222"/>
      <c r="E180" s="222"/>
      <c r="F180" s="241" t="s">
        <v>1878</v>
      </c>
      <c r="G180" s="222"/>
      <c r="H180" s="222" t="s">
        <v>1951</v>
      </c>
      <c r="I180" s="222" t="s">
        <v>1912</v>
      </c>
      <c r="J180" s="222"/>
      <c r="K180" s="263"/>
    </row>
    <row r="181" spans="2:11" ht="15" customHeight="1">
      <c r="B181" s="242"/>
      <c r="C181" s="222" t="s">
        <v>1952</v>
      </c>
      <c r="D181" s="222"/>
      <c r="E181" s="222"/>
      <c r="F181" s="241" t="s">
        <v>1878</v>
      </c>
      <c r="G181" s="222"/>
      <c r="H181" s="222" t="s">
        <v>1953</v>
      </c>
      <c r="I181" s="222" t="s">
        <v>1912</v>
      </c>
      <c r="J181" s="222"/>
      <c r="K181" s="263"/>
    </row>
    <row r="182" spans="2:11" ht="15" customHeight="1">
      <c r="B182" s="242"/>
      <c r="C182" s="222" t="s">
        <v>1941</v>
      </c>
      <c r="D182" s="222"/>
      <c r="E182" s="222"/>
      <c r="F182" s="241" t="s">
        <v>1878</v>
      </c>
      <c r="G182" s="222"/>
      <c r="H182" s="222" t="s">
        <v>1954</v>
      </c>
      <c r="I182" s="222" t="s">
        <v>1912</v>
      </c>
      <c r="J182" s="222"/>
      <c r="K182" s="263"/>
    </row>
    <row r="183" spans="2:11" ht="15" customHeight="1">
      <c r="B183" s="242"/>
      <c r="C183" s="222" t="s">
        <v>118</v>
      </c>
      <c r="D183" s="222"/>
      <c r="E183" s="222"/>
      <c r="F183" s="241" t="s">
        <v>1884</v>
      </c>
      <c r="G183" s="222"/>
      <c r="H183" s="222" t="s">
        <v>1955</v>
      </c>
      <c r="I183" s="222" t="s">
        <v>1880</v>
      </c>
      <c r="J183" s="222">
        <v>50</v>
      </c>
      <c r="K183" s="263"/>
    </row>
    <row r="184" spans="2:11" ht="15" customHeight="1">
      <c r="B184" s="242"/>
      <c r="C184" s="222" t="s">
        <v>1956</v>
      </c>
      <c r="D184" s="222"/>
      <c r="E184" s="222"/>
      <c r="F184" s="241" t="s">
        <v>1884</v>
      </c>
      <c r="G184" s="222"/>
      <c r="H184" s="222" t="s">
        <v>1957</v>
      </c>
      <c r="I184" s="222" t="s">
        <v>1958</v>
      </c>
      <c r="J184" s="222"/>
      <c r="K184" s="263"/>
    </row>
    <row r="185" spans="2:11" ht="15" customHeight="1">
      <c r="B185" s="242"/>
      <c r="C185" s="222" t="s">
        <v>1959</v>
      </c>
      <c r="D185" s="222"/>
      <c r="E185" s="222"/>
      <c r="F185" s="241" t="s">
        <v>1884</v>
      </c>
      <c r="G185" s="222"/>
      <c r="H185" s="222" t="s">
        <v>1960</v>
      </c>
      <c r="I185" s="222" t="s">
        <v>1958</v>
      </c>
      <c r="J185" s="222"/>
      <c r="K185" s="263"/>
    </row>
    <row r="186" spans="2:11" ht="15" customHeight="1">
      <c r="B186" s="242"/>
      <c r="C186" s="222" t="s">
        <v>1961</v>
      </c>
      <c r="D186" s="222"/>
      <c r="E186" s="222"/>
      <c r="F186" s="241" t="s">
        <v>1884</v>
      </c>
      <c r="G186" s="222"/>
      <c r="H186" s="222" t="s">
        <v>1962</v>
      </c>
      <c r="I186" s="222" t="s">
        <v>1958</v>
      </c>
      <c r="J186" s="222"/>
      <c r="K186" s="263"/>
    </row>
    <row r="187" spans="2:11" ht="15" customHeight="1">
      <c r="B187" s="242"/>
      <c r="C187" s="275" t="s">
        <v>1963</v>
      </c>
      <c r="D187" s="222"/>
      <c r="E187" s="222"/>
      <c r="F187" s="241" t="s">
        <v>1884</v>
      </c>
      <c r="G187" s="222"/>
      <c r="H187" s="222" t="s">
        <v>1964</v>
      </c>
      <c r="I187" s="222" t="s">
        <v>1965</v>
      </c>
      <c r="J187" s="276" t="s">
        <v>1966</v>
      </c>
      <c r="K187" s="263"/>
    </row>
    <row r="188" spans="2:11" ht="15" customHeight="1">
      <c r="B188" s="242"/>
      <c r="C188" s="227" t="s">
        <v>37</v>
      </c>
      <c r="D188" s="222"/>
      <c r="E188" s="222"/>
      <c r="F188" s="241" t="s">
        <v>1878</v>
      </c>
      <c r="G188" s="222"/>
      <c r="H188" s="218" t="s">
        <v>1967</v>
      </c>
      <c r="I188" s="222" t="s">
        <v>1968</v>
      </c>
      <c r="J188" s="222"/>
      <c r="K188" s="263"/>
    </row>
    <row r="189" spans="2:11" ht="15" customHeight="1">
      <c r="B189" s="242"/>
      <c r="C189" s="227" t="s">
        <v>1969</v>
      </c>
      <c r="D189" s="222"/>
      <c r="E189" s="222"/>
      <c r="F189" s="241" t="s">
        <v>1878</v>
      </c>
      <c r="G189" s="222"/>
      <c r="H189" s="222" t="s">
        <v>1970</v>
      </c>
      <c r="I189" s="222" t="s">
        <v>1912</v>
      </c>
      <c r="J189" s="222"/>
      <c r="K189" s="263"/>
    </row>
    <row r="190" spans="2:11" ht="15" customHeight="1">
      <c r="B190" s="242"/>
      <c r="C190" s="227" t="s">
        <v>1971</v>
      </c>
      <c r="D190" s="222"/>
      <c r="E190" s="222"/>
      <c r="F190" s="241" t="s">
        <v>1878</v>
      </c>
      <c r="G190" s="222"/>
      <c r="H190" s="222" t="s">
        <v>1972</v>
      </c>
      <c r="I190" s="222" t="s">
        <v>1912</v>
      </c>
      <c r="J190" s="222"/>
      <c r="K190" s="263"/>
    </row>
    <row r="191" spans="2:11" ht="15" customHeight="1">
      <c r="B191" s="242"/>
      <c r="C191" s="227" t="s">
        <v>1973</v>
      </c>
      <c r="D191" s="222"/>
      <c r="E191" s="222"/>
      <c r="F191" s="241" t="s">
        <v>1884</v>
      </c>
      <c r="G191" s="222"/>
      <c r="H191" s="222" t="s">
        <v>1974</v>
      </c>
      <c r="I191" s="222" t="s">
        <v>1912</v>
      </c>
      <c r="J191" s="222"/>
      <c r="K191" s="263"/>
    </row>
    <row r="192" spans="2:11" ht="15" customHeight="1">
      <c r="B192" s="269"/>
      <c r="C192" s="277"/>
      <c r="D192" s="251"/>
      <c r="E192" s="251"/>
      <c r="F192" s="251"/>
      <c r="G192" s="251"/>
      <c r="H192" s="251"/>
      <c r="I192" s="251"/>
      <c r="J192" s="251"/>
      <c r="K192" s="270"/>
    </row>
    <row r="193" spans="2:11" ht="18.75" customHeight="1">
      <c r="B193" s="218"/>
      <c r="C193" s="222"/>
      <c r="D193" s="222"/>
      <c r="E193" s="222"/>
      <c r="F193" s="241"/>
      <c r="G193" s="222"/>
      <c r="H193" s="222"/>
      <c r="I193" s="222"/>
      <c r="J193" s="222"/>
      <c r="K193" s="218"/>
    </row>
    <row r="194" spans="2:11" ht="18.75" customHeight="1">
      <c r="B194" s="218"/>
      <c r="C194" s="222"/>
      <c r="D194" s="222"/>
      <c r="E194" s="222"/>
      <c r="F194" s="241"/>
      <c r="G194" s="222"/>
      <c r="H194" s="222"/>
      <c r="I194" s="222"/>
      <c r="J194" s="222"/>
      <c r="K194" s="218"/>
    </row>
    <row r="195" spans="2:11" ht="18.75" customHeight="1">
      <c r="B195" s="228"/>
      <c r="C195" s="228"/>
      <c r="D195" s="228"/>
      <c r="E195" s="228"/>
      <c r="F195" s="228"/>
      <c r="G195" s="228"/>
      <c r="H195" s="228"/>
      <c r="I195" s="228"/>
      <c r="J195" s="228"/>
      <c r="K195" s="228"/>
    </row>
    <row r="196" spans="2:11">
      <c r="B196" s="210"/>
      <c r="C196" s="211"/>
      <c r="D196" s="211"/>
      <c r="E196" s="211"/>
      <c r="F196" s="211"/>
      <c r="G196" s="211"/>
      <c r="H196" s="211"/>
      <c r="I196" s="211"/>
      <c r="J196" s="211"/>
      <c r="K196" s="212"/>
    </row>
    <row r="197" spans="2:11" ht="21">
      <c r="B197" s="213"/>
      <c r="C197" s="337" t="s">
        <v>1975</v>
      </c>
      <c r="D197" s="337"/>
      <c r="E197" s="337"/>
      <c r="F197" s="337"/>
      <c r="G197" s="337"/>
      <c r="H197" s="337"/>
      <c r="I197" s="337"/>
      <c r="J197" s="337"/>
      <c r="K197" s="214"/>
    </row>
    <row r="198" spans="2:11" ht="25.5" customHeight="1">
      <c r="B198" s="213"/>
      <c r="C198" s="278" t="s">
        <v>1976</v>
      </c>
      <c r="D198" s="278"/>
      <c r="E198" s="278"/>
      <c r="F198" s="278" t="s">
        <v>1977</v>
      </c>
      <c r="G198" s="279"/>
      <c r="H198" s="343" t="s">
        <v>1978</v>
      </c>
      <c r="I198" s="343"/>
      <c r="J198" s="343"/>
      <c r="K198" s="214"/>
    </row>
    <row r="199" spans="2:11" ht="5.25" customHeight="1">
      <c r="B199" s="242"/>
      <c r="C199" s="239"/>
      <c r="D199" s="239"/>
      <c r="E199" s="239"/>
      <c r="F199" s="239"/>
      <c r="G199" s="222"/>
      <c r="H199" s="239"/>
      <c r="I199" s="239"/>
      <c r="J199" s="239"/>
      <c r="K199" s="263"/>
    </row>
    <row r="200" spans="2:11" ht="15" customHeight="1">
      <c r="B200" s="242"/>
      <c r="C200" s="222" t="s">
        <v>1968</v>
      </c>
      <c r="D200" s="222"/>
      <c r="E200" s="222"/>
      <c r="F200" s="241" t="s">
        <v>38</v>
      </c>
      <c r="G200" s="222"/>
      <c r="H200" s="339" t="s">
        <v>1979</v>
      </c>
      <c r="I200" s="339"/>
      <c r="J200" s="339"/>
      <c r="K200" s="263"/>
    </row>
    <row r="201" spans="2:11" ht="15" customHeight="1">
      <c r="B201" s="242"/>
      <c r="C201" s="248"/>
      <c r="D201" s="222"/>
      <c r="E201" s="222"/>
      <c r="F201" s="241" t="s">
        <v>39</v>
      </c>
      <c r="G201" s="222"/>
      <c r="H201" s="339" t="s">
        <v>1980</v>
      </c>
      <c r="I201" s="339"/>
      <c r="J201" s="339"/>
      <c r="K201" s="263"/>
    </row>
    <row r="202" spans="2:11" ht="15" customHeight="1">
      <c r="B202" s="242"/>
      <c r="C202" s="248"/>
      <c r="D202" s="222"/>
      <c r="E202" s="222"/>
      <c r="F202" s="241" t="s">
        <v>42</v>
      </c>
      <c r="G202" s="222"/>
      <c r="H202" s="339" t="s">
        <v>1981</v>
      </c>
      <c r="I202" s="339"/>
      <c r="J202" s="339"/>
      <c r="K202" s="263"/>
    </row>
    <row r="203" spans="2:11" ht="15" customHeight="1">
      <c r="B203" s="242"/>
      <c r="C203" s="222"/>
      <c r="D203" s="222"/>
      <c r="E203" s="222"/>
      <c r="F203" s="241" t="s">
        <v>40</v>
      </c>
      <c r="G203" s="222"/>
      <c r="H203" s="339" t="s">
        <v>1982</v>
      </c>
      <c r="I203" s="339"/>
      <c r="J203" s="339"/>
      <c r="K203" s="263"/>
    </row>
    <row r="204" spans="2:11" ht="15" customHeight="1">
      <c r="B204" s="242"/>
      <c r="C204" s="222"/>
      <c r="D204" s="222"/>
      <c r="E204" s="222"/>
      <c r="F204" s="241" t="s">
        <v>41</v>
      </c>
      <c r="G204" s="222"/>
      <c r="H204" s="339" t="s">
        <v>1983</v>
      </c>
      <c r="I204" s="339"/>
      <c r="J204" s="339"/>
      <c r="K204" s="263"/>
    </row>
    <row r="205" spans="2:11" ht="15" customHeight="1">
      <c r="B205" s="242"/>
      <c r="C205" s="222"/>
      <c r="D205" s="222"/>
      <c r="E205" s="222"/>
      <c r="F205" s="241"/>
      <c r="G205" s="222"/>
      <c r="H205" s="222"/>
      <c r="I205" s="222"/>
      <c r="J205" s="222"/>
      <c r="K205" s="263"/>
    </row>
    <row r="206" spans="2:11" ht="15" customHeight="1">
      <c r="B206" s="242"/>
      <c r="C206" s="222" t="s">
        <v>1924</v>
      </c>
      <c r="D206" s="222"/>
      <c r="E206" s="222"/>
      <c r="F206" s="241" t="s">
        <v>73</v>
      </c>
      <c r="G206" s="222"/>
      <c r="H206" s="339" t="s">
        <v>1984</v>
      </c>
      <c r="I206" s="339"/>
      <c r="J206" s="339"/>
      <c r="K206" s="263"/>
    </row>
    <row r="207" spans="2:11" ht="15" customHeight="1">
      <c r="B207" s="242"/>
      <c r="C207" s="248"/>
      <c r="D207" s="222"/>
      <c r="E207" s="222"/>
      <c r="F207" s="241" t="s">
        <v>1824</v>
      </c>
      <c r="G207" s="222"/>
      <c r="H207" s="339" t="s">
        <v>1825</v>
      </c>
      <c r="I207" s="339"/>
      <c r="J207" s="339"/>
      <c r="K207" s="263"/>
    </row>
    <row r="208" spans="2:11" ht="15" customHeight="1">
      <c r="B208" s="242"/>
      <c r="C208" s="222"/>
      <c r="D208" s="222"/>
      <c r="E208" s="222"/>
      <c r="F208" s="241" t="s">
        <v>1822</v>
      </c>
      <c r="G208" s="222"/>
      <c r="H208" s="339" t="s">
        <v>1985</v>
      </c>
      <c r="I208" s="339"/>
      <c r="J208" s="339"/>
      <c r="K208" s="263"/>
    </row>
    <row r="209" spans="2:11" ht="15" customHeight="1">
      <c r="B209" s="280"/>
      <c r="C209" s="248"/>
      <c r="D209" s="248"/>
      <c r="E209" s="248"/>
      <c r="F209" s="241" t="s">
        <v>1826</v>
      </c>
      <c r="G209" s="227"/>
      <c r="H209" s="338" t="s">
        <v>1827</v>
      </c>
      <c r="I209" s="338"/>
      <c r="J209" s="338"/>
      <c r="K209" s="281"/>
    </row>
    <row r="210" spans="2:11" ht="15" customHeight="1">
      <c r="B210" s="280"/>
      <c r="C210" s="248"/>
      <c r="D210" s="248"/>
      <c r="E210" s="248"/>
      <c r="F210" s="241" t="s">
        <v>1020</v>
      </c>
      <c r="G210" s="227"/>
      <c r="H210" s="338" t="s">
        <v>1986</v>
      </c>
      <c r="I210" s="338"/>
      <c r="J210" s="338"/>
      <c r="K210" s="281"/>
    </row>
    <row r="211" spans="2:11" ht="15" customHeight="1">
      <c r="B211" s="280"/>
      <c r="C211" s="248"/>
      <c r="D211" s="248"/>
      <c r="E211" s="248"/>
      <c r="F211" s="282"/>
      <c r="G211" s="227"/>
      <c r="H211" s="283"/>
      <c r="I211" s="283"/>
      <c r="J211" s="283"/>
      <c r="K211" s="281"/>
    </row>
    <row r="212" spans="2:11" ht="15" customHeight="1">
      <c r="B212" s="280"/>
      <c r="C212" s="222" t="s">
        <v>1948</v>
      </c>
      <c r="D212" s="248"/>
      <c r="E212" s="248"/>
      <c r="F212" s="241">
        <v>1</v>
      </c>
      <c r="G212" s="227"/>
      <c r="H212" s="338" t="s">
        <v>1987</v>
      </c>
      <c r="I212" s="338"/>
      <c r="J212" s="338"/>
      <c r="K212" s="281"/>
    </row>
    <row r="213" spans="2:11" ht="15" customHeight="1">
      <c r="B213" s="280"/>
      <c r="C213" s="248"/>
      <c r="D213" s="248"/>
      <c r="E213" s="248"/>
      <c r="F213" s="241">
        <v>2</v>
      </c>
      <c r="G213" s="227"/>
      <c r="H213" s="338" t="s">
        <v>1988</v>
      </c>
      <c r="I213" s="338"/>
      <c r="J213" s="338"/>
      <c r="K213" s="281"/>
    </row>
    <row r="214" spans="2:11" ht="15" customHeight="1">
      <c r="B214" s="280"/>
      <c r="C214" s="248"/>
      <c r="D214" s="248"/>
      <c r="E214" s="248"/>
      <c r="F214" s="241">
        <v>3</v>
      </c>
      <c r="G214" s="227"/>
      <c r="H214" s="338" t="s">
        <v>1989</v>
      </c>
      <c r="I214" s="338"/>
      <c r="J214" s="338"/>
      <c r="K214" s="281"/>
    </row>
    <row r="215" spans="2:11" ht="15" customHeight="1">
      <c r="B215" s="280"/>
      <c r="C215" s="248"/>
      <c r="D215" s="248"/>
      <c r="E215" s="248"/>
      <c r="F215" s="241">
        <v>4</v>
      </c>
      <c r="G215" s="227"/>
      <c r="H215" s="338" t="s">
        <v>1990</v>
      </c>
      <c r="I215" s="338"/>
      <c r="J215" s="338"/>
      <c r="K215" s="281"/>
    </row>
    <row r="216" spans="2:11" ht="12.75" customHeight="1">
      <c r="B216" s="284"/>
      <c r="C216" s="285"/>
      <c r="D216" s="285"/>
      <c r="E216" s="285"/>
      <c r="F216" s="285"/>
      <c r="G216" s="285"/>
      <c r="H216" s="285"/>
      <c r="I216" s="285"/>
      <c r="J216" s="285"/>
      <c r="K216" s="28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01.1 - Údržba žel. svršku</vt:lpstr>
      <vt:lpstr>02.1 - Údržba žel. spodku</vt:lpstr>
      <vt:lpstr>03.1 - VRN</vt:lpstr>
      <vt:lpstr>Pokyny pro vyplnění</vt:lpstr>
      <vt:lpstr>'01.1 - Údržba žel. svršku'!Názvy_tisku</vt:lpstr>
      <vt:lpstr>'02.1 - Údržba žel. spodku'!Názvy_tisku</vt:lpstr>
      <vt:lpstr>'03.1 - VRN'!Názvy_tisku</vt:lpstr>
      <vt:lpstr>'Rekapitulace stavby'!Názvy_tisku</vt:lpstr>
      <vt:lpstr>'01.1 - Údržba žel. svršku'!Oblast_tisku</vt:lpstr>
      <vt:lpstr>'02.1 - Údržba žel. spodku'!Oblast_tisku</vt:lpstr>
      <vt:lpstr>'03.1 -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Kazdera Heřman, Ing.</dc:creator>
  <cp:lastModifiedBy>Petříček Roman, Ing.</cp:lastModifiedBy>
  <dcterms:created xsi:type="dcterms:W3CDTF">2018-11-23T08:25:54Z</dcterms:created>
  <dcterms:modified xsi:type="dcterms:W3CDTF">2019-02-11T13:50:54Z</dcterms:modified>
</cp:coreProperties>
</file>