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3 c - Rozpočet - SO 0..." sheetId="2" r:id="rId2"/>
    <sheet name="SO 04 c - Rozpočet - SO 0...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03 c - Rozpočet - SO 0...'!$C$85:$K$172</definedName>
    <definedName name="_xlnm.Print_Area" localSheetId="1">'SO 03 c - Rozpočet - SO 0...'!$C$4:$J$39,'SO 03 c - Rozpočet - SO 0...'!$C$45:$J$67,'SO 03 c - Rozpočet - SO 0...'!$C$73:$K$172</definedName>
    <definedName name="_xlnm.Print_Titles" localSheetId="1">'SO 03 c - Rozpočet - SO 0...'!$85:$85</definedName>
    <definedName name="_xlnm._FilterDatabase" localSheetId="2" hidden="1">'SO 04 c - Rozpočet - SO 0...'!$C$86:$K$171</definedName>
    <definedName name="_xlnm.Print_Area" localSheetId="2">'SO 04 c - Rozpočet - SO 0...'!$C$4:$J$39,'SO 04 c - Rozpočet - SO 0...'!$C$45:$J$68,'SO 04 c - Rozpočet - SO 0...'!$C$74:$K$171</definedName>
    <definedName name="_xlnm.Print_Titles" localSheetId="2">'SO 04 c - Rozpočet - SO 0...'!$86:$86</definedName>
  </definedNames>
  <calcPr/>
</workbook>
</file>

<file path=xl/calcChain.xml><?xml version="1.0" encoding="utf-8"?>
<calcChain xmlns="http://schemas.openxmlformats.org/spreadsheetml/2006/main">
  <c i="3" r="J37"/>
  <c r="J36"/>
  <c i="1" r="AY56"/>
  <c i="3" r="J35"/>
  <c i="1" r="AX56"/>
  <c i="3"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T147"/>
  <c r="R148"/>
  <c r="R147"/>
  <c r="P148"/>
  <c r="P147"/>
  <c r="BK148"/>
  <c r="BK147"/>
  <c r="J147"/>
  <c r="J148"/>
  <c r="BE148"/>
  <c r="J6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T142"/>
  <c r="R143"/>
  <c r="R142"/>
  <c r="P143"/>
  <c r="P142"/>
  <c r="BK143"/>
  <c r="BK142"/>
  <c r="J142"/>
  <c r="J143"/>
  <c r="BE143"/>
  <c r="J66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T138"/>
  <c r="R139"/>
  <c r="R138"/>
  <c r="P139"/>
  <c r="P138"/>
  <c r="BK139"/>
  <c r="BK138"/>
  <c r="J138"/>
  <c r="J139"/>
  <c r="BE139"/>
  <c r="J65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T131"/>
  <c r="R132"/>
  <c r="R131"/>
  <c r="P132"/>
  <c r="P131"/>
  <c r="BK132"/>
  <c r="BK131"/>
  <c r="J131"/>
  <c r="J132"/>
  <c r="BE132"/>
  <c r="J64"/>
  <c r="BI130"/>
  <c r="BH130"/>
  <c r="BG130"/>
  <c r="BF130"/>
  <c r="T130"/>
  <c r="T129"/>
  <c r="R130"/>
  <c r="R129"/>
  <c r="P130"/>
  <c r="P129"/>
  <c r="BK130"/>
  <c r="BK129"/>
  <c r="J129"/>
  <c r="J130"/>
  <c r="BE130"/>
  <c r="J63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T96"/>
  <c r="T95"/>
  <c r="R97"/>
  <c r="R96"/>
  <c r="R95"/>
  <c r="P97"/>
  <c r="P96"/>
  <c r="P95"/>
  <c r="BK97"/>
  <c r="BK96"/>
  <c r="J96"/>
  <c r="BK95"/>
  <c r="J95"/>
  <c r="J97"/>
  <c r="BE97"/>
  <c r="J62"/>
  <c r="J61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F37"/>
  <c i="1" r="BD56"/>
  <c i="3" r="BH89"/>
  <c r="F36"/>
  <c i="1" r="BC56"/>
  <c i="3" r="BG89"/>
  <c r="F35"/>
  <c i="1" r="BB56"/>
  <c i="3" r="BF89"/>
  <c r="J34"/>
  <c i="1" r="AW56"/>
  <c i="3" r="F34"/>
  <c i="1" r="BA56"/>
  <c i="3" r="T89"/>
  <c r="T88"/>
  <c r="T87"/>
  <c r="R89"/>
  <c r="R88"/>
  <c r="R87"/>
  <c r="P89"/>
  <c r="P88"/>
  <c r="P87"/>
  <c i="1" r="AU56"/>
  <c i="3" r="BK89"/>
  <c r="BK88"/>
  <c r="J88"/>
  <c r="BK87"/>
  <c r="J87"/>
  <c r="J59"/>
  <c r="J30"/>
  <c i="1" r="AG56"/>
  <c i="3" r="J89"/>
  <c r="BE89"/>
  <c r="J33"/>
  <c i="1" r="AV56"/>
  <c i="3" r="F33"/>
  <c i="1" r="AZ56"/>
  <c i="3" r="J60"/>
  <c r="F81"/>
  <c r="E79"/>
  <c r="F52"/>
  <c r="E50"/>
  <c r="J39"/>
  <c r="J24"/>
  <c r="E24"/>
  <c r="J84"/>
  <c r="J55"/>
  <c r="J23"/>
  <c r="J21"/>
  <c r="E21"/>
  <c r="J83"/>
  <c r="J54"/>
  <c r="J20"/>
  <c r="J18"/>
  <c r="E18"/>
  <c r="F84"/>
  <c r="F55"/>
  <c r="J17"/>
  <c r="J15"/>
  <c r="E15"/>
  <c r="F83"/>
  <c r="F54"/>
  <c r="J14"/>
  <c r="J12"/>
  <c r="J81"/>
  <c r="J52"/>
  <c r="E7"/>
  <c r="E77"/>
  <c r="E48"/>
  <c i="2" r="J37"/>
  <c r="J36"/>
  <c i="1" r="AY55"/>
  <c i="2" r="J35"/>
  <c i="1" r="AX55"/>
  <c i="2"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T147"/>
  <c r="R148"/>
  <c r="R147"/>
  <c r="P148"/>
  <c r="P147"/>
  <c r="BK148"/>
  <c r="BK147"/>
  <c r="J147"/>
  <c r="J148"/>
  <c r="BE148"/>
  <c r="J66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T135"/>
  <c r="R136"/>
  <c r="R135"/>
  <c r="P136"/>
  <c r="P135"/>
  <c r="BK136"/>
  <c r="BK135"/>
  <c r="J135"/>
  <c r="J136"/>
  <c r="BE136"/>
  <c r="J6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T128"/>
  <c r="R129"/>
  <c r="R128"/>
  <c r="P129"/>
  <c r="P128"/>
  <c r="BK129"/>
  <c r="BK128"/>
  <c r="J128"/>
  <c r="J129"/>
  <c r="BE129"/>
  <c r="J64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T124"/>
  <c r="R125"/>
  <c r="R124"/>
  <c r="P125"/>
  <c r="P124"/>
  <c r="BK125"/>
  <c r="BK124"/>
  <c r="J124"/>
  <c r="J125"/>
  <c r="BE125"/>
  <c r="J63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T95"/>
  <c r="T94"/>
  <c r="R96"/>
  <c r="R95"/>
  <c r="R94"/>
  <c r="P96"/>
  <c r="P95"/>
  <c r="P94"/>
  <c r="BK96"/>
  <c r="BK95"/>
  <c r="J95"/>
  <c r="BK94"/>
  <c r="J94"/>
  <c r="J96"/>
  <c r="BE96"/>
  <c r="J62"/>
  <c r="J61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F37"/>
  <c i="1" r="BD55"/>
  <c i="2" r="BH88"/>
  <c r="F36"/>
  <c i="1" r="BC55"/>
  <c i="2" r="BG88"/>
  <c r="F35"/>
  <c i="1" r="BB55"/>
  <c i="2" r="BF88"/>
  <c r="J34"/>
  <c i="1" r="AW55"/>
  <c i="2" r="F34"/>
  <c i="1" r="BA55"/>
  <c i="2" r="T88"/>
  <c r="T87"/>
  <c r="T86"/>
  <c r="R88"/>
  <c r="R87"/>
  <c r="R86"/>
  <c r="P88"/>
  <c r="P87"/>
  <c r="P86"/>
  <c i="1" r="AU55"/>
  <c i="2" r="BK88"/>
  <c r="BK87"/>
  <c r="J87"/>
  <c r="BK86"/>
  <c r="J86"/>
  <c r="J59"/>
  <c r="J30"/>
  <c i="1" r="AG55"/>
  <c i="2" r="J88"/>
  <c r="BE88"/>
  <c r="J33"/>
  <c i="1" r="AV55"/>
  <c i="2" r="F33"/>
  <c i="1" r="AZ55"/>
  <c i="2" r="J60"/>
  <c r="F80"/>
  <c r="E78"/>
  <c r="F52"/>
  <c r="E50"/>
  <c r="J39"/>
  <c r="J24"/>
  <c r="E24"/>
  <c r="J83"/>
  <c r="J55"/>
  <c r="J23"/>
  <c r="J21"/>
  <c r="E21"/>
  <c r="J82"/>
  <c r="J54"/>
  <c r="J20"/>
  <c r="J18"/>
  <c r="E18"/>
  <c r="F83"/>
  <c r="F55"/>
  <c r="J17"/>
  <c r="J15"/>
  <c r="E15"/>
  <c r="F82"/>
  <c r="F54"/>
  <c r="J14"/>
  <c r="J12"/>
  <c r="J80"/>
  <c r="J52"/>
  <c r="E7"/>
  <c r="E76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<sst xmlns="http://schemas.openxmlformats.org/spreadsheetml/2006/main">
  <si>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</si>
  <si>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</si>
  <si>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</si>
  <si>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</si>
  <si>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</si>
  <si>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{2a5cb781-f9ee-47a1-a1df-d7618fad7234}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</si>
  <si>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</si>
  <si>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</si>
  <si>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</si>
  <si>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</si>
  <si>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</si>
  <si>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</si>
  <si>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</si>
  <si>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</si>
  <si>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2019-2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</si>
  <si>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</si>
  <si>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</si>
  <si>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VV Rožná - Nedvědice</t>
  </si>
  <si>
    <t>KSO:</t>
  </si>
  <si>
    <t>CC-CZ:</t>
  </si>
  <si>
    <t>Místo:</t>
  </si>
  <si>
    <t xml:space="preserve"> </t>
  </si>
  <si>
    <t>Datum:</t>
  </si>
  <si>
    <t>30. 1. 2019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</si>
  <si>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</si>
  <si>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</si>
  <si>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</si>
  <si>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</si>
  <si>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</si>
  <si>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</si>
  <si>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</si>
  <si>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</si>
  <si>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</si>
  <si>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</si>
  <si>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</si>
  <si>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</si>
  <si>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</si>
  <si>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</si>
  <si>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</si>
  <si>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</si>
  <si>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</si>
  <si>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</si>
  <si>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</si>
  <si>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</si>
  <si>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</si>
  <si>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</si>
  <si>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</si>
  <si>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</si>
  <si>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</si>
  <si>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</si>
  <si>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</si>
  <si>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</si>
  <si>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</si>
  <si>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</si>
  <si>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</si>
  <si>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</si>
  <si>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</si>
  <si>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</si>
  <si>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</si>
  <si>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</si>
  <si>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</si>
  <si>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</si>
  <si>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</si>
  <si>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</si>
  <si>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</si>
  <si>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</si>
  <si>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</si>
  <si>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</si>
  <si>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</si>
  <si>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</si>
  <si>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</si>
  <si>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</si>
  <si>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03 c - Rozpočet</t>
  </si>
  <si>
    <t>SO 03 - Rozpočet - bez dodávek</t>
  </si>
  <si>
    <t>STA</t>
  </si>
  <si>
    <t>1</t>
  </si>
  <si>
    <t>{ca7ee478-8140-4da9-97b7-75e37bc537ec}</t>
  </si>
  <si>
    <t>2</t>
  </si>
  <si>
    <t>SO 04 c - Rozpočet</t>
  </si>
  <si>
    <t>SO 04 - Rozpočet - bez dodávek</t>
  </si>
  <si>
    <t>{69d6751c-38bf-4c8b-8c4a-aa1e7d914639}</t>
  </si>
  <si>
    <t>KRYCÍ LIST SOUPISU PRACÍ</t>
  </si>
  <si>
    <t>Objekt:</t>
  </si>
  <si>
    <t>SO 03 c - Rozpočet - SO 03 - Rozpočet - bez dodávek</t>
  </si>
  <si>
    <t>REKAPITULACE ČLENĚNÍ SOUPISU PRACÍ</t>
  </si>
  <si>
    <t>Kód dílu - Popis</t>
  </si>
  <si>
    <t>Cena celkem [CZK]</t>
  </si>
  <si>
    <t>Náklady ze soupisu prací</t>
  </si>
  <si>
    <t>-1</t>
  </si>
  <si>
    <t>0 - Všeobecné konstrukce a práce</t>
  </si>
  <si>
    <t>HSV - Práce a dodávky HSV</t>
  </si>
  <si>
    <t xml:space="preserve">    511 - Železnice - železniční svršek</t>
  </si>
  <si>
    <t xml:space="preserve">    512 - Železnice - železniční spodek</t>
  </si>
  <si>
    <t xml:space="preserve">    514 - Železnice - železniční přejezdy</t>
  </si>
  <si>
    <t xml:space="preserve">    5 - Komunikace pozemní</t>
  </si>
  <si>
    <t xml:space="preserve">    9 - Ostatní konstrukce a práce, bourání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</si>
  <si>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</si>
  <si>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</si>
  <si>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</si>
  <si>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</si>
  <si>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</si>
  <si>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</si>
  <si>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</si>
  <si>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</si>
  <si>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</si>
  <si>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</si>
  <si>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</si>
  <si>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</si>
  <si>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</si>
  <si>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Všeobecné konstrukce a práce</t>
  </si>
  <si>
    <t>ROZPOCET</t>
  </si>
  <si>
    <t>K</t>
  </si>
  <si>
    <t>011002000_R</t>
  </si>
  <si>
    <t>Průzkumné práce pro opravy - vytyčení kabelových tras</t>
  </si>
  <si>
    <t>kpl</t>
  </si>
  <si>
    <t>4</t>
  </si>
  <si>
    <t>012002000_R</t>
  </si>
  <si>
    <t>Geodetické práce - v průběhu stavby, zajištění PPK, DSPS, dokumentace PPK</t>
  </si>
  <si>
    <t>3</t>
  </si>
  <si>
    <t>013002000_R</t>
  </si>
  <si>
    <t>Projektové práce - vypracování dokumentace skutečného provedení stavby</t>
  </si>
  <si>
    <t>6</t>
  </si>
  <si>
    <t>030001000_R</t>
  </si>
  <si>
    <t>Zařízení a vybavení staveniště</t>
  </si>
  <si>
    <t>8</t>
  </si>
  <si>
    <t>5</t>
  </si>
  <si>
    <t>072002011_R</t>
  </si>
  <si>
    <t>Výluka silničního provozu se zajištěním objížďky - zajistí objednatel, nenaceňovat</t>
  </si>
  <si>
    <t>12</t>
  </si>
  <si>
    <t>0 001_R</t>
  </si>
  <si>
    <t>Nezadatelné práce SEE a SSZT - zajistí objednatel, nenaceňovat</t>
  </si>
  <si>
    <t>14</t>
  </si>
  <si>
    <t>HSV</t>
  </si>
  <si>
    <t>Práce a dodávky HSV</t>
  </si>
  <si>
    <t>511</t>
  </si>
  <si>
    <t>Železnice - železniční svršek</t>
  </si>
  <si>
    <t>7</t>
  </si>
  <si>
    <t>5905055010</t>
  </si>
  <si>
    <t>Odstranění stávajícího kolejového lože odtěžením v koleji</t>
  </si>
  <si>
    <t>m3</t>
  </si>
  <si>
    <t>16</t>
  </si>
  <si>
    <t>5905060010</t>
  </si>
  <si>
    <t>Zřízení nového kolejového lože v koleji</t>
  </si>
  <si>
    <t>18</t>
  </si>
  <si>
    <t>9</t>
  </si>
  <si>
    <t>5905105030</t>
  </si>
  <si>
    <t>Doplnění KL kamenivem souvisle strojně v koleji</t>
  </si>
  <si>
    <t>20</t>
  </si>
  <si>
    <t>10</t>
  </si>
  <si>
    <t>M</t>
  </si>
  <si>
    <t>5955101000</t>
  </si>
  <si>
    <t>Železniční svršek-kolejové lože (KL) Kamenivo drcené štěrk frakce 31,5/63 třídy BI</t>
  </si>
  <si>
    <t>t</t>
  </si>
  <si>
    <t>22</t>
  </si>
  <si>
    <t>11</t>
  </si>
  <si>
    <t>5906020120</t>
  </si>
  <si>
    <t>Souvislá výměna pražců v KL otevřeném i zapuštěném pražce betonové příčné vystrojené</t>
  </si>
  <si>
    <t>kus</t>
  </si>
  <si>
    <t>24</t>
  </si>
  <si>
    <t>5906055020</t>
  </si>
  <si>
    <t>Příplatek za současnou výměnu pražce s podkladnicovým upevněním a kompletů a pryžových podložek</t>
  </si>
  <si>
    <t>30</t>
  </si>
  <si>
    <t>13</t>
  </si>
  <si>
    <t>5958128010</t>
  </si>
  <si>
    <t>Železniční svršek-upevňovadla Komplety ŽS 4 (šroub RS 1, matice M 24, podložka Fe6, svěrka ŽS4)</t>
  </si>
  <si>
    <t>32</t>
  </si>
  <si>
    <t>5958125010</t>
  </si>
  <si>
    <t>Železniční svršek-upevňovadla Komplety s antikorozní úpravou ŽS 4 (svěrka ŽS4, šroub RS 1, matice M24, podložka Fe6)</t>
  </si>
  <si>
    <t>34</t>
  </si>
  <si>
    <t>5958134041</t>
  </si>
  <si>
    <t>Železniční svršek-upevňovadla Součásti upevňovací šroub svěrkový T5</t>
  </si>
  <si>
    <t>36</t>
  </si>
  <si>
    <t>5958134115</t>
  </si>
  <si>
    <t>Železniční svršek-upevňovadla Součásti upevňovací matice M24</t>
  </si>
  <si>
    <t>38</t>
  </si>
  <si>
    <t>17</t>
  </si>
  <si>
    <t>5958134040</t>
  </si>
  <si>
    <t>Železniční svršek-upevňovadla Součásti upevňovací kroužek pružný dvojitý Fe 6</t>
  </si>
  <si>
    <t>40</t>
  </si>
  <si>
    <t>5958134140</t>
  </si>
  <si>
    <t>Železniční svršek-upevňovadla Součásti upevňovací vložka M</t>
  </si>
  <si>
    <t>42</t>
  </si>
  <si>
    <t>19</t>
  </si>
  <si>
    <t>5958158005</t>
  </si>
  <si>
    <t>Železniční svršek-upevňovadla Podložka pryžová pod patu kolejnice S49 183/126/6</t>
  </si>
  <si>
    <t>44</t>
  </si>
  <si>
    <t>5908063020</t>
  </si>
  <si>
    <t>Oprava rozchodu koleje otočením nebo záměnou rozponových svěrek</t>
  </si>
  <si>
    <t>úl.pl.</t>
  </si>
  <si>
    <t>46</t>
  </si>
  <si>
    <t>5907040030</t>
  </si>
  <si>
    <t>Posun kolejnic před svařováním tv. S49</t>
  </si>
  <si>
    <t>m</t>
  </si>
  <si>
    <t>48</t>
  </si>
  <si>
    <t>5907015035</t>
  </si>
  <si>
    <t>Ojedinělá výměna kolejnic stávající upevnění tv. S49 rozdělení "c"</t>
  </si>
  <si>
    <t>50</t>
  </si>
  <si>
    <t>23</t>
  </si>
  <si>
    <t>5907020035</t>
  </si>
  <si>
    <t>Souvislá výměna kolejnic stávající upevnění tv. S49 rozdělení "c"</t>
  </si>
  <si>
    <t>52</t>
  </si>
  <si>
    <t>5907010070</t>
  </si>
  <si>
    <t>Výměna LISŮ tv. S49 rozdělení "c"</t>
  </si>
  <si>
    <t>58</t>
  </si>
  <si>
    <t>25</t>
  </si>
  <si>
    <t>5957134055</t>
  </si>
  <si>
    <t>Lepený izolovaný styk tv. S49 s tepelně zpracovanou hlavou délky 4,50 m</t>
  </si>
  <si>
    <t>60</t>
  </si>
  <si>
    <t>26</t>
  </si>
  <si>
    <t>5908005430</t>
  </si>
  <si>
    <t>Oprava kolejnicového styku demontáž spojek tv. S49</t>
  </si>
  <si>
    <t>styk</t>
  </si>
  <si>
    <t>62</t>
  </si>
  <si>
    <t>27</t>
  </si>
  <si>
    <t>5907050020</t>
  </si>
  <si>
    <t>Dělení kolejnic řezáním nebo rozbroušením tv. S49</t>
  </si>
  <si>
    <t>64</t>
  </si>
  <si>
    <t>28</t>
  </si>
  <si>
    <t>5910020030</t>
  </si>
  <si>
    <t>Svařování kolejnic termitem plný předehřev standardní spára svar sériový tv. S49</t>
  </si>
  <si>
    <t>svar</t>
  </si>
  <si>
    <t>66</t>
  </si>
  <si>
    <t>29</t>
  </si>
  <si>
    <t>5910035030</t>
  </si>
  <si>
    <t>Dosažení dovolené upínací teploty v BK prodloužením kolejnicového pásu v koleji tv. S49</t>
  </si>
  <si>
    <t>68</t>
  </si>
  <si>
    <t>5910040010</t>
  </si>
  <si>
    <t>Umožnění volné dilatace kolejnice demontáž upevňovadel bez osazení kluzných podložek rozdělení pražců "c"</t>
  </si>
  <si>
    <t>70</t>
  </si>
  <si>
    <t>31</t>
  </si>
  <si>
    <t>5910040110</t>
  </si>
  <si>
    <t>Umožnění volné dilatace kolejnice montáž upevňovadel bez odstranění kluzných podložek rozdělení pražců "c"</t>
  </si>
  <si>
    <t>72</t>
  </si>
  <si>
    <t>5910136010</t>
  </si>
  <si>
    <t>Montáž pražcové kotvy v koleji</t>
  </si>
  <si>
    <t>74</t>
  </si>
  <si>
    <t>33</t>
  </si>
  <si>
    <t>5960101015</t>
  </si>
  <si>
    <t>Svařování, navařování, broušení Pražcové kotvy TDHB pro pražec betonový SB 5</t>
  </si>
  <si>
    <t>76</t>
  </si>
  <si>
    <t>5909031020</t>
  </si>
  <si>
    <t>Úprava GPK koleje směrové a výškové uspořádání pražce betonové</t>
  </si>
  <si>
    <t>km</t>
  </si>
  <si>
    <t>78</t>
  </si>
  <si>
    <t>512</t>
  </si>
  <si>
    <t>Železnice - železniční spodek</t>
  </si>
  <si>
    <t>35</t>
  </si>
  <si>
    <t>5914005040</t>
  </si>
  <si>
    <t>Rozšíření stezky zemního tělesa použitými železobetonovými pražci</t>
  </si>
  <si>
    <t>m2</t>
  </si>
  <si>
    <t>80</t>
  </si>
  <si>
    <t>13021012_R</t>
  </si>
  <si>
    <t>Železniční spodek - Ocelové spony pro pražcové rovnaniny</t>
  </si>
  <si>
    <t>84</t>
  </si>
  <si>
    <t>37</t>
  </si>
  <si>
    <t>5914020020</t>
  </si>
  <si>
    <t>Čištění otevřených odvodňovacích zařízení strojně příkop nezpevněný</t>
  </si>
  <si>
    <t>86</t>
  </si>
  <si>
    <t>514</t>
  </si>
  <si>
    <t>Železnice - železniční přejezdy</t>
  </si>
  <si>
    <t>5913070020</t>
  </si>
  <si>
    <t>Demontáž betonové přejezdové konstrukce část vnitřní</t>
  </si>
  <si>
    <t>88</t>
  </si>
  <si>
    <t>39</t>
  </si>
  <si>
    <t>5913060030</t>
  </si>
  <si>
    <t>Demontáž dílů betonové přejezdové konstrukce náběhového klínu</t>
  </si>
  <si>
    <t>90</t>
  </si>
  <si>
    <t>5913075020</t>
  </si>
  <si>
    <t>Montáž betonové přejezdové konstrukce část vnitřní</t>
  </si>
  <si>
    <t>92</t>
  </si>
  <si>
    <t>41</t>
  </si>
  <si>
    <t>5963110010</t>
  </si>
  <si>
    <t>Železniční přejezdové konstrukce Přejezd Intermont panel ŽPP 1</t>
  </si>
  <si>
    <t>94</t>
  </si>
  <si>
    <t>5913065030</t>
  </si>
  <si>
    <t>Montáž dílů betonové přejezdové konstrukce v koleji náběhového klínu</t>
  </si>
  <si>
    <t>96</t>
  </si>
  <si>
    <t>43</t>
  </si>
  <si>
    <t>5963104050</t>
  </si>
  <si>
    <t>Železniční přejezdové konstrukce Přejezd železobetonový náběhový klín</t>
  </si>
  <si>
    <t>98</t>
  </si>
  <si>
    <t>Komunikace pozemní</t>
  </si>
  <si>
    <t>5913235010</t>
  </si>
  <si>
    <t>Dělení AB komunikace řezáním hloubky do 10 cm</t>
  </si>
  <si>
    <t>100</t>
  </si>
  <si>
    <t>45</t>
  </si>
  <si>
    <t>5913240010</t>
  </si>
  <si>
    <t>Odstranění AB komunikace odtěžením nebo frézováním hloubky do 10 cm</t>
  </si>
  <si>
    <t>102</t>
  </si>
  <si>
    <t>5915010020</t>
  </si>
  <si>
    <t>Těžení zeminy nebo horniny železničního spodku II. třídy</t>
  </si>
  <si>
    <t>104</t>
  </si>
  <si>
    <t>47</t>
  </si>
  <si>
    <t>5915020010</t>
  </si>
  <si>
    <t>Povrchová úprava plochy železničního spodku</t>
  </si>
  <si>
    <t>106</t>
  </si>
  <si>
    <t>564851111_R</t>
  </si>
  <si>
    <t>Podklad ze štěrkodrtě ŠD tl 150 mm</t>
  </si>
  <si>
    <t>108</t>
  </si>
  <si>
    <t>49</t>
  </si>
  <si>
    <t>5913255020</t>
  </si>
  <si>
    <t>Zřízení konstrukce vozovky asfaltobetonové s vrstvami 10 cm</t>
  </si>
  <si>
    <t>110</t>
  </si>
  <si>
    <t>5963146000</t>
  </si>
  <si>
    <t>Železniční přejezdové konstrukce Asfaltový beton ACO 11S 50/70 střednězrnný-obrusná vrstva</t>
  </si>
  <si>
    <t>112</t>
  </si>
  <si>
    <t>51</t>
  </si>
  <si>
    <t>5963146020</t>
  </si>
  <si>
    <t>Železniční přejezdové konstrukce Asfaltový beton ACP 16S 50/70 středněznný-podkladní vrstva</t>
  </si>
  <si>
    <t>114</t>
  </si>
  <si>
    <t>573211109_R</t>
  </si>
  <si>
    <t>Postřik živičný spojovací z asfaltu v množství 0,50 kg/m2</t>
  </si>
  <si>
    <t>116</t>
  </si>
  <si>
    <t>53</t>
  </si>
  <si>
    <t>599141111_R</t>
  </si>
  <si>
    <t>Vyplnění spár mezi silničními dílci živičnou zálivkou</t>
  </si>
  <si>
    <t>118</t>
  </si>
  <si>
    <t>54</t>
  </si>
  <si>
    <t>5963155005</t>
  </si>
  <si>
    <t>Železniční přejezdové konstrukce Asfaltová páska těsnící</t>
  </si>
  <si>
    <t>120</t>
  </si>
  <si>
    <t>Ostatní konstrukce a práce, bourání</t>
  </si>
  <si>
    <t>55</t>
  </si>
  <si>
    <t>5912045040</t>
  </si>
  <si>
    <t>Montáž návěstidla včetně sloupku a patky rychlostníku</t>
  </si>
  <si>
    <t>122</t>
  </si>
  <si>
    <t>56</t>
  </si>
  <si>
    <t>596210101_R</t>
  </si>
  <si>
    <t>Návěstidla a traťové značky Návěstidlo rychlostník, včetně sloupku a základu</t>
  </si>
  <si>
    <t>124</t>
  </si>
  <si>
    <t>57</t>
  </si>
  <si>
    <t>5912045050</t>
  </si>
  <si>
    <t>Montáž návěstidla včetně sloupku a patky sklonovníku</t>
  </si>
  <si>
    <t>126</t>
  </si>
  <si>
    <t>596210111_R</t>
  </si>
  <si>
    <t>Návěstidla a traťové značky Návěstidlo sklonovník, včetně sloupku a základu</t>
  </si>
  <si>
    <t>128</t>
  </si>
  <si>
    <t>59</t>
  </si>
  <si>
    <t>5912050120</t>
  </si>
  <si>
    <t>Staničení demontáž hektometrovníku</t>
  </si>
  <si>
    <t>130</t>
  </si>
  <si>
    <t>5912050220</t>
  </si>
  <si>
    <t>Staničení montáž hektometrovníku</t>
  </si>
  <si>
    <t>132</t>
  </si>
  <si>
    <t>61</t>
  </si>
  <si>
    <t>5913410020</t>
  </si>
  <si>
    <t>Nátěr traťových značek hektometrovníku</t>
  </si>
  <si>
    <t>134</t>
  </si>
  <si>
    <t>5912060210</t>
  </si>
  <si>
    <t>Demontáž zajišťovací značky včetně sloupku a základu konzolové</t>
  </si>
  <si>
    <t>136</t>
  </si>
  <si>
    <t>63</t>
  </si>
  <si>
    <t>5912065210</t>
  </si>
  <si>
    <t>Montáž zajišťovací značky včetně sloupku a základu konzolové</t>
  </si>
  <si>
    <t>138</t>
  </si>
  <si>
    <t>59621190_R</t>
  </si>
  <si>
    <t>Návěstidla a traťové značky Zajištění PPK zajišťovací značka konzolová, včetně základu, sloupku a štítku</t>
  </si>
  <si>
    <t>140</t>
  </si>
  <si>
    <t>65</t>
  </si>
  <si>
    <t>5906105010</t>
  </si>
  <si>
    <t>Demontáž pražce dřevěný</t>
  </si>
  <si>
    <t>144</t>
  </si>
  <si>
    <t>5999005010</t>
  </si>
  <si>
    <t>Třídění spojovacích a upevňovacích součástí</t>
  </si>
  <si>
    <t>146</t>
  </si>
  <si>
    <t>67</t>
  </si>
  <si>
    <t>5999005020</t>
  </si>
  <si>
    <t>Třídění pražců a kolejnicových podpor</t>
  </si>
  <si>
    <t>148</t>
  </si>
  <si>
    <t>5999005030</t>
  </si>
  <si>
    <t>Třídění kolejnic</t>
  </si>
  <si>
    <t>150</t>
  </si>
  <si>
    <t>69</t>
  </si>
  <si>
    <t>9902900200</t>
  </si>
  <si>
    <t xml:space="preserve">Naložení  objemnějšího kusového materiálu, vybouraných hmot</t>
  </si>
  <si>
    <t>152</t>
  </si>
  <si>
    <t>9902100300</t>
  </si>
  <si>
    <t xml:space="preserve">Doprava dodávek zhotovitele, dodávek objednatele nebo výzisku mechanizací přes 3,5 t sypanin  do 30 km</t>
  </si>
  <si>
    <t>154</t>
  </si>
  <si>
    <t>71</t>
  </si>
  <si>
    <t>9902200100</t>
  </si>
  <si>
    <t>Doprava dodávek zhotovitele, dodávek objednatele nebo výzisku mechanizací přes 3,5 t objemnějšího kusového materiálu do 10 km</t>
  </si>
  <si>
    <t>156</t>
  </si>
  <si>
    <t>9902200300</t>
  </si>
  <si>
    <t>Doprava dodávek zhotovitele, dodávek objednatele nebo výzisku mechanizací přes 3,5 t objemnějšího kusového materiálu do 30 km</t>
  </si>
  <si>
    <t>158</t>
  </si>
  <si>
    <t>73</t>
  </si>
  <si>
    <t>9902200500</t>
  </si>
  <si>
    <t>Doprava dodávek zhotovitele, dodávek objednatele nebo výzisku mechanizací přes 3,5 t objemnějšího kusového materiálu do 60 km</t>
  </si>
  <si>
    <t>160</t>
  </si>
  <si>
    <t>9903200200</t>
  </si>
  <si>
    <t>Přeprava mechanizace na místo prováděných prací o hmotnosti přes 12 t do 200 km</t>
  </si>
  <si>
    <t>162</t>
  </si>
  <si>
    <t>75</t>
  </si>
  <si>
    <t>9909000100</t>
  </si>
  <si>
    <t>Poplatek za uložení suti nebo hmot na oficiální skládku</t>
  </si>
  <si>
    <t>164</t>
  </si>
  <si>
    <t>9909000200</t>
  </si>
  <si>
    <t>Poplatek za uložení nebezpečného odpadu na oficiální skládku</t>
  </si>
  <si>
    <t>166</t>
  </si>
  <si>
    <t>77</t>
  </si>
  <si>
    <t>9909000300</t>
  </si>
  <si>
    <t>Poplatek za likvidaci dřevěných kolejnicových podpor</t>
  </si>
  <si>
    <t>168</t>
  </si>
  <si>
    <t>9909000400</t>
  </si>
  <si>
    <t>Poplatek za likvidaci plastových součástí</t>
  </si>
  <si>
    <t>170</t>
  </si>
  <si>
    <t>79</t>
  </si>
  <si>
    <t>9909000500</t>
  </si>
  <si>
    <t>Poplatek uložení odpadu betonových prefabrikátů</t>
  </si>
  <si>
    <t>172</t>
  </si>
  <si>
    <t>SO 04 c - Rozpočet - SO 04 - Rozpočet - bez dodávek</t>
  </si>
  <si>
    <t xml:space="preserve">    8 - Trubní vedení</t>
  </si>
  <si>
    <t>5958134_R</t>
  </si>
  <si>
    <t>Železniční svršek-upevňovadla Upevňovadla s antikorozní úpravou T5 (svěrka T5, šroub T5, matice M24, podložka Fe6, vložka M)</t>
  </si>
  <si>
    <t>5907015040</t>
  </si>
  <si>
    <t>Ojedinělá výměna kolejnic stávající upevnění tv. S49 rozdělení "d"</t>
  </si>
  <si>
    <t>5907020040</t>
  </si>
  <si>
    <t>Souvislá výměna kolejnic stávající upevnění tv. S49 rozdělení "d"</t>
  </si>
  <si>
    <t>5907030035</t>
  </si>
  <si>
    <t>Záměna kolejnic stávající upevnění tv. S49 rozdělení "c"</t>
  </si>
  <si>
    <t>5907030040</t>
  </si>
  <si>
    <t>Záměna kolejnic stávající upevnění tv. S49 rozdělení "d"</t>
  </si>
  <si>
    <t>5910040020</t>
  </si>
  <si>
    <t>Umožnění volné dilatace kolejnice demontáž upevňovadel bez osazení kluzných podložek rozdělení pražců "d"</t>
  </si>
  <si>
    <t>5910040120</t>
  </si>
  <si>
    <t>Umožnění volné dilatace kolejnice montáž upevňovadel bez odstranění kluzných podložek rozdělení pražců "d"</t>
  </si>
  <si>
    <t>82</t>
  </si>
  <si>
    <t>291111111_R</t>
  </si>
  <si>
    <t>Kryt zpevněných ploch z kameniva drceného 0 až 63 mm</t>
  </si>
  <si>
    <t>Trubní vedení</t>
  </si>
  <si>
    <t>5915005020</t>
  </si>
  <si>
    <t>Hloubení rýh nebo jam na železničním spodku II. třídy</t>
  </si>
  <si>
    <t>5914035550</t>
  </si>
  <si>
    <t>Zřízení otevřených odvodňovacích zařízení prahové vpusti prefabrikované díly</t>
  </si>
  <si>
    <t>5955101035</t>
  </si>
  <si>
    <t>Železniční svršek-kolejové lože (KL) Kamenivo těžené 0/32</t>
  </si>
  <si>
    <t>5964161010</t>
  </si>
  <si>
    <t>Železniční spodek Beton lehce zhutnitelný C 20/25</t>
  </si>
  <si>
    <t>142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</si>
</sst>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28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27" fillId="0" borderId="0" applyNumberFormat="0" applyFill="0" applyBorder="0" applyAlignment="0" applyProtection="0"/>
  </cellStyleXfs>
  <cellXfs count="22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6" fillId="4" borderId="0" xfId="0" applyFont="1" applyFill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  <protection locked="0"/>
    </xf>
    <xf numFmtId="0" fontId="16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8" fillId="0" borderId="0" xfId="0" applyNumberFormat="1" applyFont="1" applyAlignment="1" applyProtection="1"/>
    <xf numFmtId="166" fontId="25" fillId="0" borderId="12" xfId="0" applyNumberFormat="1" applyFont="1" applyBorder="1" applyAlignment="1" applyProtection="1"/>
    <xf numFmtId="166" fontId="25" fillId="0" borderId="13" xfId="0" applyNumberFormat="1" applyFont="1" applyBorder="1" applyAlignment="1" applyProtection="1"/>
    <xf numFmtId="4" fontId="14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26" fillId="0" borderId="22" xfId="0" applyFont="1" applyBorder="1" applyAlignment="1" applyProtection="1">
      <alignment horizontal="center" vertical="center"/>
    </xf>
    <xf numFmtId="49" fontId="26" fillId="0" borderId="22" xfId="0" applyNumberFormat="1" applyFont="1" applyBorder="1" applyAlignment="1" applyProtection="1">
      <alignment horizontal="left" vertical="center" wrapText="1"/>
    </xf>
    <xf numFmtId="0" fontId="26" fillId="0" borderId="22" xfId="0" applyFont="1" applyBorder="1" applyAlignment="1" applyProtection="1">
      <alignment horizontal="left" vertical="center" wrapText="1"/>
    </xf>
    <xf numFmtId="0" fontId="26" fillId="0" borderId="22" xfId="0" applyFont="1" applyBorder="1" applyAlignment="1" applyProtection="1">
      <alignment horizontal="center" vertical="center" wrapText="1"/>
    </xf>
    <xf numFmtId="167" fontId="26" fillId="0" borderId="22" xfId="0" applyNumberFormat="1" applyFont="1" applyBorder="1" applyAlignment="1" applyProtection="1">
      <alignment vertical="center"/>
    </xf>
    <xf numFmtId="4" fontId="26" fillId="2" borderId="22" xfId="0" applyNumberFormat="1" applyFont="1" applyFill="1" applyBorder="1" applyAlignment="1" applyProtection="1">
      <alignment vertical="center"/>
      <protection locked="0"/>
    </xf>
    <xf numFmtId="4" fontId="26" fillId="0" borderId="22" xfId="0" applyNumberFormat="1" applyFont="1" applyBorder="1" applyAlignment="1" applyProtection="1">
      <alignment vertical="center"/>
    </xf>
    <xf numFmtId="0" fontId="26" fillId="0" borderId="3" xfId="0" applyFont="1" applyBorder="1" applyAlignment="1">
      <alignment vertical="center"/>
    </xf>
    <xf numFmtId="0" fontId="26" fillId="2" borderId="14" xfId="0" applyFont="1" applyFill="1" applyBorder="1" applyAlignment="1" applyProtection="1">
      <alignment horizontal="left" vertical="center"/>
      <protection locked="0"/>
    </xf>
    <xf numFmtId="0" fontId="26" fillId="0" borderId="0" xfId="0" applyFont="1" applyBorder="1" applyAlignment="1" applyProtection="1">
      <alignment horizontal="center"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ht="36.96" customHeight="1">
      <c r="AR2"/>
      <c r="BS2" s="12" t="s">
        <v>6</v>
      </c>
      <c r="BT2" s="12" t="s">
        <v>7</v>
      </c>
    </row>
    <row r="3" ht="6.96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ht="24.96" customHeight="1">
      <c r="B4" s="16"/>
      <c r="C4" s="17"/>
      <c r="D4" s="18" t="s">
        <v>9</v>
      </c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5"/>
      <c r="AS4" s="19" t="s">
        <v>10</v>
      </c>
      <c r="BE4" s="20" t="s">
        <v>11</v>
      </c>
      <c r="BS4" s="12" t="s">
        <v>12</v>
      </c>
    </row>
    <row r="5" ht="12" customHeight="1">
      <c r="B5" s="16"/>
      <c r="C5" s="17"/>
      <c r="D5" s="21" t="s">
        <v>13</v>
      </c>
      <c r="E5" s="17"/>
      <c r="F5" s="17"/>
      <c r="G5" s="17"/>
      <c r="H5" s="17"/>
      <c r="I5" s="17"/>
      <c r="J5" s="17"/>
      <c r="K5" s="22" t="s">
        <v>14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5"/>
      <c r="BE5" s="23" t="s">
        <v>15</v>
      </c>
      <c r="BS5" s="12" t="s">
        <v>6</v>
      </c>
    </row>
    <row r="6" ht="36.96" customHeight="1">
      <c r="B6" s="16"/>
      <c r="C6" s="17"/>
      <c r="D6" s="24" t="s">
        <v>16</v>
      </c>
      <c r="E6" s="17"/>
      <c r="F6" s="17"/>
      <c r="G6" s="17"/>
      <c r="H6" s="17"/>
      <c r="I6" s="17"/>
      <c r="J6" s="17"/>
      <c r="K6" s="25" t="s">
        <v>17</v>
      </c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5"/>
      <c r="BE6" s="26"/>
      <c r="BS6" s="12" t="s">
        <v>6</v>
      </c>
    </row>
    <row r="7" ht="12" customHeight="1">
      <c r="B7" s="16"/>
      <c r="C7" s="17"/>
      <c r="D7" s="27" t="s">
        <v>18</v>
      </c>
      <c r="E7" s="17"/>
      <c r="F7" s="17"/>
      <c r="G7" s="17"/>
      <c r="H7" s="17"/>
      <c r="I7" s="17"/>
      <c r="J7" s="17"/>
      <c r="K7" s="22" t="s">
        <v>1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27" t="s">
        <v>19</v>
      </c>
      <c r="AL7" s="17"/>
      <c r="AM7" s="17"/>
      <c r="AN7" s="22" t="s">
        <v>1</v>
      </c>
      <c r="AO7" s="17"/>
      <c r="AP7" s="17"/>
      <c r="AQ7" s="17"/>
      <c r="AR7" s="15"/>
      <c r="BE7" s="26"/>
      <c r="BS7" s="12" t="s">
        <v>6</v>
      </c>
    </row>
    <row r="8" ht="12" customHeight="1">
      <c r="B8" s="16"/>
      <c r="C8" s="17"/>
      <c r="D8" s="27" t="s">
        <v>20</v>
      </c>
      <c r="E8" s="17"/>
      <c r="F8" s="17"/>
      <c r="G8" s="17"/>
      <c r="H8" s="17"/>
      <c r="I8" s="17"/>
      <c r="J8" s="17"/>
      <c r="K8" s="22" t="s">
        <v>21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27" t="s">
        <v>22</v>
      </c>
      <c r="AL8" s="17"/>
      <c r="AM8" s="17"/>
      <c r="AN8" s="28" t="s">
        <v>23</v>
      </c>
      <c r="AO8" s="17"/>
      <c r="AP8" s="17"/>
      <c r="AQ8" s="17"/>
      <c r="AR8" s="15"/>
      <c r="BE8" s="26"/>
      <c r="BS8" s="12" t="s">
        <v>6</v>
      </c>
    </row>
    <row r="9" ht="14.4" customHeight="1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5"/>
      <c r="BE9" s="26"/>
      <c r="BS9" s="12" t="s">
        <v>6</v>
      </c>
    </row>
    <row r="10" ht="12" customHeight="1">
      <c r="B10" s="16"/>
      <c r="C10" s="17"/>
      <c r="D10" s="27" t="s">
        <v>24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27" t="s">
        <v>25</v>
      </c>
      <c r="AL10" s="17"/>
      <c r="AM10" s="17"/>
      <c r="AN10" s="22" t="s">
        <v>1</v>
      </c>
      <c r="AO10" s="17"/>
      <c r="AP10" s="17"/>
      <c r="AQ10" s="17"/>
      <c r="AR10" s="15"/>
      <c r="BE10" s="26"/>
      <c r="BS10" s="12" t="s">
        <v>6</v>
      </c>
    </row>
    <row r="11" ht="18.48" customHeight="1">
      <c r="B11" s="16"/>
      <c r="C11" s="17"/>
      <c r="D11" s="17"/>
      <c r="E11" s="22" t="s">
        <v>21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27" t="s">
        <v>26</v>
      </c>
      <c r="AL11" s="17"/>
      <c r="AM11" s="17"/>
      <c r="AN11" s="22" t="s">
        <v>1</v>
      </c>
      <c r="AO11" s="17"/>
      <c r="AP11" s="17"/>
      <c r="AQ11" s="17"/>
      <c r="AR11" s="15"/>
      <c r="BE11" s="26"/>
      <c r="BS11" s="12" t="s">
        <v>6</v>
      </c>
    </row>
    <row r="12" ht="6.96" customHeight="1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5"/>
      <c r="BE12" s="26"/>
      <c r="BS12" s="12" t="s">
        <v>6</v>
      </c>
    </row>
    <row r="13" ht="12" customHeight="1">
      <c r="B13" s="16"/>
      <c r="C13" s="17"/>
      <c r="D13" s="27" t="s">
        <v>27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27" t="s">
        <v>25</v>
      </c>
      <c r="AL13" s="17"/>
      <c r="AM13" s="17"/>
      <c r="AN13" s="29" t="s">
        <v>28</v>
      </c>
      <c r="AO13" s="17"/>
      <c r="AP13" s="17"/>
      <c r="AQ13" s="17"/>
      <c r="AR13" s="15"/>
      <c r="BE13" s="26"/>
      <c r="BS13" s="12" t="s">
        <v>6</v>
      </c>
    </row>
    <row r="14">
      <c r="B14" s="16"/>
      <c r="C14" s="17"/>
      <c r="D14" s="17"/>
      <c r="E14" s="29" t="s">
        <v>28</v>
      </c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27" t="s">
        <v>26</v>
      </c>
      <c r="AL14" s="17"/>
      <c r="AM14" s="17"/>
      <c r="AN14" s="29" t="s">
        <v>28</v>
      </c>
      <c r="AO14" s="17"/>
      <c r="AP14" s="17"/>
      <c r="AQ14" s="17"/>
      <c r="AR14" s="15"/>
      <c r="BE14" s="26"/>
      <c r="BS14" s="12" t="s">
        <v>6</v>
      </c>
    </row>
    <row r="15" ht="6.96" customHeight="1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5"/>
      <c r="BE15" s="26"/>
      <c r="BS15" s="12" t="s">
        <v>4</v>
      </c>
    </row>
    <row r="16" ht="12" customHeight="1">
      <c r="B16" s="16"/>
      <c r="C16" s="17"/>
      <c r="D16" s="27" t="s">
        <v>29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27" t="s">
        <v>25</v>
      </c>
      <c r="AL16" s="17"/>
      <c r="AM16" s="17"/>
      <c r="AN16" s="22" t="s">
        <v>1</v>
      </c>
      <c r="AO16" s="17"/>
      <c r="AP16" s="17"/>
      <c r="AQ16" s="17"/>
      <c r="AR16" s="15"/>
      <c r="BE16" s="26"/>
      <c r="BS16" s="12" t="s">
        <v>4</v>
      </c>
    </row>
    <row r="17" ht="18.48" customHeight="1">
      <c r="B17" s="16"/>
      <c r="C17" s="17"/>
      <c r="D17" s="17"/>
      <c r="E17" s="22" t="s">
        <v>21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27" t="s">
        <v>26</v>
      </c>
      <c r="AL17" s="17"/>
      <c r="AM17" s="17"/>
      <c r="AN17" s="22" t="s">
        <v>1</v>
      </c>
      <c r="AO17" s="17"/>
      <c r="AP17" s="17"/>
      <c r="AQ17" s="17"/>
      <c r="AR17" s="15"/>
      <c r="BE17" s="26"/>
      <c r="BS17" s="12" t="s">
        <v>30</v>
      </c>
    </row>
    <row r="18" ht="6.96" customHeight="1"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5"/>
      <c r="BE18" s="26"/>
      <c r="BS18" s="12" t="s">
        <v>6</v>
      </c>
    </row>
    <row r="19" ht="12" customHeight="1">
      <c r="B19" s="16"/>
      <c r="C19" s="17"/>
      <c r="D19" s="27" t="s">
        <v>31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27" t="s">
        <v>25</v>
      </c>
      <c r="AL19" s="17"/>
      <c r="AM19" s="17"/>
      <c r="AN19" s="22" t="s">
        <v>1</v>
      </c>
      <c r="AO19" s="17"/>
      <c r="AP19" s="17"/>
      <c r="AQ19" s="17"/>
      <c r="AR19" s="15"/>
      <c r="BE19" s="26"/>
      <c r="BS19" s="12" t="s">
        <v>6</v>
      </c>
    </row>
    <row r="20" ht="18.48" customHeight="1">
      <c r="B20" s="16"/>
      <c r="C20" s="17"/>
      <c r="D20" s="17"/>
      <c r="E20" s="22" t="s">
        <v>21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27" t="s">
        <v>26</v>
      </c>
      <c r="AL20" s="17"/>
      <c r="AM20" s="17"/>
      <c r="AN20" s="22" t="s">
        <v>1</v>
      </c>
      <c r="AO20" s="17"/>
      <c r="AP20" s="17"/>
      <c r="AQ20" s="17"/>
      <c r="AR20" s="15"/>
      <c r="BE20" s="26"/>
      <c r="BS20" s="12" t="s">
        <v>4</v>
      </c>
    </row>
    <row r="21" ht="6.96" customHeight="1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5"/>
      <c r="BE21" s="26"/>
    </row>
    <row r="22" ht="12" customHeight="1">
      <c r="B22" s="16"/>
      <c r="C22" s="17"/>
      <c r="D22" s="27" t="s">
        <v>32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5"/>
      <c r="BE22" s="26"/>
    </row>
    <row r="23" ht="16.5" customHeight="1">
      <c r="B23" s="16"/>
      <c r="C23" s="17"/>
      <c r="D23" s="17"/>
      <c r="E23" s="31" t="s">
        <v>1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17"/>
      <c r="AP23" s="17"/>
      <c r="AQ23" s="17"/>
      <c r="AR23" s="15"/>
      <c r="BE23" s="26"/>
    </row>
    <row r="24" ht="6.96" customHeight="1"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5"/>
      <c r="BE24" s="26"/>
    </row>
    <row r="25" ht="6.96" customHeight="1">
      <c r="B25" s="16"/>
      <c r="C25" s="17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17"/>
      <c r="AQ25" s="17"/>
      <c r="AR25" s="15"/>
      <c r="BE25" s="26"/>
    </row>
    <row r="26" s="1" customFormat="1" ht="25.92" customHeight="1">
      <c r="B26" s="33"/>
      <c r="C26" s="34"/>
      <c r="D26" s="35" t="s">
        <v>33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ROUND(AG54,2)</f>
        <v>0</v>
      </c>
      <c r="AL26" s="36"/>
      <c r="AM26" s="36"/>
      <c r="AN26" s="36"/>
      <c r="AO26" s="36"/>
      <c r="AP26" s="34"/>
      <c r="AQ26" s="34"/>
      <c r="AR26" s="38"/>
      <c r="BE26" s="26"/>
    </row>
    <row r="27" s="1" customFormat="1" ht="6.96" customHeight="1"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26"/>
    </row>
    <row r="28" s="1" customFormat="1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34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35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36</v>
      </c>
      <c r="AL28" s="39"/>
      <c r="AM28" s="39"/>
      <c r="AN28" s="39"/>
      <c r="AO28" s="39"/>
      <c r="AP28" s="34"/>
      <c r="AQ28" s="34"/>
      <c r="AR28" s="38"/>
      <c r="BE28" s="26"/>
    </row>
    <row r="29" s="2" customFormat="1" ht="14.4" customHeight="1">
      <c r="B29" s="40"/>
      <c r="C29" s="41"/>
      <c r="D29" s="27" t="s">
        <v>37</v>
      </c>
      <c r="E29" s="41"/>
      <c r="F29" s="27" t="s">
        <v>38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ROUND(AZ54,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ROUND(AV54, 2)</f>
        <v>0</v>
      </c>
      <c r="AL29" s="41"/>
      <c r="AM29" s="41"/>
      <c r="AN29" s="41"/>
      <c r="AO29" s="41"/>
      <c r="AP29" s="41"/>
      <c r="AQ29" s="41"/>
      <c r="AR29" s="44"/>
      <c r="BE29" s="26"/>
    </row>
    <row r="30" s="2" customFormat="1" ht="14.4" customHeight="1">
      <c r="B30" s="40"/>
      <c r="C30" s="41"/>
      <c r="D30" s="41"/>
      <c r="E30" s="41"/>
      <c r="F30" s="27" t="s">
        <v>39</v>
      </c>
      <c r="G30" s="41"/>
      <c r="H30" s="41"/>
      <c r="I30" s="41"/>
      <c r="J30" s="41"/>
      <c r="K30" s="41"/>
      <c r="L30" s="42">
        <v>0.14999999999999999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ROUND(BA54,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ROUND(AW54, 2)</f>
        <v>0</v>
      </c>
      <c r="AL30" s="41"/>
      <c r="AM30" s="41"/>
      <c r="AN30" s="41"/>
      <c r="AO30" s="41"/>
      <c r="AP30" s="41"/>
      <c r="AQ30" s="41"/>
      <c r="AR30" s="44"/>
      <c r="BE30" s="26"/>
    </row>
    <row r="31" hidden="1" s="2" customFormat="1" ht="14.4" customHeight="1">
      <c r="B31" s="40"/>
      <c r="C31" s="41"/>
      <c r="D31" s="41"/>
      <c r="E31" s="41"/>
      <c r="F31" s="27" t="s">
        <v>40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ROUND(BB54,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26"/>
    </row>
    <row r="32" hidden="1" s="2" customFormat="1" ht="14.4" customHeight="1">
      <c r="B32" s="40"/>
      <c r="C32" s="41"/>
      <c r="D32" s="41"/>
      <c r="E32" s="41"/>
      <c r="F32" s="27" t="s">
        <v>41</v>
      </c>
      <c r="G32" s="41"/>
      <c r="H32" s="41"/>
      <c r="I32" s="41"/>
      <c r="J32" s="41"/>
      <c r="K32" s="41"/>
      <c r="L32" s="42">
        <v>0.14999999999999999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ROUND(BC54,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26"/>
    </row>
    <row r="33" hidden="1" s="2" customFormat="1" ht="14.4" customHeight="1">
      <c r="B33" s="40"/>
      <c r="C33" s="41"/>
      <c r="D33" s="41"/>
      <c r="E33" s="41"/>
      <c r="F33" s="27" t="s">
        <v>42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ROUND(BD54,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26"/>
    </row>
    <row r="34" s="1" customFormat="1" ht="6.96" customHeight="1"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26"/>
    </row>
    <row r="35" s="1" customFormat="1" ht="25.92" customHeight="1">
      <c r="B35" s="33"/>
      <c r="C35" s="45"/>
      <c r="D35" s="46" t="s">
        <v>43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44</v>
      </c>
      <c r="U35" s="47"/>
      <c r="V35" s="47"/>
      <c r="W35" s="47"/>
      <c r="X35" s="49" t="s">
        <v>45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8"/>
    </row>
    <row r="36" s="1" customFormat="1" ht="6.96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</row>
    <row r="37" s="1" customFormat="1" ht="6.96" customHeight="1">
      <c r="B37" s="52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38"/>
    </row>
    <row r="41" s="1" customFormat="1" ht="6.96" customHeight="1">
      <c r="B41" s="54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38"/>
    </row>
    <row r="42" s="1" customFormat="1" ht="24.96" customHeight="1">
      <c r="B42" s="33"/>
      <c r="C42" s="18" t="s">
        <v>46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8"/>
    </row>
    <row r="43" s="1" customFormat="1" ht="6.96" customHeight="1"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8"/>
    </row>
    <row r="44" s="1" customFormat="1" ht="12" customHeight="1">
      <c r="B44" s="33"/>
      <c r="C44" s="27" t="s">
        <v>13</v>
      </c>
      <c r="D44" s="34"/>
      <c r="E44" s="34"/>
      <c r="F44" s="34"/>
      <c r="G44" s="34"/>
      <c r="H44" s="34"/>
      <c r="I44" s="34"/>
      <c r="J44" s="34"/>
      <c r="K44" s="34"/>
      <c r="L44" s="34" t="str">
        <f>K5</f>
        <v>2019-2</v>
      </c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8"/>
    </row>
    <row r="45" s="3" customFormat="1" ht="36.96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59" t="str">
        <f>K6</f>
        <v>VV Rožná - Nedvědice</v>
      </c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60"/>
    </row>
    <row r="46" s="1" customFormat="1" ht="6.96" customHeight="1"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8"/>
    </row>
    <row r="47" s="1" customFormat="1" ht="12" customHeight="1">
      <c r="B47" s="33"/>
      <c r="C47" s="27" t="s">
        <v>20</v>
      </c>
      <c r="D47" s="34"/>
      <c r="E47" s="34"/>
      <c r="F47" s="34"/>
      <c r="G47" s="34"/>
      <c r="H47" s="34"/>
      <c r="I47" s="34"/>
      <c r="J47" s="34"/>
      <c r="K47" s="34"/>
      <c r="L47" s="61" t="str">
        <f>IF(K8="","",K8)</f>
        <v xml:space="preserve"> 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7" t="s">
        <v>22</v>
      </c>
      <c r="AJ47" s="34"/>
      <c r="AK47" s="34"/>
      <c r="AL47" s="34"/>
      <c r="AM47" s="62" t="str">
        <f>IF(AN8= "","",AN8)</f>
        <v>30. 1. 2019</v>
      </c>
      <c r="AN47" s="62"/>
      <c r="AO47" s="34"/>
      <c r="AP47" s="34"/>
      <c r="AQ47" s="34"/>
      <c r="AR47" s="38"/>
    </row>
    <row r="48" s="1" customFormat="1" ht="6.96" customHeight="1"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8"/>
    </row>
    <row r="49" s="1" customFormat="1" ht="13.65" customHeight="1">
      <c r="B49" s="33"/>
      <c r="C49" s="27" t="s">
        <v>24</v>
      </c>
      <c r="D49" s="34"/>
      <c r="E49" s="34"/>
      <c r="F49" s="34"/>
      <c r="G49" s="34"/>
      <c r="H49" s="34"/>
      <c r="I49" s="34"/>
      <c r="J49" s="34"/>
      <c r="K49" s="34"/>
      <c r="L49" s="34" t="str">
        <f>IF(E11= "","",E11)</f>
        <v xml:space="preserve"> 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7" t="s">
        <v>29</v>
      </c>
      <c r="AJ49" s="34"/>
      <c r="AK49" s="34"/>
      <c r="AL49" s="34"/>
      <c r="AM49" s="63" t="str">
        <f>IF(E17="","",E17)</f>
        <v xml:space="preserve"> </v>
      </c>
      <c r="AN49" s="34"/>
      <c r="AO49" s="34"/>
      <c r="AP49" s="34"/>
      <c r="AQ49" s="34"/>
      <c r="AR49" s="38"/>
      <c r="AS49" s="64" t="s">
        <v>47</v>
      </c>
      <c r="AT49" s="65"/>
      <c r="AU49" s="66"/>
      <c r="AV49" s="66"/>
      <c r="AW49" s="66"/>
      <c r="AX49" s="66"/>
      <c r="AY49" s="66"/>
      <c r="AZ49" s="66"/>
      <c r="BA49" s="66"/>
      <c r="BB49" s="66"/>
      <c r="BC49" s="66"/>
      <c r="BD49" s="67"/>
    </row>
    <row r="50" s="1" customFormat="1" ht="13.65" customHeight="1">
      <c r="B50" s="33"/>
      <c r="C50" s="27" t="s">
        <v>27</v>
      </c>
      <c r="D50" s="34"/>
      <c r="E50" s="34"/>
      <c r="F50" s="34"/>
      <c r="G50" s="34"/>
      <c r="H50" s="34"/>
      <c r="I50" s="34"/>
      <c r="J50" s="34"/>
      <c r="K50" s="34"/>
      <c r="L50" s="3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7" t="s">
        <v>31</v>
      </c>
      <c r="AJ50" s="34"/>
      <c r="AK50" s="34"/>
      <c r="AL50" s="34"/>
      <c r="AM50" s="63" t="str">
        <f>IF(E20="","",E20)</f>
        <v xml:space="preserve"> </v>
      </c>
      <c r="AN50" s="34"/>
      <c r="AO50" s="34"/>
      <c r="AP50" s="34"/>
      <c r="AQ50" s="34"/>
      <c r="AR50" s="38"/>
      <c r="AS50" s="68"/>
      <c r="AT50" s="69"/>
      <c r="AU50" s="70"/>
      <c r="AV50" s="70"/>
      <c r="AW50" s="70"/>
      <c r="AX50" s="70"/>
      <c r="AY50" s="70"/>
      <c r="AZ50" s="70"/>
      <c r="BA50" s="70"/>
      <c r="BB50" s="70"/>
      <c r="BC50" s="70"/>
      <c r="BD50" s="71"/>
    </row>
    <row r="51" s="1" customFormat="1" ht="10.8" customHeight="1"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8"/>
      <c r="AS51" s="72"/>
      <c r="AT51" s="73"/>
      <c r="AU51" s="74"/>
      <c r="AV51" s="74"/>
      <c r="AW51" s="74"/>
      <c r="AX51" s="74"/>
      <c r="AY51" s="74"/>
      <c r="AZ51" s="74"/>
      <c r="BA51" s="74"/>
      <c r="BB51" s="74"/>
      <c r="BC51" s="74"/>
      <c r="BD51" s="75"/>
    </row>
    <row r="52" s="1" customFormat="1" ht="29.28" customHeight="1">
      <c r="B52" s="33"/>
      <c r="C52" s="76" t="s">
        <v>48</v>
      </c>
      <c r="D52" s="77"/>
      <c r="E52" s="77"/>
      <c r="F52" s="77"/>
      <c r="G52" s="77"/>
      <c r="H52" s="78"/>
      <c r="I52" s="79" t="s">
        <v>49</v>
      </c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7"/>
      <c r="AC52" s="77"/>
      <c r="AD52" s="77"/>
      <c r="AE52" s="77"/>
      <c r="AF52" s="77"/>
      <c r="AG52" s="80" t="s">
        <v>50</v>
      </c>
      <c r="AH52" s="77"/>
      <c r="AI52" s="77"/>
      <c r="AJ52" s="77"/>
      <c r="AK52" s="77"/>
      <c r="AL52" s="77"/>
      <c r="AM52" s="77"/>
      <c r="AN52" s="79" t="s">
        <v>51</v>
      </c>
      <c r="AO52" s="77"/>
      <c r="AP52" s="81"/>
      <c r="AQ52" s="82" t="s">
        <v>52</v>
      </c>
      <c r="AR52" s="38"/>
      <c r="AS52" s="83" t="s">
        <v>53</v>
      </c>
      <c r="AT52" s="84" t="s">
        <v>54</v>
      </c>
      <c r="AU52" s="84" t="s">
        <v>55</v>
      </c>
      <c r="AV52" s="84" t="s">
        <v>56</v>
      </c>
      <c r="AW52" s="84" t="s">
        <v>57</v>
      </c>
      <c r="AX52" s="84" t="s">
        <v>58</v>
      </c>
      <c r="AY52" s="84" t="s">
        <v>59</v>
      </c>
      <c r="AZ52" s="84" t="s">
        <v>60</v>
      </c>
      <c r="BA52" s="84" t="s">
        <v>61</v>
      </c>
      <c r="BB52" s="84" t="s">
        <v>62</v>
      </c>
      <c r="BC52" s="84" t="s">
        <v>63</v>
      </c>
      <c r="BD52" s="85" t="s">
        <v>64</v>
      </c>
    </row>
    <row r="53" s="1" customFormat="1" ht="10.8" customHeight="1"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8"/>
      <c r="AS53" s="86"/>
      <c r="AT53" s="87"/>
      <c r="AU53" s="87"/>
      <c r="AV53" s="87"/>
      <c r="AW53" s="87"/>
      <c r="AX53" s="87"/>
      <c r="AY53" s="87"/>
      <c r="AZ53" s="87"/>
      <c r="BA53" s="87"/>
      <c r="BB53" s="87"/>
      <c r="BC53" s="87"/>
      <c r="BD53" s="88"/>
    </row>
    <row r="54" s="4" customFormat="1" ht="32.4" customHeight="1">
      <c r="B54" s="89"/>
      <c r="C54" s="90" t="s">
        <v>65</v>
      </c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2">
        <f>ROUND(SUM(AG55:AG56),2)</f>
        <v>0</v>
      </c>
      <c r="AH54" s="92"/>
      <c r="AI54" s="92"/>
      <c r="AJ54" s="92"/>
      <c r="AK54" s="92"/>
      <c r="AL54" s="92"/>
      <c r="AM54" s="92"/>
      <c r="AN54" s="93">
        <f>SUM(AG54,AT54)</f>
        <v>0</v>
      </c>
      <c r="AO54" s="93"/>
      <c r="AP54" s="93"/>
      <c r="AQ54" s="94" t="s">
        <v>1</v>
      </c>
      <c r="AR54" s="95"/>
      <c r="AS54" s="96">
        <f>ROUND(SUM(AS55:AS56),2)</f>
        <v>0</v>
      </c>
      <c r="AT54" s="97">
        <f>ROUND(SUM(AV54:AW54),2)</f>
        <v>0</v>
      </c>
      <c r="AU54" s="98">
        <f>ROUND(SUM(AU55:AU56),5)</f>
        <v>0</v>
      </c>
      <c r="AV54" s="97">
        <f>ROUND(AZ54*L29,2)</f>
        <v>0</v>
      </c>
      <c r="AW54" s="97">
        <f>ROUND(BA54*L30,2)</f>
        <v>0</v>
      </c>
      <c r="AX54" s="97">
        <f>ROUND(BB54*L29,2)</f>
        <v>0</v>
      </c>
      <c r="AY54" s="97">
        <f>ROUND(BC54*L30,2)</f>
        <v>0</v>
      </c>
      <c r="AZ54" s="97">
        <f>ROUND(SUM(AZ55:AZ56),2)</f>
        <v>0</v>
      </c>
      <c r="BA54" s="97">
        <f>ROUND(SUM(BA55:BA56),2)</f>
        <v>0</v>
      </c>
      <c r="BB54" s="97">
        <f>ROUND(SUM(BB55:BB56),2)</f>
        <v>0</v>
      </c>
      <c r="BC54" s="97">
        <f>ROUND(SUM(BC55:BC56),2)</f>
        <v>0</v>
      </c>
      <c r="BD54" s="99">
        <f>ROUND(SUM(BD55:BD56),2)</f>
        <v>0</v>
      </c>
      <c r="BS54" s="100" t="s">
        <v>66</v>
      </c>
      <c r="BT54" s="100" t="s">
        <v>67</v>
      </c>
      <c r="BU54" s="101" t="s">
        <v>68</v>
      </c>
      <c r="BV54" s="100" t="s">
        <v>69</v>
      </c>
      <c r="BW54" s="100" t="s">
        <v>5</v>
      </c>
      <c r="BX54" s="100" t="s">
        <v>70</v>
      </c>
      <c r="CL54" s="100" t="s">
        <v>1</v>
      </c>
    </row>
    <row r="55" s="5" customFormat="1" ht="54" customHeight="1">
      <c r="A55" s="102" t="s">
        <v>71</v>
      </c>
      <c r="B55" s="103"/>
      <c r="C55" s="104"/>
      <c r="D55" s="105" t="s">
        <v>72</v>
      </c>
      <c r="E55" s="105"/>
      <c r="F55" s="105"/>
      <c r="G55" s="105"/>
      <c r="H55" s="105"/>
      <c r="I55" s="106"/>
      <c r="J55" s="105" t="s">
        <v>73</v>
      </c>
      <c r="K55" s="105"/>
      <c r="L55" s="105"/>
      <c r="M55" s="105"/>
      <c r="N55" s="105"/>
      <c r="O55" s="105"/>
      <c r="P55" s="105"/>
      <c r="Q55" s="105"/>
      <c r="R55" s="105"/>
      <c r="S55" s="105"/>
      <c r="T55" s="105"/>
      <c r="U55" s="105"/>
      <c r="V55" s="105"/>
      <c r="W55" s="105"/>
      <c r="X55" s="105"/>
      <c r="Y55" s="105"/>
      <c r="Z55" s="105"/>
      <c r="AA55" s="105"/>
      <c r="AB55" s="105"/>
      <c r="AC55" s="105"/>
      <c r="AD55" s="105"/>
      <c r="AE55" s="105"/>
      <c r="AF55" s="105"/>
      <c r="AG55" s="107">
        <f>'SO 03 c - Rozpočet - SO 0...'!J30</f>
        <v>0</v>
      </c>
      <c r="AH55" s="106"/>
      <c r="AI55" s="106"/>
      <c r="AJ55" s="106"/>
      <c r="AK55" s="106"/>
      <c r="AL55" s="106"/>
      <c r="AM55" s="106"/>
      <c r="AN55" s="107">
        <f>SUM(AG55,AT55)</f>
        <v>0</v>
      </c>
      <c r="AO55" s="106"/>
      <c r="AP55" s="106"/>
      <c r="AQ55" s="108" t="s">
        <v>74</v>
      </c>
      <c r="AR55" s="109"/>
      <c r="AS55" s="110">
        <v>0</v>
      </c>
      <c r="AT55" s="111">
        <f>ROUND(SUM(AV55:AW55),2)</f>
        <v>0</v>
      </c>
      <c r="AU55" s="112">
        <f>'SO 03 c - Rozpočet - SO 0...'!P86</f>
        <v>0</v>
      </c>
      <c r="AV55" s="111">
        <f>'SO 03 c - Rozpočet - SO 0...'!J33</f>
        <v>0</v>
      </c>
      <c r="AW55" s="111">
        <f>'SO 03 c - Rozpočet - SO 0...'!J34</f>
        <v>0</v>
      </c>
      <c r="AX55" s="111">
        <f>'SO 03 c - Rozpočet - SO 0...'!J35</f>
        <v>0</v>
      </c>
      <c r="AY55" s="111">
        <f>'SO 03 c - Rozpočet - SO 0...'!J36</f>
        <v>0</v>
      </c>
      <c r="AZ55" s="111">
        <f>'SO 03 c - Rozpočet - SO 0...'!F33</f>
        <v>0</v>
      </c>
      <c r="BA55" s="111">
        <f>'SO 03 c - Rozpočet - SO 0...'!F34</f>
        <v>0</v>
      </c>
      <c r="BB55" s="111">
        <f>'SO 03 c - Rozpočet - SO 0...'!F35</f>
        <v>0</v>
      </c>
      <c r="BC55" s="111">
        <f>'SO 03 c - Rozpočet - SO 0...'!F36</f>
        <v>0</v>
      </c>
      <c r="BD55" s="113">
        <f>'SO 03 c - Rozpočet - SO 0...'!F37</f>
        <v>0</v>
      </c>
      <c r="BT55" s="114" t="s">
        <v>75</v>
      </c>
      <c r="BV55" s="114" t="s">
        <v>69</v>
      </c>
      <c r="BW55" s="114" t="s">
        <v>76</v>
      </c>
      <c r="BX55" s="114" t="s">
        <v>5</v>
      </c>
      <c r="CL55" s="114" t="s">
        <v>1</v>
      </c>
      <c r="CM55" s="114" t="s">
        <v>77</v>
      </c>
    </row>
    <row r="56" s="5" customFormat="1" ht="54" customHeight="1">
      <c r="A56" s="102" t="s">
        <v>71</v>
      </c>
      <c r="B56" s="103"/>
      <c r="C56" s="104"/>
      <c r="D56" s="105" t="s">
        <v>78</v>
      </c>
      <c r="E56" s="105"/>
      <c r="F56" s="105"/>
      <c r="G56" s="105"/>
      <c r="H56" s="105"/>
      <c r="I56" s="106"/>
      <c r="J56" s="105" t="s">
        <v>79</v>
      </c>
      <c r="K56" s="105"/>
      <c r="L56" s="105"/>
      <c r="M56" s="105"/>
      <c r="N56" s="105"/>
      <c r="O56" s="105"/>
      <c r="P56" s="105"/>
      <c r="Q56" s="105"/>
      <c r="R56" s="105"/>
      <c r="S56" s="105"/>
      <c r="T56" s="105"/>
      <c r="U56" s="105"/>
      <c r="V56" s="105"/>
      <c r="W56" s="105"/>
      <c r="X56" s="105"/>
      <c r="Y56" s="105"/>
      <c r="Z56" s="105"/>
      <c r="AA56" s="105"/>
      <c r="AB56" s="105"/>
      <c r="AC56" s="105"/>
      <c r="AD56" s="105"/>
      <c r="AE56" s="105"/>
      <c r="AF56" s="105"/>
      <c r="AG56" s="107">
        <f>'SO 04 c - Rozpočet - SO 0...'!J30</f>
        <v>0</v>
      </c>
      <c r="AH56" s="106"/>
      <c r="AI56" s="106"/>
      <c r="AJ56" s="106"/>
      <c r="AK56" s="106"/>
      <c r="AL56" s="106"/>
      <c r="AM56" s="106"/>
      <c r="AN56" s="107">
        <f>SUM(AG56,AT56)</f>
        <v>0</v>
      </c>
      <c r="AO56" s="106"/>
      <c r="AP56" s="106"/>
      <c r="AQ56" s="108" t="s">
        <v>74</v>
      </c>
      <c r="AR56" s="109"/>
      <c r="AS56" s="115">
        <v>0</v>
      </c>
      <c r="AT56" s="116">
        <f>ROUND(SUM(AV56:AW56),2)</f>
        <v>0</v>
      </c>
      <c r="AU56" s="117">
        <f>'SO 04 c - Rozpočet - SO 0...'!P87</f>
        <v>0</v>
      </c>
      <c r="AV56" s="116">
        <f>'SO 04 c - Rozpočet - SO 0...'!J33</f>
        <v>0</v>
      </c>
      <c r="AW56" s="116">
        <f>'SO 04 c - Rozpočet - SO 0...'!J34</f>
        <v>0</v>
      </c>
      <c r="AX56" s="116">
        <f>'SO 04 c - Rozpočet - SO 0...'!J35</f>
        <v>0</v>
      </c>
      <c r="AY56" s="116">
        <f>'SO 04 c - Rozpočet - SO 0...'!J36</f>
        <v>0</v>
      </c>
      <c r="AZ56" s="116">
        <f>'SO 04 c - Rozpočet - SO 0...'!F33</f>
        <v>0</v>
      </c>
      <c r="BA56" s="116">
        <f>'SO 04 c - Rozpočet - SO 0...'!F34</f>
        <v>0</v>
      </c>
      <c r="BB56" s="116">
        <f>'SO 04 c - Rozpočet - SO 0...'!F35</f>
        <v>0</v>
      </c>
      <c r="BC56" s="116">
        <f>'SO 04 c - Rozpočet - SO 0...'!F36</f>
        <v>0</v>
      </c>
      <c r="BD56" s="118">
        <f>'SO 04 c - Rozpočet - SO 0...'!F37</f>
        <v>0</v>
      </c>
      <c r="BT56" s="114" t="s">
        <v>75</v>
      </c>
      <c r="BV56" s="114" t="s">
        <v>69</v>
      </c>
      <c r="BW56" s="114" t="s">
        <v>80</v>
      </c>
      <c r="BX56" s="114" t="s">
        <v>5</v>
      </c>
      <c r="CL56" s="114" t="s">
        <v>1</v>
      </c>
      <c r="CM56" s="114" t="s">
        <v>77</v>
      </c>
    </row>
    <row r="57" s="1" customFormat="1" ht="30" customHeight="1"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8"/>
    </row>
    <row r="58" s="1" customFormat="1" ht="6.96" customHeight="1">
      <c r="B58" s="52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53"/>
      <c r="AM58" s="53"/>
      <c r="AN58" s="53"/>
      <c r="AO58" s="53"/>
      <c r="AP58" s="53"/>
      <c r="AQ58" s="53"/>
      <c r="AR58" s="38"/>
    </row>
  </sheetData>
  <sheetProtection sheet="1" formatColumns="0" formatRows="0" objects="1" scenarios="1" spinCount="100000" saltValue="yp8MYm4KdBSxEbh6mox8i2PIe8XBGBJWwjDQw66DHYr2rG/BjvpGe1JQ8dr4eOpAAegl1LrIj7Neh0YmObVl2Q==" hashValue="ObOFVY0G/FuuWiFiltTjsHopguoJV++tZn73lqRs3TEyQBDViEe3fMwoplCqKmquqPsG3YrusnZKPDyuOnpmVQ==" algorithmName="SHA-512" password="CC35"/>
  <mergeCells count="46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</mergeCells>
  <hyperlinks>
    <hyperlink ref="A55" location="'SO 03 c - Rozpočet - SO 0...'!C2" display="/"/>
    <hyperlink ref="A56" location="'SO 04 c - Rozpočet - SO 0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9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2" t="s">
        <v>76</v>
      </c>
    </row>
    <row r="3" ht="6.96" customHeight="1">
      <c r="B3" s="120"/>
      <c r="C3" s="121"/>
      <c r="D3" s="121"/>
      <c r="E3" s="121"/>
      <c r="F3" s="121"/>
      <c r="G3" s="121"/>
      <c r="H3" s="121"/>
      <c r="I3" s="122"/>
      <c r="J3" s="121"/>
      <c r="K3" s="121"/>
      <c r="L3" s="15"/>
      <c r="AT3" s="12" t="s">
        <v>77</v>
      </c>
    </row>
    <row r="4" ht="24.96" customHeight="1">
      <c r="B4" s="15"/>
      <c r="D4" s="123" t="s">
        <v>81</v>
      </c>
      <c r="L4" s="15"/>
      <c r="M4" s="19" t="s">
        <v>10</v>
      </c>
      <c r="AT4" s="12" t="s">
        <v>4</v>
      </c>
    </row>
    <row r="5" ht="6.96" customHeight="1">
      <c r="B5" s="15"/>
      <c r="L5" s="15"/>
    </row>
    <row r="6" ht="12" customHeight="1">
      <c r="B6" s="15"/>
      <c r="D6" s="124" t="s">
        <v>16</v>
      </c>
      <c r="L6" s="15"/>
    </row>
    <row r="7" ht="16.5" customHeight="1">
      <c r="B7" s="15"/>
      <c r="E7" s="125" t="str">
        <f>'Rekapitulace stavby'!K6</f>
        <v>VV Rožná - Nedvědice</v>
      </c>
      <c r="F7" s="124"/>
      <c r="G7" s="124"/>
      <c r="H7" s="124"/>
      <c r="L7" s="15"/>
    </row>
    <row r="8" s="1" customFormat="1" ht="12" customHeight="1">
      <c r="B8" s="38"/>
      <c r="D8" s="124" t="s">
        <v>82</v>
      </c>
      <c r="I8" s="126"/>
      <c r="L8" s="38"/>
    </row>
    <row r="9" s="1" customFormat="1" ht="36.96" customHeight="1">
      <c r="B9" s="38"/>
      <c r="E9" s="127" t="s">
        <v>83</v>
      </c>
      <c r="F9" s="1"/>
      <c r="G9" s="1"/>
      <c r="H9" s="1"/>
      <c r="I9" s="126"/>
      <c r="L9" s="38"/>
    </row>
    <row r="10" s="1" customFormat="1">
      <c r="B10" s="38"/>
      <c r="I10" s="126"/>
      <c r="L10" s="38"/>
    </row>
    <row r="11" s="1" customFormat="1" ht="12" customHeight="1">
      <c r="B11" s="38"/>
      <c r="D11" s="124" t="s">
        <v>18</v>
      </c>
      <c r="F11" s="12" t="s">
        <v>1</v>
      </c>
      <c r="I11" s="128" t="s">
        <v>19</v>
      </c>
      <c r="J11" s="12" t="s">
        <v>1</v>
      </c>
      <c r="L11" s="38"/>
    </row>
    <row r="12" s="1" customFormat="1" ht="12" customHeight="1">
      <c r="B12" s="38"/>
      <c r="D12" s="124" t="s">
        <v>20</v>
      </c>
      <c r="F12" s="12" t="s">
        <v>21</v>
      </c>
      <c r="I12" s="128" t="s">
        <v>22</v>
      </c>
      <c r="J12" s="129" t="str">
        <f>'Rekapitulace stavby'!AN8</f>
        <v>30. 1. 2019</v>
      </c>
      <c r="L12" s="38"/>
    </row>
    <row r="13" s="1" customFormat="1" ht="10.8" customHeight="1">
      <c r="B13" s="38"/>
      <c r="I13" s="126"/>
      <c r="L13" s="38"/>
    </row>
    <row r="14" s="1" customFormat="1" ht="12" customHeight="1">
      <c r="B14" s="38"/>
      <c r="D14" s="124" t="s">
        <v>24</v>
      </c>
      <c r="I14" s="128" t="s">
        <v>25</v>
      </c>
      <c r="J14" s="12" t="str">
        <f>IF('Rekapitulace stavby'!AN10="","",'Rekapitulace stavby'!AN10)</f>
        <v/>
      </c>
      <c r="L14" s="38"/>
    </row>
    <row r="15" s="1" customFormat="1" ht="18" customHeight="1">
      <c r="B15" s="38"/>
      <c r="E15" s="12" t="str">
        <f>IF('Rekapitulace stavby'!E11="","",'Rekapitulace stavby'!E11)</f>
        <v xml:space="preserve"> </v>
      </c>
      <c r="I15" s="128" t="s">
        <v>26</v>
      </c>
      <c r="J15" s="12" t="str">
        <f>IF('Rekapitulace stavby'!AN11="","",'Rekapitulace stavby'!AN11)</f>
        <v/>
      </c>
      <c r="L15" s="38"/>
    </row>
    <row r="16" s="1" customFormat="1" ht="6.96" customHeight="1">
      <c r="B16" s="38"/>
      <c r="I16" s="126"/>
      <c r="L16" s="38"/>
    </row>
    <row r="17" s="1" customFormat="1" ht="12" customHeight="1">
      <c r="B17" s="38"/>
      <c r="D17" s="124" t="s">
        <v>27</v>
      </c>
      <c r="I17" s="128" t="s">
        <v>25</v>
      </c>
      <c r="J17" s="28" t="str">
        <f>'Rekapitulace stavby'!AN13</f>
        <v>Vyplň údaj</v>
      </c>
      <c r="L17" s="38"/>
    </row>
    <row r="18" s="1" customFormat="1" ht="18" customHeight="1">
      <c r="B18" s="38"/>
      <c r="E18" s="28" t="str">
        <f>'Rekapitulace stavby'!E14</f>
        <v>Vyplň údaj</v>
      </c>
      <c r="F18" s="12"/>
      <c r="G18" s="12"/>
      <c r="H18" s="12"/>
      <c r="I18" s="128" t="s">
        <v>26</v>
      </c>
      <c r="J18" s="28" t="str">
        <f>'Rekapitulace stavby'!AN14</f>
        <v>Vyplň údaj</v>
      </c>
      <c r="L18" s="38"/>
    </row>
    <row r="19" s="1" customFormat="1" ht="6.96" customHeight="1">
      <c r="B19" s="38"/>
      <c r="I19" s="126"/>
      <c r="L19" s="38"/>
    </row>
    <row r="20" s="1" customFormat="1" ht="12" customHeight="1">
      <c r="B20" s="38"/>
      <c r="D20" s="124" t="s">
        <v>29</v>
      </c>
      <c r="I20" s="128" t="s">
        <v>25</v>
      </c>
      <c r="J20" s="12" t="str">
        <f>IF('Rekapitulace stavby'!AN16="","",'Rekapitulace stavby'!AN16)</f>
        <v/>
      </c>
      <c r="L20" s="38"/>
    </row>
    <row r="21" s="1" customFormat="1" ht="18" customHeight="1">
      <c r="B21" s="38"/>
      <c r="E21" s="12" t="str">
        <f>IF('Rekapitulace stavby'!E17="","",'Rekapitulace stavby'!E17)</f>
        <v xml:space="preserve"> </v>
      </c>
      <c r="I21" s="128" t="s">
        <v>26</v>
      </c>
      <c r="J21" s="12" t="str">
        <f>IF('Rekapitulace stavby'!AN17="","",'Rekapitulace stavby'!AN17)</f>
        <v/>
      </c>
      <c r="L21" s="38"/>
    </row>
    <row r="22" s="1" customFormat="1" ht="6.96" customHeight="1">
      <c r="B22" s="38"/>
      <c r="I22" s="126"/>
      <c r="L22" s="38"/>
    </row>
    <row r="23" s="1" customFormat="1" ht="12" customHeight="1">
      <c r="B23" s="38"/>
      <c r="D23" s="124" t="s">
        <v>31</v>
      </c>
      <c r="I23" s="128" t="s">
        <v>25</v>
      </c>
      <c r="J23" s="12" t="str">
        <f>IF('Rekapitulace stavby'!AN19="","",'Rekapitulace stavby'!AN19)</f>
        <v/>
      </c>
      <c r="L23" s="38"/>
    </row>
    <row r="24" s="1" customFormat="1" ht="18" customHeight="1">
      <c r="B24" s="38"/>
      <c r="E24" s="12" t="str">
        <f>IF('Rekapitulace stavby'!E20="","",'Rekapitulace stavby'!E20)</f>
        <v xml:space="preserve"> </v>
      </c>
      <c r="I24" s="128" t="s">
        <v>26</v>
      </c>
      <c r="J24" s="12" t="str">
        <f>IF('Rekapitulace stavby'!AN20="","",'Rekapitulace stavby'!AN20)</f>
        <v/>
      </c>
      <c r="L24" s="38"/>
    </row>
    <row r="25" s="1" customFormat="1" ht="6.96" customHeight="1">
      <c r="B25" s="38"/>
      <c r="I25" s="126"/>
      <c r="L25" s="38"/>
    </row>
    <row r="26" s="1" customFormat="1" ht="12" customHeight="1">
      <c r="B26" s="38"/>
      <c r="D26" s="124" t="s">
        <v>32</v>
      </c>
      <c r="I26" s="126"/>
      <c r="L26" s="38"/>
    </row>
    <row r="27" s="6" customFormat="1" ht="16.5" customHeight="1">
      <c r="B27" s="130"/>
      <c r="E27" s="131" t="s">
        <v>1</v>
      </c>
      <c r="F27" s="131"/>
      <c r="G27" s="131"/>
      <c r="H27" s="131"/>
      <c r="I27" s="132"/>
      <c r="L27" s="130"/>
    </row>
    <row r="28" s="1" customFormat="1" ht="6.96" customHeight="1">
      <c r="B28" s="38"/>
      <c r="I28" s="126"/>
      <c r="L28" s="38"/>
    </row>
    <row r="29" s="1" customFormat="1" ht="6.96" customHeight="1">
      <c r="B29" s="38"/>
      <c r="D29" s="66"/>
      <c r="E29" s="66"/>
      <c r="F29" s="66"/>
      <c r="G29" s="66"/>
      <c r="H29" s="66"/>
      <c r="I29" s="133"/>
      <c r="J29" s="66"/>
      <c r="K29" s="66"/>
      <c r="L29" s="38"/>
    </row>
    <row r="30" s="1" customFormat="1" ht="25.44" customHeight="1">
      <c r="B30" s="38"/>
      <c r="D30" s="134" t="s">
        <v>33</v>
      </c>
      <c r="I30" s="126"/>
      <c r="J30" s="135">
        <f>ROUND(J86, 2)</f>
        <v>0</v>
      </c>
      <c r="L30" s="38"/>
    </row>
    <row r="31" s="1" customFormat="1" ht="6.96" customHeight="1">
      <c r="B31" s="38"/>
      <c r="D31" s="66"/>
      <c r="E31" s="66"/>
      <c r="F31" s="66"/>
      <c r="G31" s="66"/>
      <c r="H31" s="66"/>
      <c r="I31" s="133"/>
      <c r="J31" s="66"/>
      <c r="K31" s="66"/>
      <c r="L31" s="38"/>
    </row>
    <row r="32" s="1" customFormat="1" ht="14.4" customHeight="1">
      <c r="B32" s="38"/>
      <c r="F32" s="136" t="s">
        <v>35</v>
      </c>
      <c r="I32" s="137" t="s">
        <v>34</v>
      </c>
      <c r="J32" s="136" t="s">
        <v>36</v>
      </c>
      <c r="L32" s="38"/>
    </row>
    <row r="33" s="1" customFormat="1" ht="14.4" customHeight="1">
      <c r="B33" s="38"/>
      <c r="D33" s="124" t="s">
        <v>37</v>
      </c>
      <c r="E33" s="124" t="s">
        <v>38</v>
      </c>
      <c r="F33" s="138">
        <f>ROUND((SUM(BE86:BE172)),  2)</f>
        <v>0</v>
      </c>
      <c r="I33" s="139">
        <v>0.20999999999999999</v>
      </c>
      <c r="J33" s="138">
        <f>ROUND(((SUM(BE86:BE172))*I33),  2)</f>
        <v>0</v>
      </c>
      <c r="L33" s="38"/>
    </row>
    <row r="34" s="1" customFormat="1" ht="14.4" customHeight="1">
      <c r="B34" s="38"/>
      <c r="E34" s="124" t="s">
        <v>39</v>
      </c>
      <c r="F34" s="138">
        <f>ROUND((SUM(BF86:BF172)),  2)</f>
        <v>0</v>
      </c>
      <c r="I34" s="139">
        <v>0.14999999999999999</v>
      </c>
      <c r="J34" s="138">
        <f>ROUND(((SUM(BF86:BF172))*I34),  2)</f>
        <v>0</v>
      </c>
      <c r="L34" s="38"/>
    </row>
    <row r="35" hidden="1" s="1" customFormat="1" ht="14.4" customHeight="1">
      <c r="B35" s="38"/>
      <c r="E35" s="124" t="s">
        <v>40</v>
      </c>
      <c r="F35" s="138">
        <f>ROUND((SUM(BG86:BG172)),  2)</f>
        <v>0</v>
      </c>
      <c r="I35" s="139">
        <v>0.20999999999999999</v>
      </c>
      <c r="J35" s="138">
        <f>0</f>
        <v>0</v>
      </c>
      <c r="L35" s="38"/>
    </row>
    <row r="36" hidden="1" s="1" customFormat="1" ht="14.4" customHeight="1">
      <c r="B36" s="38"/>
      <c r="E36" s="124" t="s">
        <v>41</v>
      </c>
      <c r="F36" s="138">
        <f>ROUND((SUM(BH86:BH172)),  2)</f>
        <v>0</v>
      </c>
      <c r="I36" s="139">
        <v>0.14999999999999999</v>
      </c>
      <c r="J36" s="138">
        <f>0</f>
        <v>0</v>
      </c>
      <c r="L36" s="38"/>
    </row>
    <row r="37" hidden="1" s="1" customFormat="1" ht="14.4" customHeight="1">
      <c r="B37" s="38"/>
      <c r="E37" s="124" t="s">
        <v>42</v>
      </c>
      <c r="F37" s="138">
        <f>ROUND((SUM(BI86:BI172)),  2)</f>
        <v>0</v>
      </c>
      <c r="I37" s="139">
        <v>0</v>
      </c>
      <c r="J37" s="138">
        <f>0</f>
        <v>0</v>
      </c>
      <c r="L37" s="38"/>
    </row>
    <row r="38" s="1" customFormat="1" ht="6.96" customHeight="1">
      <c r="B38" s="38"/>
      <c r="I38" s="126"/>
      <c r="L38" s="38"/>
    </row>
    <row r="39" s="1" customFormat="1" ht="25.44" customHeight="1">
      <c r="B39" s="38"/>
      <c r="C39" s="140"/>
      <c r="D39" s="141" t="s">
        <v>43</v>
      </c>
      <c r="E39" s="142"/>
      <c r="F39" s="142"/>
      <c r="G39" s="143" t="s">
        <v>44</v>
      </c>
      <c r="H39" s="144" t="s">
        <v>45</v>
      </c>
      <c r="I39" s="145"/>
      <c r="J39" s="146">
        <f>SUM(J30:J37)</f>
        <v>0</v>
      </c>
      <c r="K39" s="147"/>
      <c r="L39" s="38"/>
    </row>
    <row r="40" s="1" customFormat="1" ht="14.4" customHeight="1">
      <c r="B40" s="148"/>
      <c r="C40" s="149"/>
      <c r="D40" s="149"/>
      <c r="E40" s="149"/>
      <c r="F40" s="149"/>
      <c r="G40" s="149"/>
      <c r="H40" s="149"/>
      <c r="I40" s="150"/>
      <c r="J40" s="149"/>
      <c r="K40" s="149"/>
      <c r="L40" s="38"/>
    </row>
    <row r="44" s="1" customFormat="1" ht="6.96" customHeight="1">
      <c r="B44" s="151"/>
      <c r="C44" s="152"/>
      <c r="D44" s="152"/>
      <c r="E44" s="152"/>
      <c r="F44" s="152"/>
      <c r="G44" s="152"/>
      <c r="H44" s="152"/>
      <c r="I44" s="153"/>
      <c r="J44" s="152"/>
      <c r="K44" s="152"/>
      <c r="L44" s="38"/>
    </row>
    <row r="45" s="1" customFormat="1" ht="24.96" customHeight="1">
      <c r="B45" s="33"/>
      <c r="C45" s="18" t="s">
        <v>84</v>
      </c>
      <c r="D45" s="34"/>
      <c r="E45" s="34"/>
      <c r="F45" s="34"/>
      <c r="G45" s="34"/>
      <c r="H45" s="34"/>
      <c r="I45" s="126"/>
      <c r="J45" s="34"/>
      <c r="K45" s="34"/>
      <c r="L45" s="38"/>
    </row>
    <row r="46" s="1" customFormat="1" ht="6.96" customHeight="1">
      <c r="B46" s="33"/>
      <c r="C46" s="34"/>
      <c r="D46" s="34"/>
      <c r="E46" s="34"/>
      <c r="F46" s="34"/>
      <c r="G46" s="34"/>
      <c r="H46" s="34"/>
      <c r="I46" s="126"/>
      <c r="J46" s="34"/>
      <c r="K46" s="34"/>
      <c r="L46" s="38"/>
    </row>
    <row r="47" s="1" customFormat="1" ht="12" customHeight="1">
      <c r="B47" s="33"/>
      <c r="C47" s="27" t="s">
        <v>16</v>
      </c>
      <c r="D47" s="34"/>
      <c r="E47" s="34"/>
      <c r="F47" s="34"/>
      <c r="G47" s="34"/>
      <c r="H47" s="34"/>
      <c r="I47" s="126"/>
      <c r="J47" s="34"/>
      <c r="K47" s="34"/>
      <c r="L47" s="38"/>
    </row>
    <row r="48" s="1" customFormat="1" ht="16.5" customHeight="1">
      <c r="B48" s="33"/>
      <c r="C48" s="34"/>
      <c r="D48" s="34"/>
      <c r="E48" s="154" t="str">
        <f>E7</f>
        <v>VV Rožná - Nedvědice</v>
      </c>
      <c r="F48" s="27"/>
      <c r="G48" s="27"/>
      <c r="H48" s="27"/>
      <c r="I48" s="126"/>
      <c r="J48" s="34"/>
      <c r="K48" s="34"/>
      <c r="L48" s="38"/>
    </row>
    <row r="49" s="1" customFormat="1" ht="12" customHeight="1">
      <c r="B49" s="33"/>
      <c r="C49" s="27" t="s">
        <v>82</v>
      </c>
      <c r="D49" s="34"/>
      <c r="E49" s="34"/>
      <c r="F49" s="34"/>
      <c r="G49" s="34"/>
      <c r="H49" s="34"/>
      <c r="I49" s="126"/>
      <c r="J49" s="34"/>
      <c r="K49" s="34"/>
      <c r="L49" s="38"/>
    </row>
    <row r="50" s="1" customFormat="1" ht="16.5" customHeight="1">
      <c r="B50" s="33"/>
      <c r="C50" s="34"/>
      <c r="D50" s="34"/>
      <c r="E50" s="59" t="str">
        <f>E9</f>
        <v>SO 03 c - Rozpočet - SO 03 - Rozpočet - bez dodávek</v>
      </c>
      <c r="F50" s="34"/>
      <c r="G50" s="34"/>
      <c r="H50" s="34"/>
      <c r="I50" s="126"/>
      <c r="J50" s="34"/>
      <c r="K50" s="34"/>
      <c r="L50" s="38"/>
    </row>
    <row r="51" s="1" customFormat="1" ht="6.96" customHeight="1">
      <c r="B51" s="33"/>
      <c r="C51" s="34"/>
      <c r="D51" s="34"/>
      <c r="E51" s="34"/>
      <c r="F51" s="34"/>
      <c r="G51" s="34"/>
      <c r="H51" s="34"/>
      <c r="I51" s="126"/>
      <c r="J51" s="34"/>
      <c r="K51" s="34"/>
      <c r="L51" s="38"/>
    </row>
    <row r="52" s="1" customFormat="1" ht="12" customHeight="1">
      <c r="B52" s="33"/>
      <c r="C52" s="27" t="s">
        <v>20</v>
      </c>
      <c r="D52" s="34"/>
      <c r="E52" s="34"/>
      <c r="F52" s="22" t="str">
        <f>F12</f>
        <v xml:space="preserve"> </v>
      </c>
      <c r="G52" s="34"/>
      <c r="H52" s="34"/>
      <c r="I52" s="128" t="s">
        <v>22</v>
      </c>
      <c r="J52" s="62" t="str">
        <f>IF(J12="","",J12)</f>
        <v>30. 1. 2019</v>
      </c>
      <c r="K52" s="34"/>
      <c r="L52" s="38"/>
    </row>
    <row r="53" s="1" customFormat="1" ht="6.96" customHeight="1">
      <c r="B53" s="33"/>
      <c r="C53" s="34"/>
      <c r="D53" s="34"/>
      <c r="E53" s="34"/>
      <c r="F53" s="34"/>
      <c r="G53" s="34"/>
      <c r="H53" s="34"/>
      <c r="I53" s="126"/>
      <c r="J53" s="34"/>
      <c r="K53" s="34"/>
      <c r="L53" s="38"/>
    </row>
    <row r="54" s="1" customFormat="1" ht="13.65" customHeight="1">
      <c r="B54" s="33"/>
      <c r="C54" s="27" t="s">
        <v>24</v>
      </c>
      <c r="D54" s="34"/>
      <c r="E54" s="34"/>
      <c r="F54" s="22" t="str">
        <f>E15</f>
        <v xml:space="preserve"> </v>
      </c>
      <c r="G54" s="34"/>
      <c r="H54" s="34"/>
      <c r="I54" s="128" t="s">
        <v>29</v>
      </c>
      <c r="J54" s="31" t="str">
        <f>E21</f>
        <v xml:space="preserve"> </v>
      </c>
      <c r="K54" s="34"/>
      <c r="L54" s="38"/>
    </row>
    <row r="55" s="1" customFormat="1" ht="13.65" customHeight="1">
      <c r="B55" s="33"/>
      <c r="C55" s="27" t="s">
        <v>27</v>
      </c>
      <c r="D55" s="34"/>
      <c r="E55" s="34"/>
      <c r="F55" s="22" t="str">
        <f>IF(E18="","",E18)</f>
        <v>Vyplň údaj</v>
      </c>
      <c r="G55" s="34"/>
      <c r="H55" s="34"/>
      <c r="I55" s="128" t="s">
        <v>31</v>
      </c>
      <c r="J55" s="31" t="str">
        <f>E24</f>
        <v xml:space="preserve"> </v>
      </c>
      <c r="K55" s="34"/>
      <c r="L55" s="38"/>
    </row>
    <row r="56" s="1" customFormat="1" ht="10.32" customHeight="1">
      <c r="B56" s="33"/>
      <c r="C56" s="34"/>
      <c r="D56" s="34"/>
      <c r="E56" s="34"/>
      <c r="F56" s="34"/>
      <c r="G56" s="34"/>
      <c r="H56" s="34"/>
      <c r="I56" s="126"/>
      <c r="J56" s="34"/>
      <c r="K56" s="34"/>
      <c r="L56" s="38"/>
    </row>
    <row r="57" s="1" customFormat="1" ht="29.28" customHeight="1">
      <c r="B57" s="33"/>
      <c r="C57" s="155" t="s">
        <v>85</v>
      </c>
      <c r="D57" s="156"/>
      <c r="E57" s="156"/>
      <c r="F57" s="156"/>
      <c r="G57" s="156"/>
      <c r="H57" s="156"/>
      <c r="I57" s="157"/>
      <c r="J57" s="158" t="s">
        <v>86</v>
      </c>
      <c r="K57" s="156"/>
      <c r="L57" s="38"/>
    </row>
    <row r="58" s="1" customFormat="1" ht="10.32" customHeight="1">
      <c r="B58" s="33"/>
      <c r="C58" s="34"/>
      <c r="D58" s="34"/>
      <c r="E58" s="34"/>
      <c r="F58" s="34"/>
      <c r="G58" s="34"/>
      <c r="H58" s="34"/>
      <c r="I58" s="126"/>
      <c r="J58" s="34"/>
      <c r="K58" s="34"/>
      <c r="L58" s="38"/>
    </row>
    <row r="59" s="1" customFormat="1" ht="22.8" customHeight="1">
      <c r="B59" s="33"/>
      <c r="C59" s="159" t="s">
        <v>87</v>
      </c>
      <c r="D59" s="34"/>
      <c r="E59" s="34"/>
      <c r="F59" s="34"/>
      <c r="G59" s="34"/>
      <c r="H59" s="34"/>
      <c r="I59" s="126"/>
      <c r="J59" s="93">
        <f>J86</f>
        <v>0</v>
      </c>
      <c r="K59" s="34"/>
      <c r="L59" s="38"/>
      <c r="AU59" s="12" t="s">
        <v>88</v>
      </c>
    </row>
    <row r="60" s="7" customFormat="1" ht="24.96" customHeight="1">
      <c r="B60" s="160"/>
      <c r="C60" s="161"/>
      <c r="D60" s="162" t="s">
        <v>89</v>
      </c>
      <c r="E60" s="163"/>
      <c r="F60" s="163"/>
      <c r="G60" s="163"/>
      <c r="H60" s="163"/>
      <c r="I60" s="164"/>
      <c r="J60" s="165">
        <f>J87</f>
        <v>0</v>
      </c>
      <c r="K60" s="161"/>
      <c r="L60" s="166"/>
    </row>
    <row r="61" s="7" customFormat="1" ht="24.96" customHeight="1">
      <c r="B61" s="160"/>
      <c r="C61" s="161"/>
      <c r="D61" s="162" t="s">
        <v>90</v>
      </c>
      <c r="E61" s="163"/>
      <c r="F61" s="163"/>
      <c r="G61" s="163"/>
      <c r="H61" s="163"/>
      <c r="I61" s="164"/>
      <c r="J61" s="165">
        <f>J94</f>
        <v>0</v>
      </c>
      <c r="K61" s="161"/>
      <c r="L61" s="166"/>
    </row>
    <row r="62" s="8" customFormat="1" ht="19.92" customHeight="1">
      <c r="B62" s="167"/>
      <c r="C62" s="168"/>
      <c r="D62" s="169" t="s">
        <v>91</v>
      </c>
      <c r="E62" s="170"/>
      <c r="F62" s="170"/>
      <c r="G62" s="170"/>
      <c r="H62" s="170"/>
      <c r="I62" s="171"/>
      <c r="J62" s="172">
        <f>J95</f>
        <v>0</v>
      </c>
      <c r="K62" s="168"/>
      <c r="L62" s="173"/>
    </row>
    <row r="63" s="8" customFormat="1" ht="19.92" customHeight="1">
      <c r="B63" s="167"/>
      <c r="C63" s="168"/>
      <c r="D63" s="169" t="s">
        <v>92</v>
      </c>
      <c r="E63" s="170"/>
      <c r="F63" s="170"/>
      <c r="G63" s="170"/>
      <c r="H63" s="170"/>
      <c r="I63" s="171"/>
      <c r="J63" s="172">
        <f>J124</f>
        <v>0</v>
      </c>
      <c r="K63" s="168"/>
      <c r="L63" s="173"/>
    </row>
    <row r="64" s="8" customFormat="1" ht="19.92" customHeight="1">
      <c r="B64" s="167"/>
      <c r="C64" s="168"/>
      <c r="D64" s="169" t="s">
        <v>93</v>
      </c>
      <c r="E64" s="170"/>
      <c r="F64" s="170"/>
      <c r="G64" s="170"/>
      <c r="H64" s="170"/>
      <c r="I64" s="171"/>
      <c r="J64" s="172">
        <f>J128</f>
        <v>0</v>
      </c>
      <c r="K64" s="168"/>
      <c r="L64" s="173"/>
    </row>
    <row r="65" s="8" customFormat="1" ht="19.92" customHeight="1">
      <c r="B65" s="167"/>
      <c r="C65" s="168"/>
      <c r="D65" s="169" t="s">
        <v>94</v>
      </c>
      <c r="E65" s="170"/>
      <c r="F65" s="170"/>
      <c r="G65" s="170"/>
      <c r="H65" s="170"/>
      <c r="I65" s="171"/>
      <c r="J65" s="172">
        <f>J135</f>
        <v>0</v>
      </c>
      <c r="K65" s="168"/>
      <c r="L65" s="173"/>
    </row>
    <row r="66" s="8" customFormat="1" ht="19.92" customHeight="1">
      <c r="B66" s="167"/>
      <c r="C66" s="168"/>
      <c r="D66" s="169" t="s">
        <v>95</v>
      </c>
      <c r="E66" s="170"/>
      <c r="F66" s="170"/>
      <c r="G66" s="170"/>
      <c r="H66" s="170"/>
      <c r="I66" s="171"/>
      <c r="J66" s="172">
        <f>J147</f>
        <v>0</v>
      </c>
      <c r="K66" s="168"/>
      <c r="L66" s="173"/>
    </row>
    <row r="67" s="1" customFormat="1" ht="21.84" customHeight="1">
      <c r="B67" s="33"/>
      <c r="C67" s="34"/>
      <c r="D67" s="34"/>
      <c r="E67" s="34"/>
      <c r="F67" s="34"/>
      <c r="G67" s="34"/>
      <c r="H67" s="34"/>
      <c r="I67" s="126"/>
      <c r="J67" s="34"/>
      <c r="K67" s="34"/>
      <c r="L67" s="38"/>
    </row>
    <row r="68" s="1" customFormat="1" ht="6.96" customHeight="1">
      <c r="B68" s="52"/>
      <c r="C68" s="53"/>
      <c r="D68" s="53"/>
      <c r="E68" s="53"/>
      <c r="F68" s="53"/>
      <c r="G68" s="53"/>
      <c r="H68" s="53"/>
      <c r="I68" s="150"/>
      <c r="J68" s="53"/>
      <c r="K68" s="53"/>
      <c r="L68" s="38"/>
    </row>
    <row r="72" s="1" customFormat="1" ht="6.96" customHeight="1">
      <c r="B72" s="54"/>
      <c r="C72" s="55"/>
      <c r="D72" s="55"/>
      <c r="E72" s="55"/>
      <c r="F72" s="55"/>
      <c r="G72" s="55"/>
      <c r="H72" s="55"/>
      <c r="I72" s="153"/>
      <c r="J72" s="55"/>
      <c r="K72" s="55"/>
      <c r="L72" s="38"/>
    </row>
    <row r="73" s="1" customFormat="1" ht="24.96" customHeight="1">
      <c r="B73" s="33"/>
      <c r="C73" s="18" t="s">
        <v>96</v>
      </c>
      <c r="D73" s="34"/>
      <c r="E73" s="34"/>
      <c r="F73" s="34"/>
      <c r="G73" s="34"/>
      <c r="H73" s="34"/>
      <c r="I73" s="126"/>
      <c r="J73" s="34"/>
      <c r="K73" s="34"/>
      <c r="L73" s="38"/>
    </row>
    <row r="74" s="1" customFormat="1" ht="6.96" customHeight="1">
      <c r="B74" s="33"/>
      <c r="C74" s="34"/>
      <c r="D74" s="34"/>
      <c r="E74" s="34"/>
      <c r="F74" s="34"/>
      <c r="G74" s="34"/>
      <c r="H74" s="34"/>
      <c r="I74" s="126"/>
      <c r="J74" s="34"/>
      <c r="K74" s="34"/>
      <c r="L74" s="38"/>
    </row>
    <row r="75" s="1" customFormat="1" ht="12" customHeight="1">
      <c r="B75" s="33"/>
      <c r="C75" s="27" t="s">
        <v>16</v>
      </c>
      <c r="D75" s="34"/>
      <c r="E75" s="34"/>
      <c r="F75" s="34"/>
      <c r="G75" s="34"/>
      <c r="H75" s="34"/>
      <c r="I75" s="126"/>
      <c r="J75" s="34"/>
      <c r="K75" s="34"/>
      <c r="L75" s="38"/>
    </row>
    <row r="76" s="1" customFormat="1" ht="16.5" customHeight="1">
      <c r="B76" s="33"/>
      <c r="C76" s="34"/>
      <c r="D76" s="34"/>
      <c r="E76" s="154" t="str">
        <f>E7</f>
        <v>VV Rožná - Nedvědice</v>
      </c>
      <c r="F76" s="27"/>
      <c r="G76" s="27"/>
      <c r="H76" s="27"/>
      <c r="I76" s="126"/>
      <c r="J76" s="34"/>
      <c r="K76" s="34"/>
      <c r="L76" s="38"/>
    </row>
    <row r="77" s="1" customFormat="1" ht="12" customHeight="1">
      <c r="B77" s="33"/>
      <c r="C77" s="27" t="s">
        <v>82</v>
      </c>
      <c r="D77" s="34"/>
      <c r="E77" s="34"/>
      <c r="F77" s="34"/>
      <c r="G77" s="34"/>
      <c r="H77" s="34"/>
      <c r="I77" s="126"/>
      <c r="J77" s="34"/>
      <c r="K77" s="34"/>
      <c r="L77" s="38"/>
    </row>
    <row r="78" s="1" customFormat="1" ht="16.5" customHeight="1">
      <c r="B78" s="33"/>
      <c r="C78" s="34"/>
      <c r="D78" s="34"/>
      <c r="E78" s="59" t="str">
        <f>E9</f>
        <v>SO 03 c - Rozpočet - SO 03 - Rozpočet - bez dodávek</v>
      </c>
      <c r="F78" s="34"/>
      <c r="G78" s="34"/>
      <c r="H78" s="34"/>
      <c r="I78" s="126"/>
      <c r="J78" s="34"/>
      <c r="K78" s="34"/>
      <c r="L78" s="38"/>
    </row>
    <row r="79" s="1" customFormat="1" ht="6.96" customHeight="1">
      <c r="B79" s="33"/>
      <c r="C79" s="34"/>
      <c r="D79" s="34"/>
      <c r="E79" s="34"/>
      <c r="F79" s="34"/>
      <c r="G79" s="34"/>
      <c r="H79" s="34"/>
      <c r="I79" s="126"/>
      <c r="J79" s="34"/>
      <c r="K79" s="34"/>
      <c r="L79" s="38"/>
    </row>
    <row r="80" s="1" customFormat="1" ht="12" customHeight="1">
      <c r="B80" s="33"/>
      <c r="C80" s="27" t="s">
        <v>20</v>
      </c>
      <c r="D80" s="34"/>
      <c r="E80" s="34"/>
      <c r="F80" s="22" t="str">
        <f>F12</f>
        <v xml:space="preserve"> </v>
      </c>
      <c r="G80" s="34"/>
      <c r="H80" s="34"/>
      <c r="I80" s="128" t="s">
        <v>22</v>
      </c>
      <c r="J80" s="62" t="str">
        <f>IF(J12="","",J12)</f>
        <v>30. 1. 2019</v>
      </c>
      <c r="K80" s="34"/>
      <c r="L80" s="38"/>
    </row>
    <row r="81" s="1" customFormat="1" ht="6.96" customHeight="1">
      <c r="B81" s="33"/>
      <c r="C81" s="34"/>
      <c r="D81" s="34"/>
      <c r="E81" s="34"/>
      <c r="F81" s="34"/>
      <c r="G81" s="34"/>
      <c r="H81" s="34"/>
      <c r="I81" s="126"/>
      <c r="J81" s="34"/>
      <c r="K81" s="34"/>
      <c r="L81" s="38"/>
    </row>
    <row r="82" s="1" customFormat="1" ht="13.65" customHeight="1">
      <c r="B82" s="33"/>
      <c r="C82" s="27" t="s">
        <v>24</v>
      </c>
      <c r="D82" s="34"/>
      <c r="E82" s="34"/>
      <c r="F82" s="22" t="str">
        <f>E15</f>
        <v xml:space="preserve"> </v>
      </c>
      <c r="G82" s="34"/>
      <c r="H82" s="34"/>
      <c r="I82" s="128" t="s">
        <v>29</v>
      </c>
      <c r="J82" s="31" t="str">
        <f>E21</f>
        <v xml:space="preserve"> </v>
      </c>
      <c r="K82" s="34"/>
      <c r="L82" s="38"/>
    </row>
    <row r="83" s="1" customFormat="1" ht="13.65" customHeight="1">
      <c r="B83" s="33"/>
      <c r="C83" s="27" t="s">
        <v>27</v>
      </c>
      <c r="D83" s="34"/>
      <c r="E83" s="34"/>
      <c r="F83" s="22" t="str">
        <f>IF(E18="","",E18)</f>
        <v>Vyplň údaj</v>
      </c>
      <c r="G83" s="34"/>
      <c r="H83" s="34"/>
      <c r="I83" s="128" t="s">
        <v>31</v>
      </c>
      <c r="J83" s="31" t="str">
        <f>E24</f>
        <v xml:space="preserve"> </v>
      </c>
      <c r="K83" s="34"/>
      <c r="L83" s="38"/>
    </row>
    <row r="84" s="1" customFormat="1" ht="10.32" customHeight="1">
      <c r="B84" s="33"/>
      <c r="C84" s="34"/>
      <c r="D84" s="34"/>
      <c r="E84" s="34"/>
      <c r="F84" s="34"/>
      <c r="G84" s="34"/>
      <c r="H84" s="34"/>
      <c r="I84" s="126"/>
      <c r="J84" s="34"/>
      <c r="K84" s="34"/>
      <c r="L84" s="38"/>
    </row>
    <row r="85" s="9" customFormat="1" ht="29.28" customHeight="1">
      <c r="B85" s="174"/>
      <c r="C85" s="175" t="s">
        <v>97</v>
      </c>
      <c r="D85" s="176" t="s">
        <v>52</v>
      </c>
      <c r="E85" s="176" t="s">
        <v>48</v>
      </c>
      <c r="F85" s="176" t="s">
        <v>49</v>
      </c>
      <c r="G85" s="176" t="s">
        <v>98</v>
      </c>
      <c r="H85" s="176" t="s">
        <v>99</v>
      </c>
      <c r="I85" s="177" t="s">
        <v>100</v>
      </c>
      <c r="J85" s="176" t="s">
        <v>86</v>
      </c>
      <c r="K85" s="178" t="s">
        <v>101</v>
      </c>
      <c r="L85" s="179"/>
      <c r="M85" s="83" t="s">
        <v>1</v>
      </c>
      <c r="N85" s="84" t="s">
        <v>37</v>
      </c>
      <c r="O85" s="84" t="s">
        <v>102</v>
      </c>
      <c r="P85" s="84" t="s">
        <v>103</v>
      </c>
      <c r="Q85" s="84" t="s">
        <v>104</v>
      </c>
      <c r="R85" s="84" t="s">
        <v>105</v>
      </c>
      <c r="S85" s="84" t="s">
        <v>106</v>
      </c>
      <c r="T85" s="85" t="s">
        <v>107</v>
      </c>
    </row>
    <row r="86" s="1" customFormat="1" ht="22.8" customHeight="1">
      <c r="B86" s="33"/>
      <c r="C86" s="90" t="s">
        <v>108</v>
      </c>
      <c r="D86" s="34"/>
      <c r="E86" s="34"/>
      <c r="F86" s="34"/>
      <c r="G86" s="34"/>
      <c r="H86" s="34"/>
      <c r="I86" s="126"/>
      <c r="J86" s="180">
        <f>BK86</f>
        <v>0</v>
      </c>
      <c r="K86" s="34"/>
      <c r="L86" s="38"/>
      <c r="M86" s="86"/>
      <c r="N86" s="87"/>
      <c r="O86" s="87"/>
      <c r="P86" s="181">
        <f>P87+P94</f>
        <v>0</v>
      </c>
      <c r="Q86" s="87"/>
      <c r="R86" s="181">
        <f>R87+R94</f>
        <v>0</v>
      </c>
      <c r="S86" s="87"/>
      <c r="T86" s="182">
        <f>T87+T94</f>
        <v>0</v>
      </c>
      <c r="AT86" s="12" t="s">
        <v>66</v>
      </c>
      <c r="AU86" s="12" t="s">
        <v>88</v>
      </c>
      <c r="BK86" s="183">
        <f>BK87+BK94</f>
        <v>0</v>
      </c>
    </row>
    <row r="87" s="10" customFormat="1" ht="25.92" customHeight="1">
      <c r="B87" s="184"/>
      <c r="C87" s="185"/>
      <c r="D87" s="186" t="s">
        <v>66</v>
      </c>
      <c r="E87" s="187" t="s">
        <v>67</v>
      </c>
      <c r="F87" s="187" t="s">
        <v>109</v>
      </c>
      <c r="G87" s="185"/>
      <c r="H87" s="185"/>
      <c r="I87" s="188"/>
      <c r="J87" s="189">
        <f>BK87</f>
        <v>0</v>
      </c>
      <c r="K87" s="185"/>
      <c r="L87" s="190"/>
      <c r="M87" s="191"/>
      <c r="N87" s="192"/>
      <c r="O87" s="192"/>
      <c r="P87" s="193">
        <f>SUM(P88:P93)</f>
        <v>0</v>
      </c>
      <c r="Q87" s="192"/>
      <c r="R87" s="193">
        <f>SUM(R88:R93)</f>
        <v>0</v>
      </c>
      <c r="S87" s="192"/>
      <c r="T87" s="194">
        <f>SUM(T88:T93)</f>
        <v>0</v>
      </c>
      <c r="AR87" s="195" t="s">
        <v>75</v>
      </c>
      <c r="AT87" s="196" t="s">
        <v>66</v>
      </c>
      <c r="AU87" s="196" t="s">
        <v>67</v>
      </c>
      <c r="AY87" s="195" t="s">
        <v>110</v>
      </c>
      <c r="BK87" s="197">
        <f>SUM(BK88:BK93)</f>
        <v>0</v>
      </c>
    </row>
    <row r="88" s="1" customFormat="1" ht="16.5" customHeight="1">
      <c r="B88" s="33"/>
      <c r="C88" s="198" t="s">
        <v>75</v>
      </c>
      <c r="D88" s="198" t="s">
        <v>111</v>
      </c>
      <c r="E88" s="199" t="s">
        <v>112</v>
      </c>
      <c r="F88" s="200" t="s">
        <v>113</v>
      </c>
      <c r="G88" s="201" t="s">
        <v>114</v>
      </c>
      <c r="H88" s="202">
        <v>1</v>
      </c>
      <c r="I88" s="203"/>
      <c r="J88" s="204">
        <f>ROUND(I88*H88,2)</f>
        <v>0</v>
      </c>
      <c r="K88" s="200" t="s">
        <v>1</v>
      </c>
      <c r="L88" s="38"/>
      <c r="M88" s="205" t="s">
        <v>1</v>
      </c>
      <c r="N88" s="206" t="s">
        <v>38</v>
      </c>
      <c r="O88" s="74"/>
      <c r="P88" s="207">
        <f>O88*H88</f>
        <v>0</v>
      </c>
      <c r="Q88" s="207">
        <v>0</v>
      </c>
      <c r="R88" s="207">
        <f>Q88*H88</f>
        <v>0</v>
      </c>
      <c r="S88" s="207">
        <v>0</v>
      </c>
      <c r="T88" s="208">
        <f>S88*H88</f>
        <v>0</v>
      </c>
      <c r="AR88" s="12" t="s">
        <v>115</v>
      </c>
      <c r="AT88" s="12" t="s">
        <v>111</v>
      </c>
      <c r="AU88" s="12" t="s">
        <v>75</v>
      </c>
      <c r="AY88" s="12" t="s">
        <v>110</v>
      </c>
      <c r="BE88" s="209">
        <f>IF(N88="základní",J88,0)</f>
        <v>0</v>
      </c>
      <c r="BF88" s="209">
        <f>IF(N88="snížená",J88,0)</f>
        <v>0</v>
      </c>
      <c r="BG88" s="209">
        <f>IF(N88="zákl. přenesená",J88,0)</f>
        <v>0</v>
      </c>
      <c r="BH88" s="209">
        <f>IF(N88="sníž. přenesená",J88,0)</f>
        <v>0</v>
      </c>
      <c r="BI88" s="209">
        <f>IF(N88="nulová",J88,0)</f>
        <v>0</v>
      </c>
      <c r="BJ88" s="12" t="s">
        <v>75</v>
      </c>
      <c r="BK88" s="209">
        <f>ROUND(I88*H88,2)</f>
        <v>0</v>
      </c>
      <c r="BL88" s="12" t="s">
        <v>115</v>
      </c>
      <c r="BM88" s="12" t="s">
        <v>77</v>
      </c>
    </row>
    <row r="89" s="1" customFormat="1" ht="16.5" customHeight="1">
      <c r="B89" s="33"/>
      <c r="C89" s="198" t="s">
        <v>77</v>
      </c>
      <c r="D89" s="198" t="s">
        <v>111</v>
      </c>
      <c r="E89" s="199" t="s">
        <v>116</v>
      </c>
      <c r="F89" s="200" t="s">
        <v>117</v>
      </c>
      <c r="G89" s="201" t="s">
        <v>114</v>
      </c>
      <c r="H89" s="202">
        <v>1</v>
      </c>
      <c r="I89" s="203"/>
      <c r="J89" s="204">
        <f>ROUND(I89*H89,2)</f>
        <v>0</v>
      </c>
      <c r="K89" s="200" t="s">
        <v>1</v>
      </c>
      <c r="L89" s="38"/>
      <c r="M89" s="205" t="s">
        <v>1</v>
      </c>
      <c r="N89" s="206" t="s">
        <v>38</v>
      </c>
      <c r="O89" s="74"/>
      <c r="P89" s="207">
        <f>O89*H89</f>
        <v>0</v>
      </c>
      <c r="Q89" s="207">
        <v>0</v>
      </c>
      <c r="R89" s="207">
        <f>Q89*H89</f>
        <v>0</v>
      </c>
      <c r="S89" s="207">
        <v>0</v>
      </c>
      <c r="T89" s="208">
        <f>S89*H89</f>
        <v>0</v>
      </c>
      <c r="AR89" s="12" t="s">
        <v>115</v>
      </c>
      <c r="AT89" s="12" t="s">
        <v>111</v>
      </c>
      <c r="AU89" s="12" t="s">
        <v>75</v>
      </c>
      <c r="AY89" s="12" t="s">
        <v>110</v>
      </c>
      <c r="BE89" s="209">
        <f>IF(N89="základní",J89,0)</f>
        <v>0</v>
      </c>
      <c r="BF89" s="209">
        <f>IF(N89="snížená",J89,0)</f>
        <v>0</v>
      </c>
      <c r="BG89" s="209">
        <f>IF(N89="zákl. přenesená",J89,0)</f>
        <v>0</v>
      </c>
      <c r="BH89" s="209">
        <f>IF(N89="sníž. přenesená",J89,0)</f>
        <v>0</v>
      </c>
      <c r="BI89" s="209">
        <f>IF(N89="nulová",J89,0)</f>
        <v>0</v>
      </c>
      <c r="BJ89" s="12" t="s">
        <v>75</v>
      </c>
      <c r="BK89" s="209">
        <f>ROUND(I89*H89,2)</f>
        <v>0</v>
      </c>
      <c r="BL89" s="12" t="s">
        <v>115</v>
      </c>
      <c r="BM89" s="12" t="s">
        <v>115</v>
      </c>
    </row>
    <row r="90" s="1" customFormat="1" ht="16.5" customHeight="1">
      <c r="B90" s="33"/>
      <c r="C90" s="198" t="s">
        <v>118</v>
      </c>
      <c r="D90" s="198" t="s">
        <v>111</v>
      </c>
      <c r="E90" s="199" t="s">
        <v>119</v>
      </c>
      <c r="F90" s="200" t="s">
        <v>120</v>
      </c>
      <c r="G90" s="201" t="s">
        <v>114</v>
      </c>
      <c r="H90" s="202">
        <v>1</v>
      </c>
      <c r="I90" s="203"/>
      <c r="J90" s="204">
        <f>ROUND(I90*H90,2)</f>
        <v>0</v>
      </c>
      <c r="K90" s="200" t="s">
        <v>1</v>
      </c>
      <c r="L90" s="38"/>
      <c r="M90" s="205" t="s">
        <v>1</v>
      </c>
      <c r="N90" s="206" t="s">
        <v>38</v>
      </c>
      <c r="O90" s="74"/>
      <c r="P90" s="207">
        <f>O90*H90</f>
        <v>0</v>
      </c>
      <c r="Q90" s="207">
        <v>0</v>
      </c>
      <c r="R90" s="207">
        <f>Q90*H90</f>
        <v>0</v>
      </c>
      <c r="S90" s="207">
        <v>0</v>
      </c>
      <c r="T90" s="208">
        <f>S90*H90</f>
        <v>0</v>
      </c>
      <c r="AR90" s="12" t="s">
        <v>115</v>
      </c>
      <c r="AT90" s="12" t="s">
        <v>111</v>
      </c>
      <c r="AU90" s="12" t="s">
        <v>75</v>
      </c>
      <c r="AY90" s="12" t="s">
        <v>110</v>
      </c>
      <c r="BE90" s="209">
        <f>IF(N90="základní",J90,0)</f>
        <v>0</v>
      </c>
      <c r="BF90" s="209">
        <f>IF(N90="snížená",J90,0)</f>
        <v>0</v>
      </c>
      <c r="BG90" s="209">
        <f>IF(N90="zákl. přenesená",J90,0)</f>
        <v>0</v>
      </c>
      <c r="BH90" s="209">
        <f>IF(N90="sníž. přenesená",J90,0)</f>
        <v>0</v>
      </c>
      <c r="BI90" s="209">
        <f>IF(N90="nulová",J90,0)</f>
        <v>0</v>
      </c>
      <c r="BJ90" s="12" t="s">
        <v>75</v>
      </c>
      <c r="BK90" s="209">
        <f>ROUND(I90*H90,2)</f>
        <v>0</v>
      </c>
      <c r="BL90" s="12" t="s">
        <v>115</v>
      </c>
      <c r="BM90" s="12" t="s">
        <v>121</v>
      </c>
    </row>
    <row r="91" s="1" customFormat="1" ht="16.5" customHeight="1">
      <c r="B91" s="33"/>
      <c r="C91" s="198" t="s">
        <v>115</v>
      </c>
      <c r="D91" s="198" t="s">
        <v>111</v>
      </c>
      <c r="E91" s="199" t="s">
        <v>122</v>
      </c>
      <c r="F91" s="200" t="s">
        <v>123</v>
      </c>
      <c r="G91" s="201" t="s">
        <v>114</v>
      </c>
      <c r="H91" s="202">
        <v>1</v>
      </c>
      <c r="I91" s="203"/>
      <c r="J91" s="204">
        <f>ROUND(I91*H91,2)</f>
        <v>0</v>
      </c>
      <c r="K91" s="200" t="s">
        <v>1</v>
      </c>
      <c r="L91" s="38"/>
      <c r="M91" s="205" t="s">
        <v>1</v>
      </c>
      <c r="N91" s="206" t="s">
        <v>38</v>
      </c>
      <c r="O91" s="74"/>
      <c r="P91" s="207">
        <f>O91*H91</f>
        <v>0</v>
      </c>
      <c r="Q91" s="207">
        <v>0</v>
      </c>
      <c r="R91" s="207">
        <f>Q91*H91</f>
        <v>0</v>
      </c>
      <c r="S91" s="207">
        <v>0</v>
      </c>
      <c r="T91" s="208">
        <f>S91*H91</f>
        <v>0</v>
      </c>
      <c r="AR91" s="12" t="s">
        <v>115</v>
      </c>
      <c r="AT91" s="12" t="s">
        <v>111</v>
      </c>
      <c r="AU91" s="12" t="s">
        <v>75</v>
      </c>
      <c r="AY91" s="12" t="s">
        <v>110</v>
      </c>
      <c r="BE91" s="209">
        <f>IF(N91="základní",J91,0)</f>
        <v>0</v>
      </c>
      <c r="BF91" s="209">
        <f>IF(N91="snížená",J91,0)</f>
        <v>0</v>
      </c>
      <c r="BG91" s="209">
        <f>IF(N91="zákl. přenesená",J91,0)</f>
        <v>0</v>
      </c>
      <c r="BH91" s="209">
        <f>IF(N91="sníž. přenesená",J91,0)</f>
        <v>0</v>
      </c>
      <c r="BI91" s="209">
        <f>IF(N91="nulová",J91,0)</f>
        <v>0</v>
      </c>
      <c r="BJ91" s="12" t="s">
        <v>75</v>
      </c>
      <c r="BK91" s="209">
        <f>ROUND(I91*H91,2)</f>
        <v>0</v>
      </c>
      <c r="BL91" s="12" t="s">
        <v>115</v>
      </c>
      <c r="BM91" s="12" t="s">
        <v>124</v>
      </c>
    </row>
    <row r="92" s="1" customFormat="1" ht="16.5" customHeight="1">
      <c r="B92" s="33"/>
      <c r="C92" s="198" t="s">
        <v>125</v>
      </c>
      <c r="D92" s="198" t="s">
        <v>111</v>
      </c>
      <c r="E92" s="199" t="s">
        <v>126</v>
      </c>
      <c r="F92" s="200" t="s">
        <v>127</v>
      </c>
      <c r="G92" s="201" t="s">
        <v>114</v>
      </c>
      <c r="H92" s="202">
        <v>1</v>
      </c>
      <c r="I92" s="203"/>
      <c r="J92" s="204">
        <f>ROUND(I92*H92,2)</f>
        <v>0</v>
      </c>
      <c r="K92" s="200" t="s">
        <v>1</v>
      </c>
      <c r="L92" s="38"/>
      <c r="M92" s="205" t="s">
        <v>1</v>
      </c>
      <c r="N92" s="206" t="s">
        <v>38</v>
      </c>
      <c r="O92" s="74"/>
      <c r="P92" s="207">
        <f>O92*H92</f>
        <v>0</v>
      </c>
      <c r="Q92" s="207">
        <v>0</v>
      </c>
      <c r="R92" s="207">
        <f>Q92*H92</f>
        <v>0</v>
      </c>
      <c r="S92" s="207">
        <v>0</v>
      </c>
      <c r="T92" s="208">
        <f>S92*H92</f>
        <v>0</v>
      </c>
      <c r="AR92" s="12" t="s">
        <v>115</v>
      </c>
      <c r="AT92" s="12" t="s">
        <v>111</v>
      </c>
      <c r="AU92" s="12" t="s">
        <v>75</v>
      </c>
      <c r="AY92" s="12" t="s">
        <v>110</v>
      </c>
      <c r="BE92" s="209">
        <f>IF(N92="základní",J92,0)</f>
        <v>0</v>
      </c>
      <c r="BF92" s="209">
        <f>IF(N92="snížená",J92,0)</f>
        <v>0</v>
      </c>
      <c r="BG92" s="209">
        <f>IF(N92="zákl. přenesená",J92,0)</f>
        <v>0</v>
      </c>
      <c r="BH92" s="209">
        <f>IF(N92="sníž. přenesená",J92,0)</f>
        <v>0</v>
      </c>
      <c r="BI92" s="209">
        <f>IF(N92="nulová",J92,0)</f>
        <v>0</v>
      </c>
      <c r="BJ92" s="12" t="s">
        <v>75</v>
      </c>
      <c r="BK92" s="209">
        <f>ROUND(I92*H92,2)</f>
        <v>0</v>
      </c>
      <c r="BL92" s="12" t="s">
        <v>115</v>
      </c>
      <c r="BM92" s="12" t="s">
        <v>128</v>
      </c>
    </row>
    <row r="93" s="1" customFormat="1" ht="16.5" customHeight="1">
      <c r="B93" s="33"/>
      <c r="C93" s="198" t="s">
        <v>121</v>
      </c>
      <c r="D93" s="198" t="s">
        <v>111</v>
      </c>
      <c r="E93" s="199" t="s">
        <v>129</v>
      </c>
      <c r="F93" s="200" t="s">
        <v>130</v>
      </c>
      <c r="G93" s="201" t="s">
        <v>114</v>
      </c>
      <c r="H93" s="202">
        <v>1</v>
      </c>
      <c r="I93" s="203"/>
      <c r="J93" s="204">
        <f>ROUND(I93*H93,2)</f>
        <v>0</v>
      </c>
      <c r="K93" s="200" t="s">
        <v>1</v>
      </c>
      <c r="L93" s="38"/>
      <c r="M93" s="205" t="s">
        <v>1</v>
      </c>
      <c r="N93" s="206" t="s">
        <v>38</v>
      </c>
      <c r="O93" s="74"/>
      <c r="P93" s="207">
        <f>O93*H93</f>
        <v>0</v>
      </c>
      <c r="Q93" s="207">
        <v>0</v>
      </c>
      <c r="R93" s="207">
        <f>Q93*H93</f>
        <v>0</v>
      </c>
      <c r="S93" s="207">
        <v>0</v>
      </c>
      <c r="T93" s="208">
        <f>S93*H93</f>
        <v>0</v>
      </c>
      <c r="AR93" s="12" t="s">
        <v>115</v>
      </c>
      <c r="AT93" s="12" t="s">
        <v>111</v>
      </c>
      <c r="AU93" s="12" t="s">
        <v>75</v>
      </c>
      <c r="AY93" s="12" t="s">
        <v>110</v>
      </c>
      <c r="BE93" s="209">
        <f>IF(N93="základní",J93,0)</f>
        <v>0</v>
      </c>
      <c r="BF93" s="209">
        <f>IF(N93="snížená",J93,0)</f>
        <v>0</v>
      </c>
      <c r="BG93" s="209">
        <f>IF(N93="zákl. přenesená",J93,0)</f>
        <v>0</v>
      </c>
      <c r="BH93" s="209">
        <f>IF(N93="sníž. přenesená",J93,0)</f>
        <v>0</v>
      </c>
      <c r="BI93" s="209">
        <f>IF(N93="nulová",J93,0)</f>
        <v>0</v>
      </c>
      <c r="BJ93" s="12" t="s">
        <v>75</v>
      </c>
      <c r="BK93" s="209">
        <f>ROUND(I93*H93,2)</f>
        <v>0</v>
      </c>
      <c r="BL93" s="12" t="s">
        <v>115</v>
      </c>
      <c r="BM93" s="12" t="s">
        <v>131</v>
      </c>
    </row>
    <row r="94" s="10" customFormat="1" ht="25.92" customHeight="1">
      <c r="B94" s="184"/>
      <c r="C94" s="185"/>
      <c r="D94" s="186" t="s">
        <v>66</v>
      </c>
      <c r="E94" s="187" t="s">
        <v>132</v>
      </c>
      <c r="F94" s="187" t="s">
        <v>133</v>
      </c>
      <c r="G94" s="185"/>
      <c r="H94" s="185"/>
      <c r="I94" s="188"/>
      <c r="J94" s="189">
        <f>BK94</f>
        <v>0</v>
      </c>
      <c r="K94" s="185"/>
      <c r="L94" s="190"/>
      <c r="M94" s="191"/>
      <c r="N94" s="192"/>
      <c r="O94" s="192"/>
      <c r="P94" s="193">
        <f>P95+P124+P128+P135+P147</f>
        <v>0</v>
      </c>
      <c r="Q94" s="192"/>
      <c r="R94" s="193">
        <f>R95+R124+R128+R135+R147</f>
        <v>0</v>
      </c>
      <c r="S94" s="192"/>
      <c r="T94" s="194">
        <f>T95+T124+T128+T135+T147</f>
        <v>0</v>
      </c>
      <c r="AR94" s="195" t="s">
        <v>75</v>
      </c>
      <c r="AT94" s="196" t="s">
        <v>66</v>
      </c>
      <c r="AU94" s="196" t="s">
        <v>67</v>
      </c>
      <c r="AY94" s="195" t="s">
        <v>110</v>
      </c>
      <c r="BK94" s="197">
        <f>BK95+BK124+BK128+BK135+BK147</f>
        <v>0</v>
      </c>
    </row>
    <row r="95" s="10" customFormat="1" ht="22.8" customHeight="1">
      <c r="B95" s="184"/>
      <c r="C95" s="185"/>
      <c r="D95" s="186" t="s">
        <v>66</v>
      </c>
      <c r="E95" s="210" t="s">
        <v>134</v>
      </c>
      <c r="F95" s="210" t="s">
        <v>135</v>
      </c>
      <c r="G95" s="185"/>
      <c r="H95" s="185"/>
      <c r="I95" s="188"/>
      <c r="J95" s="211">
        <f>BK95</f>
        <v>0</v>
      </c>
      <c r="K95" s="185"/>
      <c r="L95" s="190"/>
      <c r="M95" s="191"/>
      <c r="N95" s="192"/>
      <c r="O95" s="192"/>
      <c r="P95" s="193">
        <f>SUM(P96:P123)</f>
        <v>0</v>
      </c>
      <c r="Q95" s="192"/>
      <c r="R95" s="193">
        <f>SUM(R96:R123)</f>
        <v>0</v>
      </c>
      <c r="S95" s="192"/>
      <c r="T95" s="194">
        <f>SUM(T96:T123)</f>
        <v>0</v>
      </c>
      <c r="AR95" s="195" t="s">
        <v>75</v>
      </c>
      <c r="AT95" s="196" t="s">
        <v>66</v>
      </c>
      <c r="AU95" s="196" t="s">
        <v>75</v>
      </c>
      <c r="AY95" s="195" t="s">
        <v>110</v>
      </c>
      <c r="BK95" s="197">
        <f>SUM(BK96:BK123)</f>
        <v>0</v>
      </c>
    </row>
    <row r="96" s="1" customFormat="1" ht="16.5" customHeight="1">
      <c r="B96" s="33"/>
      <c r="C96" s="198" t="s">
        <v>136</v>
      </c>
      <c r="D96" s="198" t="s">
        <v>111</v>
      </c>
      <c r="E96" s="199" t="s">
        <v>137</v>
      </c>
      <c r="F96" s="200" t="s">
        <v>138</v>
      </c>
      <c r="G96" s="201" t="s">
        <v>139</v>
      </c>
      <c r="H96" s="202">
        <v>55</v>
      </c>
      <c r="I96" s="203"/>
      <c r="J96" s="204">
        <f>ROUND(I96*H96,2)</f>
        <v>0</v>
      </c>
      <c r="K96" s="200" t="s">
        <v>1</v>
      </c>
      <c r="L96" s="38"/>
      <c r="M96" s="205" t="s">
        <v>1</v>
      </c>
      <c r="N96" s="206" t="s">
        <v>38</v>
      </c>
      <c r="O96" s="74"/>
      <c r="P96" s="207">
        <f>O96*H96</f>
        <v>0</v>
      </c>
      <c r="Q96" s="207">
        <v>0</v>
      </c>
      <c r="R96" s="207">
        <f>Q96*H96</f>
        <v>0</v>
      </c>
      <c r="S96" s="207">
        <v>0</v>
      </c>
      <c r="T96" s="208">
        <f>S96*H96</f>
        <v>0</v>
      </c>
      <c r="AR96" s="12" t="s">
        <v>115</v>
      </c>
      <c r="AT96" s="12" t="s">
        <v>111</v>
      </c>
      <c r="AU96" s="12" t="s">
        <v>77</v>
      </c>
      <c r="AY96" s="12" t="s">
        <v>110</v>
      </c>
      <c r="BE96" s="209">
        <f>IF(N96="základní",J96,0)</f>
        <v>0</v>
      </c>
      <c r="BF96" s="209">
        <f>IF(N96="snížená",J96,0)</f>
        <v>0</v>
      </c>
      <c r="BG96" s="209">
        <f>IF(N96="zákl. přenesená",J96,0)</f>
        <v>0</v>
      </c>
      <c r="BH96" s="209">
        <f>IF(N96="sníž. přenesená",J96,0)</f>
        <v>0</v>
      </c>
      <c r="BI96" s="209">
        <f>IF(N96="nulová",J96,0)</f>
        <v>0</v>
      </c>
      <c r="BJ96" s="12" t="s">
        <v>75</v>
      </c>
      <c r="BK96" s="209">
        <f>ROUND(I96*H96,2)</f>
        <v>0</v>
      </c>
      <c r="BL96" s="12" t="s">
        <v>115</v>
      </c>
      <c r="BM96" s="12" t="s">
        <v>140</v>
      </c>
    </row>
    <row r="97" s="1" customFormat="1" ht="16.5" customHeight="1">
      <c r="B97" s="33"/>
      <c r="C97" s="198" t="s">
        <v>124</v>
      </c>
      <c r="D97" s="198" t="s">
        <v>111</v>
      </c>
      <c r="E97" s="199" t="s">
        <v>141</v>
      </c>
      <c r="F97" s="200" t="s">
        <v>142</v>
      </c>
      <c r="G97" s="201" t="s">
        <v>139</v>
      </c>
      <c r="H97" s="202">
        <v>55</v>
      </c>
      <c r="I97" s="203"/>
      <c r="J97" s="204">
        <f>ROUND(I97*H97,2)</f>
        <v>0</v>
      </c>
      <c r="K97" s="200" t="s">
        <v>1</v>
      </c>
      <c r="L97" s="38"/>
      <c r="M97" s="205" t="s">
        <v>1</v>
      </c>
      <c r="N97" s="206" t="s">
        <v>38</v>
      </c>
      <c r="O97" s="74"/>
      <c r="P97" s="207">
        <f>O97*H97</f>
        <v>0</v>
      </c>
      <c r="Q97" s="207">
        <v>0</v>
      </c>
      <c r="R97" s="207">
        <f>Q97*H97</f>
        <v>0</v>
      </c>
      <c r="S97" s="207">
        <v>0</v>
      </c>
      <c r="T97" s="208">
        <f>S97*H97</f>
        <v>0</v>
      </c>
      <c r="AR97" s="12" t="s">
        <v>115</v>
      </c>
      <c r="AT97" s="12" t="s">
        <v>111</v>
      </c>
      <c r="AU97" s="12" t="s">
        <v>77</v>
      </c>
      <c r="AY97" s="12" t="s">
        <v>110</v>
      </c>
      <c r="BE97" s="209">
        <f>IF(N97="základní",J97,0)</f>
        <v>0</v>
      </c>
      <c r="BF97" s="209">
        <f>IF(N97="snížená",J97,0)</f>
        <v>0</v>
      </c>
      <c r="BG97" s="209">
        <f>IF(N97="zákl. přenesená",J97,0)</f>
        <v>0</v>
      </c>
      <c r="BH97" s="209">
        <f>IF(N97="sníž. přenesená",J97,0)</f>
        <v>0</v>
      </c>
      <c r="BI97" s="209">
        <f>IF(N97="nulová",J97,0)</f>
        <v>0</v>
      </c>
      <c r="BJ97" s="12" t="s">
        <v>75</v>
      </c>
      <c r="BK97" s="209">
        <f>ROUND(I97*H97,2)</f>
        <v>0</v>
      </c>
      <c r="BL97" s="12" t="s">
        <v>115</v>
      </c>
      <c r="BM97" s="12" t="s">
        <v>143</v>
      </c>
    </row>
    <row r="98" s="1" customFormat="1" ht="16.5" customHeight="1">
      <c r="B98" s="33"/>
      <c r="C98" s="198" t="s">
        <v>144</v>
      </c>
      <c r="D98" s="198" t="s">
        <v>111</v>
      </c>
      <c r="E98" s="199" t="s">
        <v>145</v>
      </c>
      <c r="F98" s="200" t="s">
        <v>146</v>
      </c>
      <c r="G98" s="201" t="s">
        <v>139</v>
      </c>
      <c r="H98" s="202">
        <v>650</v>
      </c>
      <c r="I98" s="203"/>
      <c r="J98" s="204">
        <f>ROUND(I98*H98,2)</f>
        <v>0</v>
      </c>
      <c r="K98" s="200" t="s">
        <v>1</v>
      </c>
      <c r="L98" s="38"/>
      <c r="M98" s="205" t="s">
        <v>1</v>
      </c>
      <c r="N98" s="206" t="s">
        <v>38</v>
      </c>
      <c r="O98" s="74"/>
      <c r="P98" s="207">
        <f>O98*H98</f>
        <v>0</v>
      </c>
      <c r="Q98" s="207">
        <v>0</v>
      </c>
      <c r="R98" s="207">
        <f>Q98*H98</f>
        <v>0</v>
      </c>
      <c r="S98" s="207">
        <v>0</v>
      </c>
      <c r="T98" s="208">
        <f>S98*H98</f>
        <v>0</v>
      </c>
      <c r="AR98" s="12" t="s">
        <v>115</v>
      </c>
      <c r="AT98" s="12" t="s">
        <v>111</v>
      </c>
      <c r="AU98" s="12" t="s">
        <v>77</v>
      </c>
      <c r="AY98" s="12" t="s">
        <v>110</v>
      </c>
      <c r="BE98" s="209">
        <f>IF(N98="základní",J98,0)</f>
        <v>0</v>
      </c>
      <c r="BF98" s="209">
        <f>IF(N98="snížená",J98,0)</f>
        <v>0</v>
      </c>
      <c r="BG98" s="209">
        <f>IF(N98="zákl. přenesená",J98,0)</f>
        <v>0</v>
      </c>
      <c r="BH98" s="209">
        <f>IF(N98="sníž. přenesená",J98,0)</f>
        <v>0</v>
      </c>
      <c r="BI98" s="209">
        <f>IF(N98="nulová",J98,0)</f>
        <v>0</v>
      </c>
      <c r="BJ98" s="12" t="s">
        <v>75</v>
      </c>
      <c r="BK98" s="209">
        <f>ROUND(I98*H98,2)</f>
        <v>0</v>
      </c>
      <c r="BL98" s="12" t="s">
        <v>115</v>
      </c>
      <c r="BM98" s="12" t="s">
        <v>147</v>
      </c>
    </row>
    <row r="99" s="1" customFormat="1" ht="16.5" customHeight="1">
      <c r="B99" s="33"/>
      <c r="C99" s="212" t="s">
        <v>148</v>
      </c>
      <c r="D99" s="212" t="s">
        <v>149</v>
      </c>
      <c r="E99" s="213" t="s">
        <v>150</v>
      </c>
      <c r="F99" s="214" t="s">
        <v>151</v>
      </c>
      <c r="G99" s="215" t="s">
        <v>152</v>
      </c>
      <c r="H99" s="216">
        <v>1269</v>
      </c>
      <c r="I99" s="217"/>
      <c r="J99" s="218">
        <f>ROUND(I99*H99,2)</f>
        <v>0</v>
      </c>
      <c r="K99" s="214" t="s">
        <v>1</v>
      </c>
      <c r="L99" s="219"/>
      <c r="M99" s="220" t="s">
        <v>1</v>
      </c>
      <c r="N99" s="221" t="s">
        <v>38</v>
      </c>
      <c r="O99" s="74"/>
      <c r="P99" s="207">
        <f>O99*H99</f>
        <v>0</v>
      </c>
      <c r="Q99" s="207">
        <v>0</v>
      </c>
      <c r="R99" s="207">
        <f>Q99*H99</f>
        <v>0</v>
      </c>
      <c r="S99" s="207">
        <v>0</v>
      </c>
      <c r="T99" s="208">
        <f>S99*H99</f>
        <v>0</v>
      </c>
      <c r="AR99" s="12" t="s">
        <v>124</v>
      </c>
      <c r="AT99" s="12" t="s">
        <v>149</v>
      </c>
      <c r="AU99" s="12" t="s">
        <v>77</v>
      </c>
      <c r="AY99" s="12" t="s">
        <v>110</v>
      </c>
      <c r="BE99" s="209">
        <f>IF(N99="základní",J99,0)</f>
        <v>0</v>
      </c>
      <c r="BF99" s="209">
        <f>IF(N99="snížená",J99,0)</f>
        <v>0</v>
      </c>
      <c r="BG99" s="209">
        <f>IF(N99="zákl. přenesená",J99,0)</f>
        <v>0</v>
      </c>
      <c r="BH99" s="209">
        <f>IF(N99="sníž. přenesená",J99,0)</f>
        <v>0</v>
      </c>
      <c r="BI99" s="209">
        <f>IF(N99="nulová",J99,0)</f>
        <v>0</v>
      </c>
      <c r="BJ99" s="12" t="s">
        <v>75</v>
      </c>
      <c r="BK99" s="209">
        <f>ROUND(I99*H99,2)</f>
        <v>0</v>
      </c>
      <c r="BL99" s="12" t="s">
        <v>115</v>
      </c>
      <c r="BM99" s="12" t="s">
        <v>153</v>
      </c>
    </row>
    <row r="100" s="1" customFormat="1" ht="16.5" customHeight="1">
      <c r="B100" s="33"/>
      <c r="C100" s="198" t="s">
        <v>154</v>
      </c>
      <c r="D100" s="198" t="s">
        <v>111</v>
      </c>
      <c r="E100" s="199" t="s">
        <v>155</v>
      </c>
      <c r="F100" s="200" t="s">
        <v>156</v>
      </c>
      <c r="G100" s="201" t="s">
        <v>157</v>
      </c>
      <c r="H100" s="202">
        <v>1940</v>
      </c>
      <c r="I100" s="203"/>
      <c r="J100" s="204">
        <f>ROUND(I100*H100,2)</f>
        <v>0</v>
      </c>
      <c r="K100" s="200" t="s">
        <v>1</v>
      </c>
      <c r="L100" s="38"/>
      <c r="M100" s="205" t="s">
        <v>1</v>
      </c>
      <c r="N100" s="206" t="s">
        <v>38</v>
      </c>
      <c r="O100" s="74"/>
      <c r="P100" s="207">
        <f>O100*H100</f>
        <v>0</v>
      </c>
      <c r="Q100" s="207">
        <v>0</v>
      </c>
      <c r="R100" s="207">
        <f>Q100*H100</f>
        <v>0</v>
      </c>
      <c r="S100" s="207">
        <v>0</v>
      </c>
      <c r="T100" s="208">
        <f>S100*H100</f>
        <v>0</v>
      </c>
      <c r="AR100" s="12" t="s">
        <v>115</v>
      </c>
      <c r="AT100" s="12" t="s">
        <v>111</v>
      </c>
      <c r="AU100" s="12" t="s">
        <v>77</v>
      </c>
      <c r="AY100" s="12" t="s">
        <v>110</v>
      </c>
      <c r="BE100" s="209">
        <f>IF(N100="základní",J100,0)</f>
        <v>0</v>
      </c>
      <c r="BF100" s="209">
        <f>IF(N100="snížená",J100,0)</f>
        <v>0</v>
      </c>
      <c r="BG100" s="209">
        <f>IF(N100="zákl. přenesená",J100,0)</f>
        <v>0</v>
      </c>
      <c r="BH100" s="209">
        <f>IF(N100="sníž. přenesená",J100,0)</f>
        <v>0</v>
      </c>
      <c r="BI100" s="209">
        <f>IF(N100="nulová",J100,0)</f>
        <v>0</v>
      </c>
      <c r="BJ100" s="12" t="s">
        <v>75</v>
      </c>
      <c r="BK100" s="209">
        <f>ROUND(I100*H100,2)</f>
        <v>0</v>
      </c>
      <c r="BL100" s="12" t="s">
        <v>115</v>
      </c>
      <c r="BM100" s="12" t="s">
        <v>158</v>
      </c>
    </row>
    <row r="101" s="1" customFormat="1" ht="16.5" customHeight="1">
      <c r="B101" s="33"/>
      <c r="C101" s="198" t="s">
        <v>128</v>
      </c>
      <c r="D101" s="198" t="s">
        <v>111</v>
      </c>
      <c r="E101" s="199" t="s">
        <v>159</v>
      </c>
      <c r="F101" s="200" t="s">
        <v>160</v>
      </c>
      <c r="G101" s="201" t="s">
        <v>157</v>
      </c>
      <c r="H101" s="202">
        <v>1940</v>
      </c>
      <c r="I101" s="203"/>
      <c r="J101" s="204">
        <f>ROUND(I101*H101,2)</f>
        <v>0</v>
      </c>
      <c r="K101" s="200" t="s">
        <v>1</v>
      </c>
      <c r="L101" s="38"/>
      <c r="M101" s="205" t="s">
        <v>1</v>
      </c>
      <c r="N101" s="206" t="s">
        <v>38</v>
      </c>
      <c r="O101" s="74"/>
      <c r="P101" s="207">
        <f>O101*H101</f>
        <v>0</v>
      </c>
      <c r="Q101" s="207">
        <v>0</v>
      </c>
      <c r="R101" s="207">
        <f>Q101*H101</f>
        <v>0</v>
      </c>
      <c r="S101" s="207">
        <v>0</v>
      </c>
      <c r="T101" s="208">
        <f>S101*H101</f>
        <v>0</v>
      </c>
      <c r="AR101" s="12" t="s">
        <v>115</v>
      </c>
      <c r="AT101" s="12" t="s">
        <v>111</v>
      </c>
      <c r="AU101" s="12" t="s">
        <v>77</v>
      </c>
      <c r="AY101" s="12" t="s">
        <v>110</v>
      </c>
      <c r="BE101" s="209">
        <f>IF(N101="základní",J101,0)</f>
        <v>0</v>
      </c>
      <c r="BF101" s="209">
        <f>IF(N101="snížená",J101,0)</f>
        <v>0</v>
      </c>
      <c r="BG101" s="209">
        <f>IF(N101="zákl. přenesená",J101,0)</f>
        <v>0</v>
      </c>
      <c r="BH101" s="209">
        <f>IF(N101="sníž. přenesená",J101,0)</f>
        <v>0</v>
      </c>
      <c r="BI101" s="209">
        <f>IF(N101="nulová",J101,0)</f>
        <v>0</v>
      </c>
      <c r="BJ101" s="12" t="s">
        <v>75</v>
      </c>
      <c r="BK101" s="209">
        <f>ROUND(I101*H101,2)</f>
        <v>0</v>
      </c>
      <c r="BL101" s="12" t="s">
        <v>115</v>
      </c>
      <c r="BM101" s="12" t="s">
        <v>161</v>
      </c>
    </row>
    <row r="102" s="1" customFormat="1" ht="16.5" customHeight="1">
      <c r="B102" s="33"/>
      <c r="C102" s="212" t="s">
        <v>162</v>
      </c>
      <c r="D102" s="212" t="s">
        <v>149</v>
      </c>
      <c r="E102" s="213" t="s">
        <v>163</v>
      </c>
      <c r="F102" s="214" t="s">
        <v>164</v>
      </c>
      <c r="G102" s="215" t="s">
        <v>157</v>
      </c>
      <c r="H102" s="216">
        <v>1944</v>
      </c>
      <c r="I102" s="217"/>
      <c r="J102" s="218">
        <f>ROUND(I102*H102,2)</f>
        <v>0</v>
      </c>
      <c r="K102" s="214" t="s">
        <v>1</v>
      </c>
      <c r="L102" s="219"/>
      <c r="M102" s="220" t="s">
        <v>1</v>
      </c>
      <c r="N102" s="221" t="s">
        <v>38</v>
      </c>
      <c r="O102" s="74"/>
      <c r="P102" s="207">
        <f>O102*H102</f>
        <v>0</v>
      </c>
      <c r="Q102" s="207">
        <v>0</v>
      </c>
      <c r="R102" s="207">
        <f>Q102*H102</f>
        <v>0</v>
      </c>
      <c r="S102" s="207">
        <v>0</v>
      </c>
      <c r="T102" s="208">
        <f>S102*H102</f>
        <v>0</v>
      </c>
      <c r="AR102" s="12" t="s">
        <v>124</v>
      </c>
      <c r="AT102" s="12" t="s">
        <v>149</v>
      </c>
      <c r="AU102" s="12" t="s">
        <v>77</v>
      </c>
      <c r="AY102" s="12" t="s">
        <v>110</v>
      </c>
      <c r="BE102" s="209">
        <f>IF(N102="základní",J102,0)</f>
        <v>0</v>
      </c>
      <c r="BF102" s="209">
        <f>IF(N102="snížená",J102,0)</f>
        <v>0</v>
      </c>
      <c r="BG102" s="209">
        <f>IF(N102="zákl. přenesená",J102,0)</f>
        <v>0</v>
      </c>
      <c r="BH102" s="209">
        <f>IF(N102="sníž. přenesená",J102,0)</f>
        <v>0</v>
      </c>
      <c r="BI102" s="209">
        <f>IF(N102="nulová",J102,0)</f>
        <v>0</v>
      </c>
      <c r="BJ102" s="12" t="s">
        <v>75</v>
      </c>
      <c r="BK102" s="209">
        <f>ROUND(I102*H102,2)</f>
        <v>0</v>
      </c>
      <c r="BL102" s="12" t="s">
        <v>115</v>
      </c>
      <c r="BM102" s="12" t="s">
        <v>165</v>
      </c>
    </row>
    <row r="103" s="1" customFormat="1" ht="16.5" customHeight="1">
      <c r="B103" s="33"/>
      <c r="C103" s="212" t="s">
        <v>131</v>
      </c>
      <c r="D103" s="212" t="s">
        <v>149</v>
      </c>
      <c r="E103" s="213" t="s">
        <v>166</v>
      </c>
      <c r="F103" s="214" t="s">
        <v>167</v>
      </c>
      <c r="G103" s="215" t="s">
        <v>157</v>
      </c>
      <c r="H103" s="216">
        <v>56</v>
      </c>
      <c r="I103" s="217"/>
      <c r="J103" s="218">
        <f>ROUND(I103*H103,2)</f>
        <v>0</v>
      </c>
      <c r="K103" s="214" t="s">
        <v>1</v>
      </c>
      <c r="L103" s="219"/>
      <c r="M103" s="220" t="s">
        <v>1</v>
      </c>
      <c r="N103" s="221" t="s">
        <v>38</v>
      </c>
      <c r="O103" s="74"/>
      <c r="P103" s="207">
        <f>O103*H103</f>
        <v>0</v>
      </c>
      <c r="Q103" s="207">
        <v>0</v>
      </c>
      <c r="R103" s="207">
        <f>Q103*H103</f>
        <v>0</v>
      </c>
      <c r="S103" s="207">
        <v>0</v>
      </c>
      <c r="T103" s="208">
        <f>S103*H103</f>
        <v>0</v>
      </c>
      <c r="AR103" s="12" t="s">
        <v>124</v>
      </c>
      <c r="AT103" s="12" t="s">
        <v>149</v>
      </c>
      <c r="AU103" s="12" t="s">
        <v>77</v>
      </c>
      <c r="AY103" s="12" t="s">
        <v>110</v>
      </c>
      <c r="BE103" s="209">
        <f>IF(N103="základní",J103,0)</f>
        <v>0</v>
      </c>
      <c r="BF103" s="209">
        <f>IF(N103="snížená",J103,0)</f>
        <v>0</v>
      </c>
      <c r="BG103" s="209">
        <f>IF(N103="zákl. přenesená",J103,0)</f>
        <v>0</v>
      </c>
      <c r="BH103" s="209">
        <f>IF(N103="sníž. přenesená",J103,0)</f>
        <v>0</v>
      </c>
      <c r="BI103" s="209">
        <f>IF(N103="nulová",J103,0)</f>
        <v>0</v>
      </c>
      <c r="BJ103" s="12" t="s">
        <v>75</v>
      </c>
      <c r="BK103" s="209">
        <f>ROUND(I103*H103,2)</f>
        <v>0</v>
      </c>
      <c r="BL103" s="12" t="s">
        <v>115</v>
      </c>
      <c r="BM103" s="12" t="s">
        <v>168</v>
      </c>
    </row>
    <row r="104" s="1" customFormat="1" ht="16.5" customHeight="1">
      <c r="B104" s="33"/>
      <c r="C104" s="212" t="s">
        <v>8</v>
      </c>
      <c r="D104" s="212" t="s">
        <v>149</v>
      </c>
      <c r="E104" s="213" t="s">
        <v>169</v>
      </c>
      <c r="F104" s="214" t="s">
        <v>170</v>
      </c>
      <c r="G104" s="215" t="s">
        <v>157</v>
      </c>
      <c r="H104" s="216">
        <v>5760</v>
      </c>
      <c r="I104" s="217"/>
      <c r="J104" s="218">
        <f>ROUND(I104*H104,2)</f>
        <v>0</v>
      </c>
      <c r="K104" s="214" t="s">
        <v>1</v>
      </c>
      <c r="L104" s="219"/>
      <c r="M104" s="220" t="s">
        <v>1</v>
      </c>
      <c r="N104" s="221" t="s">
        <v>38</v>
      </c>
      <c r="O104" s="74"/>
      <c r="P104" s="207">
        <f>O104*H104</f>
        <v>0</v>
      </c>
      <c r="Q104" s="207">
        <v>0</v>
      </c>
      <c r="R104" s="207">
        <f>Q104*H104</f>
        <v>0</v>
      </c>
      <c r="S104" s="207">
        <v>0</v>
      </c>
      <c r="T104" s="208">
        <f>S104*H104</f>
        <v>0</v>
      </c>
      <c r="AR104" s="12" t="s">
        <v>124</v>
      </c>
      <c r="AT104" s="12" t="s">
        <v>149</v>
      </c>
      <c r="AU104" s="12" t="s">
        <v>77</v>
      </c>
      <c r="AY104" s="12" t="s">
        <v>110</v>
      </c>
      <c r="BE104" s="209">
        <f>IF(N104="základní",J104,0)</f>
        <v>0</v>
      </c>
      <c r="BF104" s="209">
        <f>IF(N104="snížená",J104,0)</f>
        <v>0</v>
      </c>
      <c r="BG104" s="209">
        <f>IF(N104="zákl. přenesená",J104,0)</f>
        <v>0</v>
      </c>
      <c r="BH104" s="209">
        <f>IF(N104="sníž. přenesená",J104,0)</f>
        <v>0</v>
      </c>
      <c r="BI104" s="209">
        <f>IF(N104="nulová",J104,0)</f>
        <v>0</v>
      </c>
      <c r="BJ104" s="12" t="s">
        <v>75</v>
      </c>
      <c r="BK104" s="209">
        <f>ROUND(I104*H104,2)</f>
        <v>0</v>
      </c>
      <c r="BL104" s="12" t="s">
        <v>115</v>
      </c>
      <c r="BM104" s="12" t="s">
        <v>171</v>
      </c>
    </row>
    <row r="105" s="1" customFormat="1" ht="16.5" customHeight="1">
      <c r="B105" s="33"/>
      <c r="C105" s="212" t="s">
        <v>140</v>
      </c>
      <c r="D105" s="212" t="s">
        <v>149</v>
      </c>
      <c r="E105" s="213" t="s">
        <v>172</v>
      </c>
      <c r="F105" s="214" t="s">
        <v>173</v>
      </c>
      <c r="G105" s="215" t="s">
        <v>157</v>
      </c>
      <c r="H105" s="216">
        <v>5760</v>
      </c>
      <c r="I105" s="217"/>
      <c r="J105" s="218">
        <f>ROUND(I105*H105,2)</f>
        <v>0</v>
      </c>
      <c r="K105" s="214" t="s">
        <v>1</v>
      </c>
      <c r="L105" s="219"/>
      <c r="M105" s="220" t="s">
        <v>1</v>
      </c>
      <c r="N105" s="221" t="s">
        <v>38</v>
      </c>
      <c r="O105" s="74"/>
      <c r="P105" s="207">
        <f>O105*H105</f>
        <v>0</v>
      </c>
      <c r="Q105" s="207">
        <v>0</v>
      </c>
      <c r="R105" s="207">
        <f>Q105*H105</f>
        <v>0</v>
      </c>
      <c r="S105" s="207">
        <v>0</v>
      </c>
      <c r="T105" s="208">
        <f>S105*H105</f>
        <v>0</v>
      </c>
      <c r="AR105" s="12" t="s">
        <v>124</v>
      </c>
      <c r="AT105" s="12" t="s">
        <v>149</v>
      </c>
      <c r="AU105" s="12" t="s">
        <v>77</v>
      </c>
      <c r="AY105" s="12" t="s">
        <v>110</v>
      </c>
      <c r="BE105" s="209">
        <f>IF(N105="základní",J105,0)</f>
        <v>0</v>
      </c>
      <c r="BF105" s="209">
        <f>IF(N105="snížená",J105,0)</f>
        <v>0</v>
      </c>
      <c r="BG105" s="209">
        <f>IF(N105="zákl. přenesená",J105,0)</f>
        <v>0</v>
      </c>
      <c r="BH105" s="209">
        <f>IF(N105="sníž. přenesená",J105,0)</f>
        <v>0</v>
      </c>
      <c r="BI105" s="209">
        <f>IF(N105="nulová",J105,0)</f>
        <v>0</v>
      </c>
      <c r="BJ105" s="12" t="s">
        <v>75</v>
      </c>
      <c r="BK105" s="209">
        <f>ROUND(I105*H105,2)</f>
        <v>0</v>
      </c>
      <c r="BL105" s="12" t="s">
        <v>115</v>
      </c>
      <c r="BM105" s="12" t="s">
        <v>174</v>
      </c>
    </row>
    <row r="106" s="1" customFormat="1" ht="16.5" customHeight="1">
      <c r="B106" s="33"/>
      <c r="C106" s="212" t="s">
        <v>175</v>
      </c>
      <c r="D106" s="212" t="s">
        <v>149</v>
      </c>
      <c r="E106" s="213" t="s">
        <v>176</v>
      </c>
      <c r="F106" s="214" t="s">
        <v>177</v>
      </c>
      <c r="G106" s="215" t="s">
        <v>157</v>
      </c>
      <c r="H106" s="216">
        <v>5760</v>
      </c>
      <c r="I106" s="217"/>
      <c r="J106" s="218">
        <f>ROUND(I106*H106,2)</f>
        <v>0</v>
      </c>
      <c r="K106" s="214" t="s">
        <v>1</v>
      </c>
      <c r="L106" s="219"/>
      <c r="M106" s="220" t="s">
        <v>1</v>
      </c>
      <c r="N106" s="221" t="s">
        <v>38</v>
      </c>
      <c r="O106" s="74"/>
      <c r="P106" s="207">
        <f>O106*H106</f>
        <v>0</v>
      </c>
      <c r="Q106" s="207">
        <v>0</v>
      </c>
      <c r="R106" s="207">
        <f>Q106*H106</f>
        <v>0</v>
      </c>
      <c r="S106" s="207">
        <v>0</v>
      </c>
      <c r="T106" s="208">
        <f>S106*H106</f>
        <v>0</v>
      </c>
      <c r="AR106" s="12" t="s">
        <v>124</v>
      </c>
      <c r="AT106" s="12" t="s">
        <v>149</v>
      </c>
      <c r="AU106" s="12" t="s">
        <v>77</v>
      </c>
      <c r="AY106" s="12" t="s">
        <v>110</v>
      </c>
      <c r="BE106" s="209">
        <f>IF(N106="základní",J106,0)</f>
        <v>0</v>
      </c>
      <c r="BF106" s="209">
        <f>IF(N106="snížená",J106,0)</f>
        <v>0</v>
      </c>
      <c r="BG106" s="209">
        <f>IF(N106="zákl. přenesená",J106,0)</f>
        <v>0</v>
      </c>
      <c r="BH106" s="209">
        <f>IF(N106="sníž. přenesená",J106,0)</f>
        <v>0</v>
      </c>
      <c r="BI106" s="209">
        <f>IF(N106="nulová",J106,0)</f>
        <v>0</v>
      </c>
      <c r="BJ106" s="12" t="s">
        <v>75</v>
      </c>
      <c r="BK106" s="209">
        <f>ROUND(I106*H106,2)</f>
        <v>0</v>
      </c>
      <c r="BL106" s="12" t="s">
        <v>115</v>
      </c>
      <c r="BM106" s="12" t="s">
        <v>178</v>
      </c>
    </row>
    <row r="107" s="1" customFormat="1" ht="16.5" customHeight="1">
      <c r="B107" s="33"/>
      <c r="C107" s="212" t="s">
        <v>143</v>
      </c>
      <c r="D107" s="212" t="s">
        <v>149</v>
      </c>
      <c r="E107" s="213" t="s">
        <v>179</v>
      </c>
      <c r="F107" s="214" t="s">
        <v>180</v>
      </c>
      <c r="G107" s="215" t="s">
        <v>157</v>
      </c>
      <c r="H107" s="216">
        <v>5760</v>
      </c>
      <c r="I107" s="217"/>
      <c r="J107" s="218">
        <f>ROUND(I107*H107,2)</f>
        <v>0</v>
      </c>
      <c r="K107" s="214" t="s">
        <v>1</v>
      </c>
      <c r="L107" s="219"/>
      <c r="M107" s="220" t="s">
        <v>1</v>
      </c>
      <c r="N107" s="221" t="s">
        <v>38</v>
      </c>
      <c r="O107" s="74"/>
      <c r="P107" s="207">
        <f>O107*H107</f>
        <v>0</v>
      </c>
      <c r="Q107" s="207">
        <v>0</v>
      </c>
      <c r="R107" s="207">
        <f>Q107*H107</f>
        <v>0</v>
      </c>
      <c r="S107" s="207">
        <v>0</v>
      </c>
      <c r="T107" s="208">
        <f>S107*H107</f>
        <v>0</v>
      </c>
      <c r="AR107" s="12" t="s">
        <v>124</v>
      </c>
      <c r="AT107" s="12" t="s">
        <v>149</v>
      </c>
      <c r="AU107" s="12" t="s">
        <v>77</v>
      </c>
      <c r="AY107" s="12" t="s">
        <v>110</v>
      </c>
      <c r="BE107" s="209">
        <f>IF(N107="základní",J107,0)</f>
        <v>0</v>
      </c>
      <c r="BF107" s="209">
        <f>IF(N107="snížená",J107,0)</f>
        <v>0</v>
      </c>
      <c r="BG107" s="209">
        <f>IF(N107="zákl. přenesená",J107,0)</f>
        <v>0</v>
      </c>
      <c r="BH107" s="209">
        <f>IF(N107="sníž. přenesená",J107,0)</f>
        <v>0</v>
      </c>
      <c r="BI107" s="209">
        <f>IF(N107="nulová",J107,0)</f>
        <v>0</v>
      </c>
      <c r="BJ107" s="12" t="s">
        <v>75</v>
      </c>
      <c r="BK107" s="209">
        <f>ROUND(I107*H107,2)</f>
        <v>0</v>
      </c>
      <c r="BL107" s="12" t="s">
        <v>115</v>
      </c>
      <c r="BM107" s="12" t="s">
        <v>181</v>
      </c>
    </row>
    <row r="108" s="1" customFormat="1" ht="16.5" customHeight="1">
      <c r="B108" s="33"/>
      <c r="C108" s="212" t="s">
        <v>182</v>
      </c>
      <c r="D108" s="212" t="s">
        <v>149</v>
      </c>
      <c r="E108" s="213" t="s">
        <v>183</v>
      </c>
      <c r="F108" s="214" t="s">
        <v>184</v>
      </c>
      <c r="G108" s="215" t="s">
        <v>157</v>
      </c>
      <c r="H108" s="216">
        <v>3880</v>
      </c>
      <c r="I108" s="217"/>
      <c r="J108" s="218">
        <f>ROUND(I108*H108,2)</f>
        <v>0</v>
      </c>
      <c r="K108" s="214" t="s">
        <v>1</v>
      </c>
      <c r="L108" s="219"/>
      <c r="M108" s="220" t="s">
        <v>1</v>
      </c>
      <c r="N108" s="221" t="s">
        <v>38</v>
      </c>
      <c r="O108" s="74"/>
      <c r="P108" s="207">
        <f>O108*H108</f>
        <v>0</v>
      </c>
      <c r="Q108" s="207">
        <v>0</v>
      </c>
      <c r="R108" s="207">
        <f>Q108*H108</f>
        <v>0</v>
      </c>
      <c r="S108" s="207">
        <v>0</v>
      </c>
      <c r="T108" s="208">
        <f>S108*H108</f>
        <v>0</v>
      </c>
      <c r="AR108" s="12" t="s">
        <v>124</v>
      </c>
      <c r="AT108" s="12" t="s">
        <v>149</v>
      </c>
      <c r="AU108" s="12" t="s">
        <v>77</v>
      </c>
      <c r="AY108" s="12" t="s">
        <v>110</v>
      </c>
      <c r="BE108" s="209">
        <f>IF(N108="základní",J108,0)</f>
        <v>0</v>
      </c>
      <c r="BF108" s="209">
        <f>IF(N108="snížená",J108,0)</f>
        <v>0</v>
      </c>
      <c r="BG108" s="209">
        <f>IF(N108="zákl. přenesená",J108,0)</f>
        <v>0</v>
      </c>
      <c r="BH108" s="209">
        <f>IF(N108="sníž. přenesená",J108,0)</f>
        <v>0</v>
      </c>
      <c r="BI108" s="209">
        <f>IF(N108="nulová",J108,0)</f>
        <v>0</v>
      </c>
      <c r="BJ108" s="12" t="s">
        <v>75</v>
      </c>
      <c r="BK108" s="209">
        <f>ROUND(I108*H108,2)</f>
        <v>0</v>
      </c>
      <c r="BL108" s="12" t="s">
        <v>115</v>
      </c>
      <c r="BM108" s="12" t="s">
        <v>185</v>
      </c>
    </row>
    <row r="109" s="1" customFormat="1" ht="16.5" customHeight="1">
      <c r="B109" s="33"/>
      <c r="C109" s="198" t="s">
        <v>147</v>
      </c>
      <c r="D109" s="198" t="s">
        <v>111</v>
      </c>
      <c r="E109" s="199" t="s">
        <v>186</v>
      </c>
      <c r="F109" s="200" t="s">
        <v>187</v>
      </c>
      <c r="G109" s="201" t="s">
        <v>188</v>
      </c>
      <c r="H109" s="202">
        <v>1950</v>
      </c>
      <c r="I109" s="203"/>
      <c r="J109" s="204">
        <f>ROUND(I109*H109,2)</f>
        <v>0</v>
      </c>
      <c r="K109" s="200" t="s">
        <v>1</v>
      </c>
      <c r="L109" s="38"/>
      <c r="M109" s="205" t="s">
        <v>1</v>
      </c>
      <c r="N109" s="206" t="s">
        <v>38</v>
      </c>
      <c r="O109" s="74"/>
      <c r="P109" s="207">
        <f>O109*H109</f>
        <v>0</v>
      </c>
      <c r="Q109" s="207">
        <v>0</v>
      </c>
      <c r="R109" s="207">
        <f>Q109*H109</f>
        <v>0</v>
      </c>
      <c r="S109" s="207">
        <v>0</v>
      </c>
      <c r="T109" s="208">
        <f>S109*H109</f>
        <v>0</v>
      </c>
      <c r="AR109" s="12" t="s">
        <v>115</v>
      </c>
      <c r="AT109" s="12" t="s">
        <v>111</v>
      </c>
      <c r="AU109" s="12" t="s">
        <v>77</v>
      </c>
      <c r="AY109" s="12" t="s">
        <v>110</v>
      </c>
      <c r="BE109" s="209">
        <f>IF(N109="základní",J109,0)</f>
        <v>0</v>
      </c>
      <c r="BF109" s="209">
        <f>IF(N109="snížená",J109,0)</f>
        <v>0</v>
      </c>
      <c r="BG109" s="209">
        <f>IF(N109="zákl. přenesená",J109,0)</f>
        <v>0</v>
      </c>
      <c r="BH109" s="209">
        <f>IF(N109="sníž. přenesená",J109,0)</f>
        <v>0</v>
      </c>
      <c r="BI109" s="209">
        <f>IF(N109="nulová",J109,0)</f>
        <v>0</v>
      </c>
      <c r="BJ109" s="12" t="s">
        <v>75</v>
      </c>
      <c r="BK109" s="209">
        <f>ROUND(I109*H109,2)</f>
        <v>0</v>
      </c>
      <c r="BL109" s="12" t="s">
        <v>115</v>
      </c>
      <c r="BM109" s="12" t="s">
        <v>189</v>
      </c>
    </row>
    <row r="110" s="1" customFormat="1" ht="16.5" customHeight="1">
      <c r="B110" s="33"/>
      <c r="C110" s="198" t="s">
        <v>7</v>
      </c>
      <c r="D110" s="198" t="s">
        <v>111</v>
      </c>
      <c r="E110" s="199" t="s">
        <v>190</v>
      </c>
      <c r="F110" s="200" t="s">
        <v>191</v>
      </c>
      <c r="G110" s="201" t="s">
        <v>192</v>
      </c>
      <c r="H110" s="202">
        <v>2008</v>
      </c>
      <c r="I110" s="203"/>
      <c r="J110" s="204">
        <f>ROUND(I110*H110,2)</f>
        <v>0</v>
      </c>
      <c r="K110" s="200" t="s">
        <v>1</v>
      </c>
      <c r="L110" s="38"/>
      <c r="M110" s="205" t="s">
        <v>1</v>
      </c>
      <c r="N110" s="206" t="s">
        <v>38</v>
      </c>
      <c r="O110" s="74"/>
      <c r="P110" s="207">
        <f>O110*H110</f>
        <v>0</v>
      </c>
      <c r="Q110" s="207">
        <v>0</v>
      </c>
      <c r="R110" s="207">
        <f>Q110*H110</f>
        <v>0</v>
      </c>
      <c r="S110" s="207">
        <v>0</v>
      </c>
      <c r="T110" s="208">
        <f>S110*H110</f>
        <v>0</v>
      </c>
      <c r="AR110" s="12" t="s">
        <v>115</v>
      </c>
      <c r="AT110" s="12" t="s">
        <v>111</v>
      </c>
      <c r="AU110" s="12" t="s">
        <v>77</v>
      </c>
      <c r="AY110" s="12" t="s">
        <v>110</v>
      </c>
      <c r="BE110" s="209">
        <f>IF(N110="základní",J110,0)</f>
        <v>0</v>
      </c>
      <c r="BF110" s="209">
        <f>IF(N110="snížená",J110,0)</f>
        <v>0</v>
      </c>
      <c r="BG110" s="209">
        <f>IF(N110="zákl. přenesená",J110,0)</f>
        <v>0</v>
      </c>
      <c r="BH110" s="209">
        <f>IF(N110="sníž. přenesená",J110,0)</f>
        <v>0</v>
      </c>
      <c r="BI110" s="209">
        <f>IF(N110="nulová",J110,0)</f>
        <v>0</v>
      </c>
      <c r="BJ110" s="12" t="s">
        <v>75</v>
      </c>
      <c r="BK110" s="209">
        <f>ROUND(I110*H110,2)</f>
        <v>0</v>
      </c>
      <c r="BL110" s="12" t="s">
        <v>115</v>
      </c>
      <c r="BM110" s="12" t="s">
        <v>193</v>
      </c>
    </row>
    <row r="111" s="1" customFormat="1" ht="16.5" customHeight="1">
      <c r="B111" s="33"/>
      <c r="C111" s="198" t="s">
        <v>153</v>
      </c>
      <c r="D111" s="198" t="s">
        <v>111</v>
      </c>
      <c r="E111" s="199" t="s">
        <v>194</v>
      </c>
      <c r="F111" s="200" t="s">
        <v>195</v>
      </c>
      <c r="G111" s="201" t="s">
        <v>192</v>
      </c>
      <c r="H111" s="202">
        <v>92</v>
      </c>
      <c r="I111" s="203"/>
      <c r="J111" s="204">
        <f>ROUND(I111*H111,2)</f>
        <v>0</v>
      </c>
      <c r="K111" s="200" t="s">
        <v>1</v>
      </c>
      <c r="L111" s="38"/>
      <c r="M111" s="205" t="s">
        <v>1</v>
      </c>
      <c r="N111" s="206" t="s">
        <v>38</v>
      </c>
      <c r="O111" s="74"/>
      <c r="P111" s="207">
        <f>O111*H111</f>
        <v>0</v>
      </c>
      <c r="Q111" s="207">
        <v>0</v>
      </c>
      <c r="R111" s="207">
        <f>Q111*H111</f>
        <v>0</v>
      </c>
      <c r="S111" s="207">
        <v>0</v>
      </c>
      <c r="T111" s="208">
        <f>S111*H111</f>
        <v>0</v>
      </c>
      <c r="AR111" s="12" t="s">
        <v>115</v>
      </c>
      <c r="AT111" s="12" t="s">
        <v>111</v>
      </c>
      <c r="AU111" s="12" t="s">
        <v>77</v>
      </c>
      <c r="AY111" s="12" t="s">
        <v>110</v>
      </c>
      <c r="BE111" s="209">
        <f>IF(N111="základní",J111,0)</f>
        <v>0</v>
      </c>
      <c r="BF111" s="209">
        <f>IF(N111="snížená",J111,0)</f>
        <v>0</v>
      </c>
      <c r="BG111" s="209">
        <f>IF(N111="zákl. přenesená",J111,0)</f>
        <v>0</v>
      </c>
      <c r="BH111" s="209">
        <f>IF(N111="sníž. přenesená",J111,0)</f>
        <v>0</v>
      </c>
      <c r="BI111" s="209">
        <f>IF(N111="nulová",J111,0)</f>
        <v>0</v>
      </c>
      <c r="BJ111" s="12" t="s">
        <v>75</v>
      </c>
      <c r="BK111" s="209">
        <f>ROUND(I111*H111,2)</f>
        <v>0</v>
      </c>
      <c r="BL111" s="12" t="s">
        <v>115</v>
      </c>
      <c r="BM111" s="12" t="s">
        <v>196</v>
      </c>
    </row>
    <row r="112" s="1" customFormat="1" ht="16.5" customHeight="1">
      <c r="B112" s="33"/>
      <c r="C112" s="198" t="s">
        <v>197</v>
      </c>
      <c r="D112" s="198" t="s">
        <v>111</v>
      </c>
      <c r="E112" s="199" t="s">
        <v>198</v>
      </c>
      <c r="F112" s="200" t="s">
        <v>199</v>
      </c>
      <c r="G112" s="201" t="s">
        <v>192</v>
      </c>
      <c r="H112" s="202">
        <v>606</v>
      </c>
      <c r="I112" s="203"/>
      <c r="J112" s="204">
        <f>ROUND(I112*H112,2)</f>
        <v>0</v>
      </c>
      <c r="K112" s="200" t="s">
        <v>1</v>
      </c>
      <c r="L112" s="38"/>
      <c r="M112" s="205" t="s">
        <v>1</v>
      </c>
      <c r="N112" s="206" t="s">
        <v>38</v>
      </c>
      <c r="O112" s="74"/>
      <c r="P112" s="207">
        <f>O112*H112</f>
        <v>0</v>
      </c>
      <c r="Q112" s="207">
        <v>0</v>
      </c>
      <c r="R112" s="207">
        <f>Q112*H112</f>
        <v>0</v>
      </c>
      <c r="S112" s="207">
        <v>0</v>
      </c>
      <c r="T112" s="208">
        <f>S112*H112</f>
        <v>0</v>
      </c>
      <c r="AR112" s="12" t="s">
        <v>115</v>
      </c>
      <c r="AT112" s="12" t="s">
        <v>111</v>
      </c>
      <c r="AU112" s="12" t="s">
        <v>77</v>
      </c>
      <c r="AY112" s="12" t="s">
        <v>110</v>
      </c>
      <c r="BE112" s="209">
        <f>IF(N112="základní",J112,0)</f>
        <v>0</v>
      </c>
      <c r="BF112" s="209">
        <f>IF(N112="snížená",J112,0)</f>
        <v>0</v>
      </c>
      <c r="BG112" s="209">
        <f>IF(N112="zákl. přenesená",J112,0)</f>
        <v>0</v>
      </c>
      <c r="BH112" s="209">
        <f>IF(N112="sníž. přenesená",J112,0)</f>
        <v>0</v>
      </c>
      <c r="BI112" s="209">
        <f>IF(N112="nulová",J112,0)</f>
        <v>0</v>
      </c>
      <c r="BJ112" s="12" t="s">
        <v>75</v>
      </c>
      <c r="BK112" s="209">
        <f>ROUND(I112*H112,2)</f>
        <v>0</v>
      </c>
      <c r="BL112" s="12" t="s">
        <v>115</v>
      </c>
      <c r="BM112" s="12" t="s">
        <v>200</v>
      </c>
    </row>
    <row r="113" s="1" customFormat="1" ht="16.5" customHeight="1">
      <c r="B113" s="33"/>
      <c r="C113" s="198" t="s">
        <v>158</v>
      </c>
      <c r="D113" s="198" t="s">
        <v>111</v>
      </c>
      <c r="E113" s="199" t="s">
        <v>201</v>
      </c>
      <c r="F113" s="200" t="s">
        <v>202</v>
      </c>
      <c r="G113" s="201" t="s">
        <v>192</v>
      </c>
      <c r="H113" s="202">
        <v>18</v>
      </c>
      <c r="I113" s="203"/>
      <c r="J113" s="204">
        <f>ROUND(I113*H113,2)</f>
        <v>0</v>
      </c>
      <c r="K113" s="200" t="s">
        <v>1</v>
      </c>
      <c r="L113" s="38"/>
      <c r="M113" s="205" t="s">
        <v>1</v>
      </c>
      <c r="N113" s="206" t="s">
        <v>38</v>
      </c>
      <c r="O113" s="74"/>
      <c r="P113" s="207">
        <f>O113*H113</f>
        <v>0</v>
      </c>
      <c r="Q113" s="207">
        <v>0</v>
      </c>
      <c r="R113" s="207">
        <f>Q113*H113</f>
        <v>0</v>
      </c>
      <c r="S113" s="207">
        <v>0</v>
      </c>
      <c r="T113" s="208">
        <f>S113*H113</f>
        <v>0</v>
      </c>
      <c r="AR113" s="12" t="s">
        <v>115</v>
      </c>
      <c r="AT113" s="12" t="s">
        <v>111</v>
      </c>
      <c r="AU113" s="12" t="s">
        <v>77</v>
      </c>
      <c r="AY113" s="12" t="s">
        <v>110</v>
      </c>
      <c r="BE113" s="209">
        <f>IF(N113="základní",J113,0)</f>
        <v>0</v>
      </c>
      <c r="BF113" s="209">
        <f>IF(N113="snížená",J113,0)</f>
        <v>0</v>
      </c>
      <c r="BG113" s="209">
        <f>IF(N113="zákl. přenesená",J113,0)</f>
        <v>0</v>
      </c>
      <c r="BH113" s="209">
        <f>IF(N113="sníž. přenesená",J113,0)</f>
        <v>0</v>
      </c>
      <c r="BI113" s="209">
        <f>IF(N113="nulová",J113,0)</f>
        <v>0</v>
      </c>
      <c r="BJ113" s="12" t="s">
        <v>75</v>
      </c>
      <c r="BK113" s="209">
        <f>ROUND(I113*H113,2)</f>
        <v>0</v>
      </c>
      <c r="BL113" s="12" t="s">
        <v>115</v>
      </c>
      <c r="BM113" s="12" t="s">
        <v>203</v>
      </c>
    </row>
    <row r="114" s="1" customFormat="1" ht="16.5" customHeight="1">
      <c r="B114" s="33"/>
      <c r="C114" s="212" t="s">
        <v>204</v>
      </c>
      <c r="D114" s="212" t="s">
        <v>149</v>
      </c>
      <c r="E114" s="213" t="s">
        <v>205</v>
      </c>
      <c r="F114" s="214" t="s">
        <v>206</v>
      </c>
      <c r="G114" s="215" t="s">
        <v>157</v>
      </c>
      <c r="H114" s="216">
        <v>4</v>
      </c>
      <c r="I114" s="217"/>
      <c r="J114" s="218">
        <f>ROUND(I114*H114,2)</f>
        <v>0</v>
      </c>
      <c r="K114" s="214" t="s">
        <v>1</v>
      </c>
      <c r="L114" s="219"/>
      <c r="M114" s="220" t="s">
        <v>1</v>
      </c>
      <c r="N114" s="221" t="s">
        <v>38</v>
      </c>
      <c r="O114" s="74"/>
      <c r="P114" s="207">
        <f>O114*H114</f>
        <v>0</v>
      </c>
      <c r="Q114" s="207">
        <v>0</v>
      </c>
      <c r="R114" s="207">
        <f>Q114*H114</f>
        <v>0</v>
      </c>
      <c r="S114" s="207">
        <v>0</v>
      </c>
      <c r="T114" s="208">
        <f>S114*H114</f>
        <v>0</v>
      </c>
      <c r="AR114" s="12" t="s">
        <v>124</v>
      </c>
      <c r="AT114" s="12" t="s">
        <v>149</v>
      </c>
      <c r="AU114" s="12" t="s">
        <v>77</v>
      </c>
      <c r="AY114" s="12" t="s">
        <v>110</v>
      </c>
      <c r="BE114" s="209">
        <f>IF(N114="základní",J114,0)</f>
        <v>0</v>
      </c>
      <c r="BF114" s="209">
        <f>IF(N114="snížená",J114,0)</f>
        <v>0</v>
      </c>
      <c r="BG114" s="209">
        <f>IF(N114="zákl. přenesená",J114,0)</f>
        <v>0</v>
      </c>
      <c r="BH114" s="209">
        <f>IF(N114="sníž. přenesená",J114,0)</f>
        <v>0</v>
      </c>
      <c r="BI114" s="209">
        <f>IF(N114="nulová",J114,0)</f>
        <v>0</v>
      </c>
      <c r="BJ114" s="12" t="s">
        <v>75</v>
      </c>
      <c r="BK114" s="209">
        <f>ROUND(I114*H114,2)</f>
        <v>0</v>
      </c>
      <c r="BL114" s="12" t="s">
        <v>115</v>
      </c>
      <c r="BM114" s="12" t="s">
        <v>207</v>
      </c>
    </row>
    <row r="115" s="1" customFormat="1" ht="16.5" customHeight="1">
      <c r="B115" s="33"/>
      <c r="C115" s="198" t="s">
        <v>208</v>
      </c>
      <c r="D115" s="198" t="s">
        <v>111</v>
      </c>
      <c r="E115" s="199" t="s">
        <v>209</v>
      </c>
      <c r="F115" s="200" t="s">
        <v>210</v>
      </c>
      <c r="G115" s="201" t="s">
        <v>211</v>
      </c>
      <c r="H115" s="202">
        <v>112</v>
      </c>
      <c r="I115" s="203"/>
      <c r="J115" s="204">
        <f>ROUND(I115*H115,2)</f>
        <v>0</v>
      </c>
      <c r="K115" s="200" t="s">
        <v>1</v>
      </c>
      <c r="L115" s="38"/>
      <c r="M115" s="205" t="s">
        <v>1</v>
      </c>
      <c r="N115" s="206" t="s">
        <v>38</v>
      </c>
      <c r="O115" s="74"/>
      <c r="P115" s="207">
        <f>O115*H115</f>
        <v>0</v>
      </c>
      <c r="Q115" s="207">
        <v>0</v>
      </c>
      <c r="R115" s="207">
        <f>Q115*H115</f>
        <v>0</v>
      </c>
      <c r="S115" s="207">
        <v>0</v>
      </c>
      <c r="T115" s="208">
        <f>S115*H115</f>
        <v>0</v>
      </c>
      <c r="AR115" s="12" t="s">
        <v>115</v>
      </c>
      <c r="AT115" s="12" t="s">
        <v>111</v>
      </c>
      <c r="AU115" s="12" t="s">
        <v>77</v>
      </c>
      <c r="AY115" s="12" t="s">
        <v>110</v>
      </c>
      <c r="BE115" s="209">
        <f>IF(N115="základní",J115,0)</f>
        <v>0</v>
      </c>
      <c r="BF115" s="209">
        <f>IF(N115="snížená",J115,0)</f>
        <v>0</v>
      </c>
      <c r="BG115" s="209">
        <f>IF(N115="zákl. přenesená",J115,0)</f>
        <v>0</v>
      </c>
      <c r="BH115" s="209">
        <f>IF(N115="sníž. přenesená",J115,0)</f>
        <v>0</v>
      </c>
      <c r="BI115" s="209">
        <f>IF(N115="nulová",J115,0)</f>
        <v>0</v>
      </c>
      <c r="BJ115" s="12" t="s">
        <v>75</v>
      </c>
      <c r="BK115" s="209">
        <f>ROUND(I115*H115,2)</f>
        <v>0</v>
      </c>
      <c r="BL115" s="12" t="s">
        <v>115</v>
      </c>
      <c r="BM115" s="12" t="s">
        <v>212</v>
      </c>
    </row>
    <row r="116" s="1" customFormat="1" ht="16.5" customHeight="1">
      <c r="B116" s="33"/>
      <c r="C116" s="198" t="s">
        <v>213</v>
      </c>
      <c r="D116" s="198" t="s">
        <v>111</v>
      </c>
      <c r="E116" s="199" t="s">
        <v>214</v>
      </c>
      <c r="F116" s="200" t="s">
        <v>215</v>
      </c>
      <c r="G116" s="201" t="s">
        <v>157</v>
      </c>
      <c r="H116" s="202">
        <v>184</v>
      </c>
      <c r="I116" s="203"/>
      <c r="J116" s="204">
        <f>ROUND(I116*H116,2)</f>
        <v>0</v>
      </c>
      <c r="K116" s="200" t="s">
        <v>1</v>
      </c>
      <c r="L116" s="38"/>
      <c r="M116" s="205" t="s">
        <v>1</v>
      </c>
      <c r="N116" s="206" t="s">
        <v>38</v>
      </c>
      <c r="O116" s="74"/>
      <c r="P116" s="207">
        <f>O116*H116</f>
        <v>0</v>
      </c>
      <c r="Q116" s="207">
        <v>0</v>
      </c>
      <c r="R116" s="207">
        <f>Q116*H116</f>
        <v>0</v>
      </c>
      <c r="S116" s="207">
        <v>0</v>
      </c>
      <c r="T116" s="208">
        <f>S116*H116</f>
        <v>0</v>
      </c>
      <c r="AR116" s="12" t="s">
        <v>115</v>
      </c>
      <c r="AT116" s="12" t="s">
        <v>111</v>
      </c>
      <c r="AU116" s="12" t="s">
        <v>77</v>
      </c>
      <c r="AY116" s="12" t="s">
        <v>110</v>
      </c>
      <c r="BE116" s="209">
        <f>IF(N116="základní",J116,0)</f>
        <v>0</v>
      </c>
      <c r="BF116" s="209">
        <f>IF(N116="snížená",J116,0)</f>
        <v>0</v>
      </c>
      <c r="BG116" s="209">
        <f>IF(N116="zákl. přenesená",J116,0)</f>
        <v>0</v>
      </c>
      <c r="BH116" s="209">
        <f>IF(N116="sníž. přenesená",J116,0)</f>
        <v>0</v>
      </c>
      <c r="BI116" s="209">
        <f>IF(N116="nulová",J116,0)</f>
        <v>0</v>
      </c>
      <c r="BJ116" s="12" t="s">
        <v>75</v>
      </c>
      <c r="BK116" s="209">
        <f>ROUND(I116*H116,2)</f>
        <v>0</v>
      </c>
      <c r="BL116" s="12" t="s">
        <v>115</v>
      </c>
      <c r="BM116" s="12" t="s">
        <v>216</v>
      </c>
    </row>
    <row r="117" s="1" customFormat="1" ht="16.5" customHeight="1">
      <c r="B117" s="33"/>
      <c r="C117" s="198" t="s">
        <v>217</v>
      </c>
      <c r="D117" s="198" t="s">
        <v>111</v>
      </c>
      <c r="E117" s="199" t="s">
        <v>218</v>
      </c>
      <c r="F117" s="200" t="s">
        <v>219</v>
      </c>
      <c r="G117" s="201" t="s">
        <v>220</v>
      </c>
      <c r="H117" s="202">
        <v>132</v>
      </c>
      <c r="I117" s="203"/>
      <c r="J117" s="204">
        <f>ROUND(I117*H117,2)</f>
        <v>0</v>
      </c>
      <c r="K117" s="200" t="s">
        <v>1</v>
      </c>
      <c r="L117" s="38"/>
      <c r="M117" s="205" t="s">
        <v>1</v>
      </c>
      <c r="N117" s="206" t="s">
        <v>38</v>
      </c>
      <c r="O117" s="74"/>
      <c r="P117" s="207">
        <f>O117*H117</f>
        <v>0</v>
      </c>
      <c r="Q117" s="207">
        <v>0</v>
      </c>
      <c r="R117" s="207">
        <f>Q117*H117</f>
        <v>0</v>
      </c>
      <c r="S117" s="207">
        <v>0</v>
      </c>
      <c r="T117" s="208">
        <f>S117*H117</f>
        <v>0</v>
      </c>
      <c r="AR117" s="12" t="s">
        <v>115</v>
      </c>
      <c r="AT117" s="12" t="s">
        <v>111</v>
      </c>
      <c r="AU117" s="12" t="s">
        <v>77</v>
      </c>
      <c r="AY117" s="12" t="s">
        <v>110</v>
      </c>
      <c r="BE117" s="209">
        <f>IF(N117="základní",J117,0)</f>
        <v>0</v>
      </c>
      <c r="BF117" s="209">
        <f>IF(N117="snížená",J117,0)</f>
        <v>0</v>
      </c>
      <c r="BG117" s="209">
        <f>IF(N117="zákl. přenesená",J117,0)</f>
        <v>0</v>
      </c>
      <c r="BH117" s="209">
        <f>IF(N117="sníž. přenesená",J117,0)</f>
        <v>0</v>
      </c>
      <c r="BI117" s="209">
        <f>IF(N117="nulová",J117,0)</f>
        <v>0</v>
      </c>
      <c r="BJ117" s="12" t="s">
        <v>75</v>
      </c>
      <c r="BK117" s="209">
        <f>ROUND(I117*H117,2)</f>
        <v>0</v>
      </c>
      <c r="BL117" s="12" t="s">
        <v>115</v>
      </c>
      <c r="BM117" s="12" t="s">
        <v>221</v>
      </c>
    </row>
    <row r="118" s="1" customFormat="1" ht="16.5" customHeight="1">
      <c r="B118" s="33"/>
      <c r="C118" s="198" t="s">
        <v>222</v>
      </c>
      <c r="D118" s="198" t="s">
        <v>111</v>
      </c>
      <c r="E118" s="199" t="s">
        <v>223</v>
      </c>
      <c r="F118" s="200" t="s">
        <v>224</v>
      </c>
      <c r="G118" s="201" t="s">
        <v>220</v>
      </c>
      <c r="H118" s="202">
        <v>16</v>
      </c>
      <c r="I118" s="203"/>
      <c r="J118" s="204">
        <f>ROUND(I118*H118,2)</f>
        <v>0</v>
      </c>
      <c r="K118" s="200" t="s">
        <v>1</v>
      </c>
      <c r="L118" s="38"/>
      <c r="M118" s="205" t="s">
        <v>1</v>
      </c>
      <c r="N118" s="206" t="s">
        <v>38</v>
      </c>
      <c r="O118" s="74"/>
      <c r="P118" s="207">
        <f>O118*H118</f>
        <v>0</v>
      </c>
      <c r="Q118" s="207">
        <v>0</v>
      </c>
      <c r="R118" s="207">
        <f>Q118*H118</f>
        <v>0</v>
      </c>
      <c r="S118" s="207">
        <v>0</v>
      </c>
      <c r="T118" s="208">
        <f>S118*H118</f>
        <v>0</v>
      </c>
      <c r="AR118" s="12" t="s">
        <v>115</v>
      </c>
      <c r="AT118" s="12" t="s">
        <v>111</v>
      </c>
      <c r="AU118" s="12" t="s">
        <v>77</v>
      </c>
      <c r="AY118" s="12" t="s">
        <v>110</v>
      </c>
      <c r="BE118" s="209">
        <f>IF(N118="základní",J118,0)</f>
        <v>0</v>
      </c>
      <c r="BF118" s="209">
        <f>IF(N118="snížená",J118,0)</f>
        <v>0</v>
      </c>
      <c r="BG118" s="209">
        <f>IF(N118="zákl. přenesená",J118,0)</f>
        <v>0</v>
      </c>
      <c r="BH118" s="209">
        <f>IF(N118="sníž. přenesená",J118,0)</f>
        <v>0</v>
      </c>
      <c r="BI118" s="209">
        <f>IF(N118="nulová",J118,0)</f>
        <v>0</v>
      </c>
      <c r="BJ118" s="12" t="s">
        <v>75</v>
      </c>
      <c r="BK118" s="209">
        <f>ROUND(I118*H118,2)</f>
        <v>0</v>
      </c>
      <c r="BL118" s="12" t="s">
        <v>115</v>
      </c>
      <c r="BM118" s="12" t="s">
        <v>225</v>
      </c>
    </row>
    <row r="119" s="1" customFormat="1" ht="16.5" customHeight="1">
      <c r="B119" s="33"/>
      <c r="C119" s="198" t="s">
        <v>161</v>
      </c>
      <c r="D119" s="198" t="s">
        <v>111</v>
      </c>
      <c r="E119" s="199" t="s">
        <v>226</v>
      </c>
      <c r="F119" s="200" t="s">
        <v>227</v>
      </c>
      <c r="G119" s="201" t="s">
        <v>192</v>
      </c>
      <c r="H119" s="202">
        <v>2872</v>
      </c>
      <c r="I119" s="203"/>
      <c r="J119" s="204">
        <f>ROUND(I119*H119,2)</f>
        <v>0</v>
      </c>
      <c r="K119" s="200" t="s">
        <v>1</v>
      </c>
      <c r="L119" s="38"/>
      <c r="M119" s="205" t="s">
        <v>1</v>
      </c>
      <c r="N119" s="206" t="s">
        <v>38</v>
      </c>
      <c r="O119" s="74"/>
      <c r="P119" s="207">
        <f>O119*H119</f>
        <v>0</v>
      </c>
      <c r="Q119" s="207">
        <v>0</v>
      </c>
      <c r="R119" s="207">
        <f>Q119*H119</f>
        <v>0</v>
      </c>
      <c r="S119" s="207">
        <v>0</v>
      </c>
      <c r="T119" s="208">
        <f>S119*H119</f>
        <v>0</v>
      </c>
      <c r="AR119" s="12" t="s">
        <v>115</v>
      </c>
      <c r="AT119" s="12" t="s">
        <v>111</v>
      </c>
      <c r="AU119" s="12" t="s">
        <v>77</v>
      </c>
      <c r="AY119" s="12" t="s">
        <v>110</v>
      </c>
      <c r="BE119" s="209">
        <f>IF(N119="základní",J119,0)</f>
        <v>0</v>
      </c>
      <c r="BF119" s="209">
        <f>IF(N119="snížená",J119,0)</f>
        <v>0</v>
      </c>
      <c r="BG119" s="209">
        <f>IF(N119="zákl. přenesená",J119,0)</f>
        <v>0</v>
      </c>
      <c r="BH119" s="209">
        <f>IF(N119="sníž. přenesená",J119,0)</f>
        <v>0</v>
      </c>
      <c r="BI119" s="209">
        <f>IF(N119="nulová",J119,0)</f>
        <v>0</v>
      </c>
      <c r="BJ119" s="12" t="s">
        <v>75</v>
      </c>
      <c r="BK119" s="209">
        <f>ROUND(I119*H119,2)</f>
        <v>0</v>
      </c>
      <c r="BL119" s="12" t="s">
        <v>115</v>
      </c>
      <c r="BM119" s="12" t="s">
        <v>228</v>
      </c>
    </row>
    <row r="120" s="1" customFormat="1" ht="16.5" customHeight="1">
      <c r="B120" s="33"/>
      <c r="C120" s="198" t="s">
        <v>229</v>
      </c>
      <c r="D120" s="198" t="s">
        <v>111</v>
      </c>
      <c r="E120" s="199" t="s">
        <v>230</v>
      </c>
      <c r="F120" s="200" t="s">
        <v>231</v>
      </c>
      <c r="G120" s="201" t="s">
        <v>192</v>
      </c>
      <c r="H120" s="202">
        <v>2872</v>
      </c>
      <c r="I120" s="203"/>
      <c r="J120" s="204">
        <f>ROUND(I120*H120,2)</f>
        <v>0</v>
      </c>
      <c r="K120" s="200" t="s">
        <v>1</v>
      </c>
      <c r="L120" s="38"/>
      <c r="M120" s="205" t="s">
        <v>1</v>
      </c>
      <c r="N120" s="206" t="s">
        <v>38</v>
      </c>
      <c r="O120" s="74"/>
      <c r="P120" s="207">
        <f>O120*H120</f>
        <v>0</v>
      </c>
      <c r="Q120" s="207">
        <v>0</v>
      </c>
      <c r="R120" s="207">
        <f>Q120*H120</f>
        <v>0</v>
      </c>
      <c r="S120" s="207">
        <v>0</v>
      </c>
      <c r="T120" s="208">
        <f>S120*H120</f>
        <v>0</v>
      </c>
      <c r="AR120" s="12" t="s">
        <v>115</v>
      </c>
      <c r="AT120" s="12" t="s">
        <v>111</v>
      </c>
      <c r="AU120" s="12" t="s">
        <v>77</v>
      </c>
      <c r="AY120" s="12" t="s">
        <v>110</v>
      </c>
      <c r="BE120" s="209">
        <f>IF(N120="základní",J120,0)</f>
        <v>0</v>
      </c>
      <c r="BF120" s="209">
        <f>IF(N120="snížená",J120,0)</f>
        <v>0</v>
      </c>
      <c r="BG120" s="209">
        <f>IF(N120="zákl. přenesená",J120,0)</f>
        <v>0</v>
      </c>
      <c r="BH120" s="209">
        <f>IF(N120="sníž. přenesená",J120,0)</f>
        <v>0</v>
      </c>
      <c r="BI120" s="209">
        <f>IF(N120="nulová",J120,0)</f>
        <v>0</v>
      </c>
      <c r="BJ120" s="12" t="s">
        <v>75</v>
      </c>
      <c r="BK120" s="209">
        <f>ROUND(I120*H120,2)</f>
        <v>0</v>
      </c>
      <c r="BL120" s="12" t="s">
        <v>115</v>
      </c>
      <c r="BM120" s="12" t="s">
        <v>232</v>
      </c>
    </row>
    <row r="121" s="1" customFormat="1" ht="16.5" customHeight="1">
      <c r="B121" s="33"/>
      <c r="C121" s="198" t="s">
        <v>165</v>
      </c>
      <c r="D121" s="198" t="s">
        <v>111</v>
      </c>
      <c r="E121" s="199" t="s">
        <v>233</v>
      </c>
      <c r="F121" s="200" t="s">
        <v>234</v>
      </c>
      <c r="G121" s="201" t="s">
        <v>157</v>
      </c>
      <c r="H121" s="202">
        <v>960</v>
      </c>
      <c r="I121" s="203"/>
      <c r="J121" s="204">
        <f>ROUND(I121*H121,2)</f>
        <v>0</v>
      </c>
      <c r="K121" s="200" t="s">
        <v>1</v>
      </c>
      <c r="L121" s="38"/>
      <c r="M121" s="205" t="s">
        <v>1</v>
      </c>
      <c r="N121" s="206" t="s">
        <v>38</v>
      </c>
      <c r="O121" s="74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AR121" s="12" t="s">
        <v>115</v>
      </c>
      <c r="AT121" s="12" t="s">
        <v>111</v>
      </c>
      <c r="AU121" s="12" t="s">
        <v>77</v>
      </c>
      <c r="AY121" s="12" t="s">
        <v>110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12" t="s">
        <v>75</v>
      </c>
      <c r="BK121" s="209">
        <f>ROUND(I121*H121,2)</f>
        <v>0</v>
      </c>
      <c r="BL121" s="12" t="s">
        <v>115</v>
      </c>
      <c r="BM121" s="12" t="s">
        <v>235</v>
      </c>
    </row>
    <row r="122" s="1" customFormat="1" ht="16.5" customHeight="1">
      <c r="B122" s="33"/>
      <c r="C122" s="212" t="s">
        <v>236</v>
      </c>
      <c r="D122" s="212" t="s">
        <v>149</v>
      </c>
      <c r="E122" s="213" t="s">
        <v>237</v>
      </c>
      <c r="F122" s="214" t="s">
        <v>238</v>
      </c>
      <c r="G122" s="215" t="s">
        <v>157</v>
      </c>
      <c r="H122" s="216">
        <v>960</v>
      </c>
      <c r="I122" s="217"/>
      <c r="J122" s="218">
        <f>ROUND(I122*H122,2)</f>
        <v>0</v>
      </c>
      <c r="K122" s="214" t="s">
        <v>1</v>
      </c>
      <c r="L122" s="219"/>
      <c r="M122" s="220" t="s">
        <v>1</v>
      </c>
      <c r="N122" s="221" t="s">
        <v>38</v>
      </c>
      <c r="O122" s="74"/>
      <c r="P122" s="207">
        <f>O122*H122</f>
        <v>0</v>
      </c>
      <c r="Q122" s="207">
        <v>0</v>
      </c>
      <c r="R122" s="207">
        <f>Q122*H122</f>
        <v>0</v>
      </c>
      <c r="S122" s="207">
        <v>0</v>
      </c>
      <c r="T122" s="208">
        <f>S122*H122</f>
        <v>0</v>
      </c>
      <c r="AR122" s="12" t="s">
        <v>124</v>
      </c>
      <c r="AT122" s="12" t="s">
        <v>149</v>
      </c>
      <c r="AU122" s="12" t="s">
        <v>77</v>
      </c>
      <c r="AY122" s="12" t="s">
        <v>110</v>
      </c>
      <c r="BE122" s="209">
        <f>IF(N122="základní",J122,0)</f>
        <v>0</v>
      </c>
      <c r="BF122" s="209">
        <f>IF(N122="snížená",J122,0)</f>
        <v>0</v>
      </c>
      <c r="BG122" s="209">
        <f>IF(N122="zákl. přenesená",J122,0)</f>
        <v>0</v>
      </c>
      <c r="BH122" s="209">
        <f>IF(N122="sníž. přenesená",J122,0)</f>
        <v>0</v>
      </c>
      <c r="BI122" s="209">
        <f>IF(N122="nulová",J122,0)</f>
        <v>0</v>
      </c>
      <c r="BJ122" s="12" t="s">
        <v>75</v>
      </c>
      <c r="BK122" s="209">
        <f>ROUND(I122*H122,2)</f>
        <v>0</v>
      </c>
      <c r="BL122" s="12" t="s">
        <v>115</v>
      </c>
      <c r="BM122" s="12" t="s">
        <v>239</v>
      </c>
    </row>
    <row r="123" s="1" customFormat="1" ht="16.5" customHeight="1">
      <c r="B123" s="33"/>
      <c r="C123" s="198" t="s">
        <v>168</v>
      </c>
      <c r="D123" s="198" t="s">
        <v>111</v>
      </c>
      <c r="E123" s="199" t="s">
        <v>240</v>
      </c>
      <c r="F123" s="200" t="s">
        <v>241</v>
      </c>
      <c r="G123" s="201" t="s">
        <v>242</v>
      </c>
      <c r="H123" s="202">
        <v>2.6150000000000002</v>
      </c>
      <c r="I123" s="203"/>
      <c r="J123" s="204">
        <f>ROUND(I123*H123,2)</f>
        <v>0</v>
      </c>
      <c r="K123" s="200" t="s">
        <v>1</v>
      </c>
      <c r="L123" s="38"/>
      <c r="M123" s="205" t="s">
        <v>1</v>
      </c>
      <c r="N123" s="206" t="s">
        <v>38</v>
      </c>
      <c r="O123" s="74"/>
      <c r="P123" s="207">
        <f>O123*H123</f>
        <v>0</v>
      </c>
      <c r="Q123" s="207">
        <v>0</v>
      </c>
      <c r="R123" s="207">
        <f>Q123*H123</f>
        <v>0</v>
      </c>
      <c r="S123" s="207">
        <v>0</v>
      </c>
      <c r="T123" s="208">
        <f>S123*H123</f>
        <v>0</v>
      </c>
      <c r="AR123" s="12" t="s">
        <v>115</v>
      </c>
      <c r="AT123" s="12" t="s">
        <v>111</v>
      </c>
      <c r="AU123" s="12" t="s">
        <v>77</v>
      </c>
      <c r="AY123" s="12" t="s">
        <v>110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12" t="s">
        <v>75</v>
      </c>
      <c r="BK123" s="209">
        <f>ROUND(I123*H123,2)</f>
        <v>0</v>
      </c>
      <c r="BL123" s="12" t="s">
        <v>115</v>
      </c>
      <c r="BM123" s="12" t="s">
        <v>243</v>
      </c>
    </row>
    <row r="124" s="10" customFormat="1" ht="22.8" customHeight="1">
      <c r="B124" s="184"/>
      <c r="C124" s="185"/>
      <c r="D124" s="186" t="s">
        <v>66</v>
      </c>
      <c r="E124" s="210" t="s">
        <v>244</v>
      </c>
      <c r="F124" s="210" t="s">
        <v>245</v>
      </c>
      <c r="G124" s="185"/>
      <c r="H124" s="185"/>
      <c r="I124" s="188"/>
      <c r="J124" s="211">
        <f>BK124</f>
        <v>0</v>
      </c>
      <c r="K124" s="185"/>
      <c r="L124" s="190"/>
      <c r="M124" s="191"/>
      <c r="N124" s="192"/>
      <c r="O124" s="192"/>
      <c r="P124" s="193">
        <f>SUM(P125:P127)</f>
        <v>0</v>
      </c>
      <c r="Q124" s="192"/>
      <c r="R124" s="193">
        <f>SUM(R125:R127)</f>
        <v>0</v>
      </c>
      <c r="S124" s="192"/>
      <c r="T124" s="194">
        <f>SUM(T125:T127)</f>
        <v>0</v>
      </c>
      <c r="AR124" s="195" t="s">
        <v>75</v>
      </c>
      <c r="AT124" s="196" t="s">
        <v>66</v>
      </c>
      <c r="AU124" s="196" t="s">
        <v>75</v>
      </c>
      <c r="AY124" s="195" t="s">
        <v>110</v>
      </c>
      <c r="BK124" s="197">
        <f>SUM(BK125:BK127)</f>
        <v>0</v>
      </c>
    </row>
    <row r="125" s="1" customFormat="1" ht="16.5" customHeight="1">
      <c r="B125" s="33"/>
      <c r="C125" s="198" t="s">
        <v>246</v>
      </c>
      <c r="D125" s="198" t="s">
        <v>111</v>
      </c>
      <c r="E125" s="199" t="s">
        <v>247</v>
      </c>
      <c r="F125" s="200" t="s">
        <v>248</v>
      </c>
      <c r="G125" s="201" t="s">
        <v>249</v>
      </c>
      <c r="H125" s="202">
        <v>3.8399999999999999</v>
      </c>
      <c r="I125" s="203"/>
      <c r="J125" s="204">
        <f>ROUND(I125*H125,2)</f>
        <v>0</v>
      </c>
      <c r="K125" s="200" t="s">
        <v>1</v>
      </c>
      <c r="L125" s="38"/>
      <c r="M125" s="205" t="s">
        <v>1</v>
      </c>
      <c r="N125" s="206" t="s">
        <v>38</v>
      </c>
      <c r="O125" s="74"/>
      <c r="P125" s="207">
        <f>O125*H125</f>
        <v>0</v>
      </c>
      <c r="Q125" s="207">
        <v>0</v>
      </c>
      <c r="R125" s="207">
        <f>Q125*H125</f>
        <v>0</v>
      </c>
      <c r="S125" s="207">
        <v>0</v>
      </c>
      <c r="T125" s="208">
        <f>S125*H125</f>
        <v>0</v>
      </c>
      <c r="AR125" s="12" t="s">
        <v>115</v>
      </c>
      <c r="AT125" s="12" t="s">
        <v>111</v>
      </c>
      <c r="AU125" s="12" t="s">
        <v>77</v>
      </c>
      <c r="AY125" s="12" t="s">
        <v>110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12" t="s">
        <v>75</v>
      </c>
      <c r="BK125" s="209">
        <f>ROUND(I125*H125,2)</f>
        <v>0</v>
      </c>
      <c r="BL125" s="12" t="s">
        <v>115</v>
      </c>
      <c r="BM125" s="12" t="s">
        <v>250</v>
      </c>
    </row>
    <row r="126" s="1" customFormat="1" ht="16.5" customHeight="1">
      <c r="B126" s="33"/>
      <c r="C126" s="212" t="s">
        <v>171</v>
      </c>
      <c r="D126" s="212" t="s">
        <v>149</v>
      </c>
      <c r="E126" s="213" t="s">
        <v>251</v>
      </c>
      <c r="F126" s="214" t="s">
        <v>252</v>
      </c>
      <c r="G126" s="215" t="s">
        <v>152</v>
      </c>
      <c r="H126" s="216">
        <v>0.0050000000000000001</v>
      </c>
      <c r="I126" s="217"/>
      <c r="J126" s="218">
        <f>ROUND(I126*H126,2)</f>
        <v>0</v>
      </c>
      <c r="K126" s="214" t="s">
        <v>1</v>
      </c>
      <c r="L126" s="219"/>
      <c r="M126" s="220" t="s">
        <v>1</v>
      </c>
      <c r="N126" s="221" t="s">
        <v>38</v>
      </c>
      <c r="O126" s="74"/>
      <c r="P126" s="207">
        <f>O126*H126</f>
        <v>0</v>
      </c>
      <c r="Q126" s="207">
        <v>0</v>
      </c>
      <c r="R126" s="207">
        <f>Q126*H126</f>
        <v>0</v>
      </c>
      <c r="S126" s="207">
        <v>0</v>
      </c>
      <c r="T126" s="208">
        <f>S126*H126</f>
        <v>0</v>
      </c>
      <c r="AR126" s="12" t="s">
        <v>124</v>
      </c>
      <c r="AT126" s="12" t="s">
        <v>149</v>
      </c>
      <c r="AU126" s="12" t="s">
        <v>77</v>
      </c>
      <c r="AY126" s="12" t="s">
        <v>110</v>
      </c>
      <c r="BE126" s="209">
        <f>IF(N126="základní",J126,0)</f>
        <v>0</v>
      </c>
      <c r="BF126" s="209">
        <f>IF(N126="snížená",J126,0)</f>
        <v>0</v>
      </c>
      <c r="BG126" s="209">
        <f>IF(N126="zákl. přenesená",J126,0)</f>
        <v>0</v>
      </c>
      <c r="BH126" s="209">
        <f>IF(N126="sníž. přenesená",J126,0)</f>
        <v>0</v>
      </c>
      <c r="BI126" s="209">
        <f>IF(N126="nulová",J126,0)</f>
        <v>0</v>
      </c>
      <c r="BJ126" s="12" t="s">
        <v>75</v>
      </c>
      <c r="BK126" s="209">
        <f>ROUND(I126*H126,2)</f>
        <v>0</v>
      </c>
      <c r="BL126" s="12" t="s">
        <v>115</v>
      </c>
      <c r="BM126" s="12" t="s">
        <v>253</v>
      </c>
    </row>
    <row r="127" s="1" customFormat="1" ht="16.5" customHeight="1">
      <c r="B127" s="33"/>
      <c r="C127" s="198" t="s">
        <v>254</v>
      </c>
      <c r="D127" s="198" t="s">
        <v>111</v>
      </c>
      <c r="E127" s="199" t="s">
        <v>255</v>
      </c>
      <c r="F127" s="200" t="s">
        <v>256</v>
      </c>
      <c r="G127" s="201" t="s">
        <v>139</v>
      </c>
      <c r="H127" s="202">
        <v>261</v>
      </c>
      <c r="I127" s="203"/>
      <c r="J127" s="204">
        <f>ROUND(I127*H127,2)</f>
        <v>0</v>
      </c>
      <c r="K127" s="200" t="s">
        <v>1</v>
      </c>
      <c r="L127" s="38"/>
      <c r="M127" s="205" t="s">
        <v>1</v>
      </c>
      <c r="N127" s="206" t="s">
        <v>38</v>
      </c>
      <c r="O127" s="74"/>
      <c r="P127" s="207">
        <f>O127*H127</f>
        <v>0</v>
      </c>
      <c r="Q127" s="207">
        <v>0</v>
      </c>
      <c r="R127" s="207">
        <f>Q127*H127</f>
        <v>0</v>
      </c>
      <c r="S127" s="207">
        <v>0</v>
      </c>
      <c r="T127" s="208">
        <f>S127*H127</f>
        <v>0</v>
      </c>
      <c r="AR127" s="12" t="s">
        <v>115</v>
      </c>
      <c r="AT127" s="12" t="s">
        <v>111</v>
      </c>
      <c r="AU127" s="12" t="s">
        <v>77</v>
      </c>
      <c r="AY127" s="12" t="s">
        <v>110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12" t="s">
        <v>75</v>
      </c>
      <c r="BK127" s="209">
        <f>ROUND(I127*H127,2)</f>
        <v>0</v>
      </c>
      <c r="BL127" s="12" t="s">
        <v>115</v>
      </c>
      <c r="BM127" s="12" t="s">
        <v>257</v>
      </c>
    </row>
    <row r="128" s="10" customFormat="1" ht="22.8" customHeight="1">
      <c r="B128" s="184"/>
      <c r="C128" s="185"/>
      <c r="D128" s="186" t="s">
        <v>66</v>
      </c>
      <c r="E128" s="210" t="s">
        <v>258</v>
      </c>
      <c r="F128" s="210" t="s">
        <v>259</v>
      </c>
      <c r="G128" s="185"/>
      <c r="H128" s="185"/>
      <c r="I128" s="188"/>
      <c r="J128" s="211">
        <f>BK128</f>
        <v>0</v>
      </c>
      <c r="K128" s="185"/>
      <c r="L128" s="190"/>
      <c r="M128" s="191"/>
      <c r="N128" s="192"/>
      <c r="O128" s="192"/>
      <c r="P128" s="193">
        <f>SUM(P129:P134)</f>
        <v>0</v>
      </c>
      <c r="Q128" s="192"/>
      <c r="R128" s="193">
        <f>SUM(R129:R134)</f>
        <v>0</v>
      </c>
      <c r="S128" s="192"/>
      <c r="T128" s="194">
        <f>SUM(T129:T134)</f>
        <v>0</v>
      </c>
      <c r="AR128" s="195" t="s">
        <v>75</v>
      </c>
      <c r="AT128" s="196" t="s">
        <v>66</v>
      </c>
      <c r="AU128" s="196" t="s">
        <v>75</v>
      </c>
      <c r="AY128" s="195" t="s">
        <v>110</v>
      </c>
      <c r="BK128" s="197">
        <f>SUM(BK129:BK134)</f>
        <v>0</v>
      </c>
    </row>
    <row r="129" s="1" customFormat="1" ht="16.5" customHeight="1">
      <c r="B129" s="33"/>
      <c r="C129" s="198" t="s">
        <v>174</v>
      </c>
      <c r="D129" s="198" t="s">
        <v>111</v>
      </c>
      <c r="E129" s="199" t="s">
        <v>260</v>
      </c>
      <c r="F129" s="200" t="s">
        <v>261</v>
      </c>
      <c r="G129" s="201" t="s">
        <v>192</v>
      </c>
      <c r="H129" s="202">
        <v>9</v>
      </c>
      <c r="I129" s="203"/>
      <c r="J129" s="204">
        <f>ROUND(I129*H129,2)</f>
        <v>0</v>
      </c>
      <c r="K129" s="200" t="s">
        <v>1</v>
      </c>
      <c r="L129" s="38"/>
      <c r="M129" s="205" t="s">
        <v>1</v>
      </c>
      <c r="N129" s="206" t="s">
        <v>38</v>
      </c>
      <c r="O129" s="74"/>
      <c r="P129" s="207">
        <f>O129*H129</f>
        <v>0</v>
      </c>
      <c r="Q129" s="207">
        <v>0</v>
      </c>
      <c r="R129" s="207">
        <f>Q129*H129</f>
        <v>0</v>
      </c>
      <c r="S129" s="207">
        <v>0</v>
      </c>
      <c r="T129" s="208">
        <f>S129*H129</f>
        <v>0</v>
      </c>
      <c r="AR129" s="12" t="s">
        <v>115</v>
      </c>
      <c r="AT129" s="12" t="s">
        <v>111</v>
      </c>
      <c r="AU129" s="12" t="s">
        <v>77</v>
      </c>
      <c r="AY129" s="12" t="s">
        <v>110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12" t="s">
        <v>75</v>
      </c>
      <c r="BK129" s="209">
        <f>ROUND(I129*H129,2)</f>
        <v>0</v>
      </c>
      <c r="BL129" s="12" t="s">
        <v>115</v>
      </c>
      <c r="BM129" s="12" t="s">
        <v>262</v>
      </c>
    </row>
    <row r="130" s="1" customFormat="1" ht="16.5" customHeight="1">
      <c r="B130" s="33"/>
      <c r="C130" s="198" t="s">
        <v>263</v>
      </c>
      <c r="D130" s="198" t="s">
        <v>111</v>
      </c>
      <c r="E130" s="199" t="s">
        <v>264</v>
      </c>
      <c r="F130" s="200" t="s">
        <v>265</v>
      </c>
      <c r="G130" s="201" t="s">
        <v>157</v>
      </c>
      <c r="H130" s="202">
        <v>2</v>
      </c>
      <c r="I130" s="203"/>
      <c r="J130" s="204">
        <f>ROUND(I130*H130,2)</f>
        <v>0</v>
      </c>
      <c r="K130" s="200" t="s">
        <v>1</v>
      </c>
      <c r="L130" s="38"/>
      <c r="M130" s="205" t="s">
        <v>1</v>
      </c>
      <c r="N130" s="206" t="s">
        <v>38</v>
      </c>
      <c r="O130" s="74"/>
      <c r="P130" s="207">
        <f>O130*H130</f>
        <v>0</v>
      </c>
      <c r="Q130" s="207">
        <v>0</v>
      </c>
      <c r="R130" s="207">
        <f>Q130*H130</f>
        <v>0</v>
      </c>
      <c r="S130" s="207">
        <v>0</v>
      </c>
      <c r="T130" s="208">
        <f>S130*H130</f>
        <v>0</v>
      </c>
      <c r="AR130" s="12" t="s">
        <v>115</v>
      </c>
      <c r="AT130" s="12" t="s">
        <v>111</v>
      </c>
      <c r="AU130" s="12" t="s">
        <v>77</v>
      </c>
      <c r="AY130" s="12" t="s">
        <v>110</v>
      </c>
      <c r="BE130" s="209">
        <f>IF(N130="základní",J130,0)</f>
        <v>0</v>
      </c>
      <c r="BF130" s="209">
        <f>IF(N130="snížená",J130,0)</f>
        <v>0</v>
      </c>
      <c r="BG130" s="209">
        <f>IF(N130="zákl. přenesená",J130,0)</f>
        <v>0</v>
      </c>
      <c r="BH130" s="209">
        <f>IF(N130="sníž. přenesená",J130,0)</f>
        <v>0</v>
      </c>
      <c r="BI130" s="209">
        <f>IF(N130="nulová",J130,0)</f>
        <v>0</v>
      </c>
      <c r="BJ130" s="12" t="s">
        <v>75</v>
      </c>
      <c r="BK130" s="209">
        <f>ROUND(I130*H130,2)</f>
        <v>0</v>
      </c>
      <c r="BL130" s="12" t="s">
        <v>115</v>
      </c>
      <c r="BM130" s="12" t="s">
        <v>266</v>
      </c>
    </row>
    <row r="131" s="1" customFormat="1" ht="16.5" customHeight="1">
      <c r="B131" s="33"/>
      <c r="C131" s="198" t="s">
        <v>178</v>
      </c>
      <c r="D131" s="198" t="s">
        <v>111</v>
      </c>
      <c r="E131" s="199" t="s">
        <v>267</v>
      </c>
      <c r="F131" s="200" t="s">
        <v>268</v>
      </c>
      <c r="G131" s="201" t="s">
        <v>192</v>
      </c>
      <c r="H131" s="202">
        <v>9</v>
      </c>
      <c r="I131" s="203"/>
      <c r="J131" s="204">
        <f>ROUND(I131*H131,2)</f>
        <v>0</v>
      </c>
      <c r="K131" s="200" t="s">
        <v>1</v>
      </c>
      <c r="L131" s="38"/>
      <c r="M131" s="205" t="s">
        <v>1</v>
      </c>
      <c r="N131" s="206" t="s">
        <v>38</v>
      </c>
      <c r="O131" s="74"/>
      <c r="P131" s="207">
        <f>O131*H131</f>
        <v>0</v>
      </c>
      <c r="Q131" s="207">
        <v>0</v>
      </c>
      <c r="R131" s="207">
        <f>Q131*H131</f>
        <v>0</v>
      </c>
      <c r="S131" s="207">
        <v>0</v>
      </c>
      <c r="T131" s="208">
        <f>S131*H131</f>
        <v>0</v>
      </c>
      <c r="AR131" s="12" t="s">
        <v>115</v>
      </c>
      <c r="AT131" s="12" t="s">
        <v>111</v>
      </c>
      <c r="AU131" s="12" t="s">
        <v>77</v>
      </c>
      <c r="AY131" s="12" t="s">
        <v>110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12" t="s">
        <v>75</v>
      </c>
      <c r="BK131" s="209">
        <f>ROUND(I131*H131,2)</f>
        <v>0</v>
      </c>
      <c r="BL131" s="12" t="s">
        <v>115</v>
      </c>
      <c r="BM131" s="12" t="s">
        <v>269</v>
      </c>
    </row>
    <row r="132" s="1" customFormat="1" ht="16.5" customHeight="1">
      <c r="B132" s="33"/>
      <c r="C132" s="212" t="s">
        <v>270</v>
      </c>
      <c r="D132" s="212" t="s">
        <v>149</v>
      </c>
      <c r="E132" s="213" t="s">
        <v>271</v>
      </c>
      <c r="F132" s="214" t="s">
        <v>272</v>
      </c>
      <c r="G132" s="215" t="s">
        <v>157</v>
      </c>
      <c r="H132" s="216">
        <v>3</v>
      </c>
      <c r="I132" s="217"/>
      <c r="J132" s="218">
        <f>ROUND(I132*H132,2)</f>
        <v>0</v>
      </c>
      <c r="K132" s="214" t="s">
        <v>1</v>
      </c>
      <c r="L132" s="219"/>
      <c r="M132" s="220" t="s">
        <v>1</v>
      </c>
      <c r="N132" s="221" t="s">
        <v>38</v>
      </c>
      <c r="O132" s="74"/>
      <c r="P132" s="207">
        <f>O132*H132</f>
        <v>0</v>
      </c>
      <c r="Q132" s="207">
        <v>0</v>
      </c>
      <c r="R132" s="207">
        <f>Q132*H132</f>
        <v>0</v>
      </c>
      <c r="S132" s="207">
        <v>0</v>
      </c>
      <c r="T132" s="208">
        <f>S132*H132</f>
        <v>0</v>
      </c>
      <c r="AR132" s="12" t="s">
        <v>124</v>
      </c>
      <c r="AT132" s="12" t="s">
        <v>149</v>
      </c>
      <c r="AU132" s="12" t="s">
        <v>77</v>
      </c>
      <c r="AY132" s="12" t="s">
        <v>110</v>
      </c>
      <c r="BE132" s="209">
        <f>IF(N132="základní",J132,0)</f>
        <v>0</v>
      </c>
      <c r="BF132" s="209">
        <f>IF(N132="snížená",J132,0)</f>
        <v>0</v>
      </c>
      <c r="BG132" s="209">
        <f>IF(N132="zákl. přenesená",J132,0)</f>
        <v>0</v>
      </c>
      <c r="BH132" s="209">
        <f>IF(N132="sníž. přenesená",J132,0)</f>
        <v>0</v>
      </c>
      <c r="BI132" s="209">
        <f>IF(N132="nulová",J132,0)</f>
        <v>0</v>
      </c>
      <c r="BJ132" s="12" t="s">
        <v>75</v>
      </c>
      <c r="BK132" s="209">
        <f>ROUND(I132*H132,2)</f>
        <v>0</v>
      </c>
      <c r="BL132" s="12" t="s">
        <v>115</v>
      </c>
      <c r="BM132" s="12" t="s">
        <v>273</v>
      </c>
    </row>
    <row r="133" s="1" customFormat="1" ht="16.5" customHeight="1">
      <c r="B133" s="33"/>
      <c r="C133" s="198" t="s">
        <v>181</v>
      </c>
      <c r="D133" s="198" t="s">
        <v>111</v>
      </c>
      <c r="E133" s="199" t="s">
        <v>274</v>
      </c>
      <c r="F133" s="200" t="s">
        <v>275</v>
      </c>
      <c r="G133" s="201" t="s">
        <v>157</v>
      </c>
      <c r="H133" s="202">
        <v>2</v>
      </c>
      <c r="I133" s="203"/>
      <c r="J133" s="204">
        <f>ROUND(I133*H133,2)</f>
        <v>0</v>
      </c>
      <c r="K133" s="200" t="s">
        <v>1</v>
      </c>
      <c r="L133" s="38"/>
      <c r="M133" s="205" t="s">
        <v>1</v>
      </c>
      <c r="N133" s="206" t="s">
        <v>38</v>
      </c>
      <c r="O133" s="74"/>
      <c r="P133" s="207">
        <f>O133*H133</f>
        <v>0</v>
      </c>
      <c r="Q133" s="207">
        <v>0</v>
      </c>
      <c r="R133" s="207">
        <f>Q133*H133</f>
        <v>0</v>
      </c>
      <c r="S133" s="207">
        <v>0</v>
      </c>
      <c r="T133" s="208">
        <f>S133*H133</f>
        <v>0</v>
      </c>
      <c r="AR133" s="12" t="s">
        <v>115</v>
      </c>
      <c r="AT133" s="12" t="s">
        <v>111</v>
      </c>
      <c r="AU133" s="12" t="s">
        <v>77</v>
      </c>
      <c r="AY133" s="12" t="s">
        <v>110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2" t="s">
        <v>75</v>
      </c>
      <c r="BK133" s="209">
        <f>ROUND(I133*H133,2)</f>
        <v>0</v>
      </c>
      <c r="BL133" s="12" t="s">
        <v>115</v>
      </c>
      <c r="BM133" s="12" t="s">
        <v>276</v>
      </c>
    </row>
    <row r="134" s="1" customFormat="1" ht="16.5" customHeight="1">
      <c r="B134" s="33"/>
      <c r="C134" s="212" t="s">
        <v>277</v>
      </c>
      <c r="D134" s="212" t="s">
        <v>149</v>
      </c>
      <c r="E134" s="213" t="s">
        <v>278</v>
      </c>
      <c r="F134" s="214" t="s">
        <v>279</v>
      </c>
      <c r="G134" s="215" t="s">
        <v>157</v>
      </c>
      <c r="H134" s="216">
        <v>2</v>
      </c>
      <c r="I134" s="217"/>
      <c r="J134" s="218">
        <f>ROUND(I134*H134,2)</f>
        <v>0</v>
      </c>
      <c r="K134" s="214" t="s">
        <v>1</v>
      </c>
      <c r="L134" s="219"/>
      <c r="M134" s="220" t="s">
        <v>1</v>
      </c>
      <c r="N134" s="221" t="s">
        <v>38</v>
      </c>
      <c r="O134" s="74"/>
      <c r="P134" s="207">
        <f>O134*H134</f>
        <v>0</v>
      </c>
      <c r="Q134" s="207">
        <v>0</v>
      </c>
      <c r="R134" s="207">
        <f>Q134*H134</f>
        <v>0</v>
      </c>
      <c r="S134" s="207">
        <v>0</v>
      </c>
      <c r="T134" s="208">
        <f>S134*H134</f>
        <v>0</v>
      </c>
      <c r="AR134" s="12" t="s">
        <v>124</v>
      </c>
      <c r="AT134" s="12" t="s">
        <v>149</v>
      </c>
      <c r="AU134" s="12" t="s">
        <v>77</v>
      </c>
      <c r="AY134" s="12" t="s">
        <v>110</v>
      </c>
      <c r="BE134" s="209">
        <f>IF(N134="základní",J134,0)</f>
        <v>0</v>
      </c>
      <c r="BF134" s="209">
        <f>IF(N134="snížená",J134,0)</f>
        <v>0</v>
      </c>
      <c r="BG134" s="209">
        <f>IF(N134="zákl. přenesená",J134,0)</f>
        <v>0</v>
      </c>
      <c r="BH134" s="209">
        <f>IF(N134="sníž. přenesená",J134,0)</f>
        <v>0</v>
      </c>
      <c r="BI134" s="209">
        <f>IF(N134="nulová",J134,0)</f>
        <v>0</v>
      </c>
      <c r="BJ134" s="12" t="s">
        <v>75</v>
      </c>
      <c r="BK134" s="209">
        <f>ROUND(I134*H134,2)</f>
        <v>0</v>
      </c>
      <c r="BL134" s="12" t="s">
        <v>115</v>
      </c>
      <c r="BM134" s="12" t="s">
        <v>280</v>
      </c>
    </row>
    <row r="135" s="10" customFormat="1" ht="22.8" customHeight="1">
      <c r="B135" s="184"/>
      <c r="C135" s="185"/>
      <c r="D135" s="186" t="s">
        <v>66</v>
      </c>
      <c r="E135" s="210" t="s">
        <v>125</v>
      </c>
      <c r="F135" s="210" t="s">
        <v>281</v>
      </c>
      <c r="G135" s="185"/>
      <c r="H135" s="185"/>
      <c r="I135" s="188"/>
      <c r="J135" s="211">
        <f>BK135</f>
        <v>0</v>
      </c>
      <c r="K135" s="185"/>
      <c r="L135" s="190"/>
      <c r="M135" s="191"/>
      <c r="N135" s="192"/>
      <c r="O135" s="192"/>
      <c r="P135" s="193">
        <f>SUM(P136:P146)</f>
        <v>0</v>
      </c>
      <c r="Q135" s="192"/>
      <c r="R135" s="193">
        <f>SUM(R136:R146)</f>
        <v>0</v>
      </c>
      <c r="S135" s="192"/>
      <c r="T135" s="194">
        <f>SUM(T136:T146)</f>
        <v>0</v>
      </c>
      <c r="AR135" s="195" t="s">
        <v>75</v>
      </c>
      <c r="AT135" s="196" t="s">
        <v>66</v>
      </c>
      <c r="AU135" s="196" t="s">
        <v>75</v>
      </c>
      <c r="AY135" s="195" t="s">
        <v>110</v>
      </c>
      <c r="BK135" s="197">
        <f>SUM(BK136:BK146)</f>
        <v>0</v>
      </c>
    </row>
    <row r="136" s="1" customFormat="1" ht="16.5" customHeight="1">
      <c r="B136" s="33"/>
      <c r="C136" s="198" t="s">
        <v>185</v>
      </c>
      <c r="D136" s="198" t="s">
        <v>111</v>
      </c>
      <c r="E136" s="199" t="s">
        <v>282</v>
      </c>
      <c r="F136" s="200" t="s">
        <v>283</v>
      </c>
      <c r="G136" s="201" t="s">
        <v>192</v>
      </c>
      <c r="H136" s="202">
        <v>16</v>
      </c>
      <c r="I136" s="203"/>
      <c r="J136" s="204">
        <f>ROUND(I136*H136,2)</f>
        <v>0</v>
      </c>
      <c r="K136" s="200" t="s">
        <v>1</v>
      </c>
      <c r="L136" s="38"/>
      <c r="M136" s="205" t="s">
        <v>1</v>
      </c>
      <c r="N136" s="206" t="s">
        <v>38</v>
      </c>
      <c r="O136" s="74"/>
      <c r="P136" s="207">
        <f>O136*H136</f>
        <v>0</v>
      </c>
      <c r="Q136" s="207">
        <v>0</v>
      </c>
      <c r="R136" s="207">
        <f>Q136*H136</f>
        <v>0</v>
      </c>
      <c r="S136" s="207">
        <v>0</v>
      </c>
      <c r="T136" s="208">
        <f>S136*H136</f>
        <v>0</v>
      </c>
      <c r="AR136" s="12" t="s">
        <v>115</v>
      </c>
      <c r="AT136" s="12" t="s">
        <v>111</v>
      </c>
      <c r="AU136" s="12" t="s">
        <v>77</v>
      </c>
      <c r="AY136" s="12" t="s">
        <v>110</v>
      </c>
      <c r="BE136" s="209">
        <f>IF(N136="základní",J136,0)</f>
        <v>0</v>
      </c>
      <c r="BF136" s="209">
        <f>IF(N136="snížená",J136,0)</f>
        <v>0</v>
      </c>
      <c r="BG136" s="209">
        <f>IF(N136="zákl. přenesená",J136,0)</f>
        <v>0</v>
      </c>
      <c r="BH136" s="209">
        <f>IF(N136="sníž. přenesená",J136,0)</f>
        <v>0</v>
      </c>
      <c r="BI136" s="209">
        <f>IF(N136="nulová",J136,0)</f>
        <v>0</v>
      </c>
      <c r="BJ136" s="12" t="s">
        <v>75</v>
      </c>
      <c r="BK136" s="209">
        <f>ROUND(I136*H136,2)</f>
        <v>0</v>
      </c>
      <c r="BL136" s="12" t="s">
        <v>115</v>
      </c>
      <c r="BM136" s="12" t="s">
        <v>284</v>
      </c>
    </row>
    <row r="137" s="1" customFormat="1" ht="16.5" customHeight="1">
      <c r="B137" s="33"/>
      <c r="C137" s="198" t="s">
        <v>285</v>
      </c>
      <c r="D137" s="198" t="s">
        <v>111</v>
      </c>
      <c r="E137" s="199" t="s">
        <v>286</v>
      </c>
      <c r="F137" s="200" t="s">
        <v>287</v>
      </c>
      <c r="G137" s="201" t="s">
        <v>249</v>
      </c>
      <c r="H137" s="202">
        <v>36</v>
      </c>
      <c r="I137" s="203"/>
      <c r="J137" s="204">
        <f>ROUND(I137*H137,2)</f>
        <v>0</v>
      </c>
      <c r="K137" s="200" t="s">
        <v>1</v>
      </c>
      <c r="L137" s="38"/>
      <c r="M137" s="205" t="s">
        <v>1</v>
      </c>
      <c r="N137" s="206" t="s">
        <v>38</v>
      </c>
      <c r="O137" s="74"/>
      <c r="P137" s="207">
        <f>O137*H137</f>
        <v>0</v>
      </c>
      <c r="Q137" s="207">
        <v>0</v>
      </c>
      <c r="R137" s="207">
        <f>Q137*H137</f>
        <v>0</v>
      </c>
      <c r="S137" s="207">
        <v>0</v>
      </c>
      <c r="T137" s="208">
        <f>S137*H137</f>
        <v>0</v>
      </c>
      <c r="AR137" s="12" t="s">
        <v>115</v>
      </c>
      <c r="AT137" s="12" t="s">
        <v>111</v>
      </c>
      <c r="AU137" s="12" t="s">
        <v>77</v>
      </c>
      <c r="AY137" s="12" t="s">
        <v>110</v>
      </c>
      <c r="BE137" s="209">
        <f>IF(N137="základní",J137,0)</f>
        <v>0</v>
      </c>
      <c r="BF137" s="209">
        <f>IF(N137="snížená",J137,0)</f>
        <v>0</v>
      </c>
      <c r="BG137" s="209">
        <f>IF(N137="zákl. přenesená",J137,0)</f>
        <v>0</v>
      </c>
      <c r="BH137" s="209">
        <f>IF(N137="sníž. přenesená",J137,0)</f>
        <v>0</v>
      </c>
      <c r="BI137" s="209">
        <f>IF(N137="nulová",J137,0)</f>
        <v>0</v>
      </c>
      <c r="BJ137" s="12" t="s">
        <v>75</v>
      </c>
      <c r="BK137" s="209">
        <f>ROUND(I137*H137,2)</f>
        <v>0</v>
      </c>
      <c r="BL137" s="12" t="s">
        <v>115</v>
      </c>
      <c r="BM137" s="12" t="s">
        <v>288</v>
      </c>
    </row>
    <row r="138" s="1" customFormat="1" ht="16.5" customHeight="1">
      <c r="B138" s="33"/>
      <c r="C138" s="198" t="s">
        <v>189</v>
      </c>
      <c r="D138" s="198" t="s">
        <v>111</v>
      </c>
      <c r="E138" s="199" t="s">
        <v>289</v>
      </c>
      <c r="F138" s="200" t="s">
        <v>290</v>
      </c>
      <c r="G138" s="201" t="s">
        <v>139</v>
      </c>
      <c r="H138" s="202">
        <v>10.800000000000001</v>
      </c>
      <c r="I138" s="203"/>
      <c r="J138" s="204">
        <f>ROUND(I138*H138,2)</f>
        <v>0</v>
      </c>
      <c r="K138" s="200" t="s">
        <v>1</v>
      </c>
      <c r="L138" s="38"/>
      <c r="M138" s="205" t="s">
        <v>1</v>
      </c>
      <c r="N138" s="206" t="s">
        <v>38</v>
      </c>
      <c r="O138" s="74"/>
      <c r="P138" s="207">
        <f>O138*H138</f>
        <v>0</v>
      </c>
      <c r="Q138" s="207">
        <v>0</v>
      </c>
      <c r="R138" s="207">
        <f>Q138*H138</f>
        <v>0</v>
      </c>
      <c r="S138" s="207">
        <v>0</v>
      </c>
      <c r="T138" s="208">
        <f>S138*H138</f>
        <v>0</v>
      </c>
      <c r="AR138" s="12" t="s">
        <v>115</v>
      </c>
      <c r="AT138" s="12" t="s">
        <v>111</v>
      </c>
      <c r="AU138" s="12" t="s">
        <v>77</v>
      </c>
      <c r="AY138" s="12" t="s">
        <v>110</v>
      </c>
      <c r="BE138" s="209">
        <f>IF(N138="základní",J138,0)</f>
        <v>0</v>
      </c>
      <c r="BF138" s="209">
        <f>IF(N138="snížená",J138,0)</f>
        <v>0</v>
      </c>
      <c r="BG138" s="209">
        <f>IF(N138="zákl. přenesená",J138,0)</f>
        <v>0</v>
      </c>
      <c r="BH138" s="209">
        <f>IF(N138="sníž. přenesená",J138,0)</f>
        <v>0</v>
      </c>
      <c r="BI138" s="209">
        <f>IF(N138="nulová",J138,0)</f>
        <v>0</v>
      </c>
      <c r="BJ138" s="12" t="s">
        <v>75</v>
      </c>
      <c r="BK138" s="209">
        <f>ROUND(I138*H138,2)</f>
        <v>0</v>
      </c>
      <c r="BL138" s="12" t="s">
        <v>115</v>
      </c>
      <c r="BM138" s="12" t="s">
        <v>291</v>
      </c>
    </row>
    <row r="139" s="1" customFormat="1" ht="16.5" customHeight="1">
      <c r="B139" s="33"/>
      <c r="C139" s="198" t="s">
        <v>292</v>
      </c>
      <c r="D139" s="198" t="s">
        <v>111</v>
      </c>
      <c r="E139" s="199" t="s">
        <v>293</v>
      </c>
      <c r="F139" s="200" t="s">
        <v>294</v>
      </c>
      <c r="G139" s="201" t="s">
        <v>249</v>
      </c>
      <c r="H139" s="202">
        <v>36</v>
      </c>
      <c r="I139" s="203"/>
      <c r="J139" s="204">
        <f>ROUND(I139*H139,2)</f>
        <v>0</v>
      </c>
      <c r="K139" s="200" t="s">
        <v>1</v>
      </c>
      <c r="L139" s="38"/>
      <c r="M139" s="205" t="s">
        <v>1</v>
      </c>
      <c r="N139" s="206" t="s">
        <v>38</v>
      </c>
      <c r="O139" s="74"/>
      <c r="P139" s="207">
        <f>O139*H139</f>
        <v>0</v>
      </c>
      <c r="Q139" s="207">
        <v>0</v>
      </c>
      <c r="R139" s="207">
        <f>Q139*H139</f>
        <v>0</v>
      </c>
      <c r="S139" s="207">
        <v>0</v>
      </c>
      <c r="T139" s="208">
        <f>S139*H139</f>
        <v>0</v>
      </c>
      <c r="AR139" s="12" t="s">
        <v>115</v>
      </c>
      <c r="AT139" s="12" t="s">
        <v>111</v>
      </c>
      <c r="AU139" s="12" t="s">
        <v>77</v>
      </c>
      <c r="AY139" s="12" t="s">
        <v>110</v>
      </c>
      <c r="BE139" s="209">
        <f>IF(N139="základní",J139,0)</f>
        <v>0</v>
      </c>
      <c r="BF139" s="209">
        <f>IF(N139="snížená",J139,0)</f>
        <v>0</v>
      </c>
      <c r="BG139" s="209">
        <f>IF(N139="zákl. přenesená",J139,0)</f>
        <v>0</v>
      </c>
      <c r="BH139" s="209">
        <f>IF(N139="sníž. přenesená",J139,0)</f>
        <v>0</v>
      </c>
      <c r="BI139" s="209">
        <f>IF(N139="nulová",J139,0)</f>
        <v>0</v>
      </c>
      <c r="BJ139" s="12" t="s">
        <v>75</v>
      </c>
      <c r="BK139" s="209">
        <f>ROUND(I139*H139,2)</f>
        <v>0</v>
      </c>
      <c r="BL139" s="12" t="s">
        <v>115</v>
      </c>
      <c r="BM139" s="12" t="s">
        <v>295</v>
      </c>
    </row>
    <row r="140" s="1" customFormat="1" ht="16.5" customHeight="1">
      <c r="B140" s="33"/>
      <c r="C140" s="198" t="s">
        <v>193</v>
      </c>
      <c r="D140" s="198" t="s">
        <v>111</v>
      </c>
      <c r="E140" s="199" t="s">
        <v>296</v>
      </c>
      <c r="F140" s="200" t="s">
        <v>297</v>
      </c>
      <c r="G140" s="201" t="s">
        <v>249</v>
      </c>
      <c r="H140" s="202">
        <v>72</v>
      </c>
      <c r="I140" s="203"/>
      <c r="J140" s="204">
        <f>ROUND(I140*H140,2)</f>
        <v>0</v>
      </c>
      <c r="K140" s="200" t="s">
        <v>1</v>
      </c>
      <c r="L140" s="38"/>
      <c r="M140" s="205" t="s">
        <v>1</v>
      </c>
      <c r="N140" s="206" t="s">
        <v>38</v>
      </c>
      <c r="O140" s="74"/>
      <c r="P140" s="207">
        <f>O140*H140</f>
        <v>0</v>
      </c>
      <c r="Q140" s="207">
        <v>0</v>
      </c>
      <c r="R140" s="207">
        <f>Q140*H140</f>
        <v>0</v>
      </c>
      <c r="S140" s="207">
        <v>0</v>
      </c>
      <c r="T140" s="208">
        <f>S140*H140</f>
        <v>0</v>
      </c>
      <c r="AR140" s="12" t="s">
        <v>115</v>
      </c>
      <c r="AT140" s="12" t="s">
        <v>111</v>
      </c>
      <c r="AU140" s="12" t="s">
        <v>77</v>
      </c>
      <c r="AY140" s="12" t="s">
        <v>110</v>
      </c>
      <c r="BE140" s="209">
        <f>IF(N140="základní",J140,0)</f>
        <v>0</v>
      </c>
      <c r="BF140" s="209">
        <f>IF(N140="snížená",J140,0)</f>
        <v>0</v>
      </c>
      <c r="BG140" s="209">
        <f>IF(N140="zákl. přenesená",J140,0)</f>
        <v>0</v>
      </c>
      <c r="BH140" s="209">
        <f>IF(N140="sníž. přenesená",J140,0)</f>
        <v>0</v>
      </c>
      <c r="BI140" s="209">
        <f>IF(N140="nulová",J140,0)</f>
        <v>0</v>
      </c>
      <c r="BJ140" s="12" t="s">
        <v>75</v>
      </c>
      <c r="BK140" s="209">
        <f>ROUND(I140*H140,2)</f>
        <v>0</v>
      </c>
      <c r="BL140" s="12" t="s">
        <v>115</v>
      </c>
      <c r="BM140" s="12" t="s">
        <v>298</v>
      </c>
    </row>
    <row r="141" s="1" customFormat="1" ht="16.5" customHeight="1">
      <c r="B141" s="33"/>
      <c r="C141" s="198" t="s">
        <v>299</v>
      </c>
      <c r="D141" s="198" t="s">
        <v>111</v>
      </c>
      <c r="E141" s="199" t="s">
        <v>300</v>
      </c>
      <c r="F141" s="200" t="s">
        <v>301</v>
      </c>
      <c r="G141" s="201" t="s">
        <v>249</v>
      </c>
      <c r="H141" s="202">
        <v>36</v>
      </c>
      <c r="I141" s="203"/>
      <c r="J141" s="204">
        <f>ROUND(I141*H141,2)</f>
        <v>0</v>
      </c>
      <c r="K141" s="200" t="s">
        <v>1</v>
      </c>
      <c r="L141" s="38"/>
      <c r="M141" s="205" t="s">
        <v>1</v>
      </c>
      <c r="N141" s="206" t="s">
        <v>38</v>
      </c>
      <c r="O141" s="74"/>
      <c r="P141" s="207">
        <f>O141*H141</f>
        <v>0</v>
      </c>
      <c r="Q141" s="207">
        <v>0</v>
      </c>
      <c r="R141" s="207">
        <f>Q141*H141</f>
        <v>0</v>
      </c>
      <c r="S141" s="207">
        <v>0</v>
      </c>
      <c r="T141" s="208">
        <f>S141*H141</f>
        <v>0</v>
      </c>
      <c r="AR141" s="12" t="s">
        <v>115</v>
      </c>
      <c r="AT141" s="12" t="s">
        <v>111</v>
      </c>
      <c r="AU141" s="12" t="s">
        <v>77</v>
      </c>
      <c r="AY141" s="12" t="s">
        <v>110</v>
      </c>
      <c r="BE141" s="209">
        <f>IF(N141="základní",J141,0)</f>
        <v>0</v>
      </c>
      <c r="BF141" s="209">
        <f>IF(N141="snížená",J141,0)</f>
        <v>0</v>
      </c>
      <c r="BG141" s="209">
        <f>IF(N141="zákl. přenesená",J141,0)</f>
        <v>0</v>
      </c>
      <c r="BH141" s="209">
        <f>IF(N141="sníž. přenesená",J141,0)</f>
        <v>0</v>
      </c>
      <c r="BI141" s="209">
        <f>IF(N141="nulová",J141,0)</f>
        <v>0</v>
      </c>
      <c r="BJ141" s="12" t="s">
        <v>75</v>
      </c>
      <c r="BK141" s="209">
        <f>ROUND(I141*H141,2)</f>
        <v>0</v>
      </c>
      <c r="BL141" s="12" t="s">
        <v>115</v>
      </c>
      <c r="BM141" s="12" t="s">
        <v>302</v>
      </c>
    </row>
    <row r="142" s="1" customFormat="1" ht="16.5" customHeight="1">
      <c r="B142" s="33"/>
      <c r="C142" s="212" t="s">
        <v>196</v>
      </c>
      <c r="D142" s="212" t="s">
        <v>149</v>
      </c>
      <c r="E142" s="213" t="s">
        <v>303</v>
      </c>
      <c r="F142" s="214" t="s">
        <v>304</v>
      </c>
      <c r="G142" s="215" t="s">
        <v>152</v>
      </c>
      <c r="H142" s="216">
        <v>3.46</v>
      </c>
      <c r="I142" s="217"/>
      <c r="J142" s="218">
        <f>ROUND(I142*H142,2)</f>
        <v>0</v>
      </c>
      <c r="K142" s="214" t="s">
        <v>1</v>
      </c>
      <c r="L142" s="219"/>
      <c r="M142" s="220" t="s">
        <v>1</v>
      </c>
      <c r="N142" s="221" t="s">
        <v>38</v>
      </c>
      <c r="O142" s="74"/>
      <c r="P142" s="207">
        <f>O142*H142</f>
        <v>0</v>
      </c>
      <c r="Q142" s="207">
        <v>0</v>
      </c>
      <c r="R142" s="207">
        <f>Q142*H142</f>
        <v>0</v>
      </c>
      <c r="S142" s="207">
        <v>0</v>
      </c>
      <c r="T142" s="208">
        <f>S142*H142</f>
        <v>0</v>
      </c>
      <c r="AR142" s="12" t="s">
        <v>124</v>
      </c>
      <c r="AT142" s="12" t="s">
        <v>149</v>
      </c>
      <c r="AU142" s="12" t="s">
        <v>77</v>
      </c>
      <c r="AY142" s="12" t="s">
        <v>110</v>
      </c>
      <c r="BE142" s="209">
        <f>IF(N142="základní",J142,0)</f>
        <v>0</v>
      </c>
      <c r="BF142" s="209">
        <f>IF(N142="snížená",J142,0)</f>
        <v>0</v>
      </c>
      <c r="BG142" s="209">
        <f>IF(N142="zákl. přenesená",J142,0)</f>
        <v>0</v>
      </c>
      <c r="BH142" s="209">
        <f>IF(N142="sníž. přenesená",J142,0)</f>
        <v>0</v>
      </c>
      <c r="BI142" s="209">
        <f>IF(N142="nulová",J142,0)</f>
        <v>0</v>
      </c>
      <c r="BJ142" s="12" t="s">
        <v>75</v>
      </c>
      <c r="BK142" s="209">
        <f>ROUND(I142*H142,2)</f>
        <v>0</v>
      </c>
      <c r="BL142" s="12" t="s">
        <v>115</v>
      </c>
      <c r="BM142" s="12" t="s">
        <v>305</v>
      </c>
    </row>
    <row r="143" s="1" customFormat="1" ht="16.5" customHeight="1">
      <c r="B143" s="33"/>
      <c r="C143" s="212" t="s">
        <v>306</v>
      </c>
      <c r="D143" s="212" t="s">
        <v>149</v>
      </c>
      <c r="E143" s="213" t="s">
        <v>307</v>
      </c>
      <c r="F143" s="214" t="s">
        <v>308</v>
      </c>
      <c r="G143" s="215" t="s">
        <v>152</v>
      </c>
      <c r="H143" s="216">
        <v>6.0499999999999998</v>
      </c>
      <c r="I143" s="217"/>
      <c r="J143" s="218">
        <f>ROUND(I143*H143,2)</f>
        <v>0</v>
      </c>
      <c r="K143" s="214" t="s">
        <v>1</v>
      </c>
      <c r="L143" s="219"/>
      <c r="M143" s="220" t="s">
        <v>1</v>
      </c>
      <c r="N143" s="221" t="s">
        <v>38</v>
      </c>
      <c r="O143" s="74"/>
      <c r="P143" s="207">
        <f>O143*H143</f>
        <v>0</v>
      </c>
      <c r="Q143" s="207">
        <v>0</v>
      </c>
      <c r="R143" s="207">
        <f>Q143*H143</f>
        <v>0</v>
      </c>
      <c r="S143" s="207">
        <v>0</v>
      </c>
      <c r="T143" s="208">
        <f>S143*H143</f>
        <v>0</v>
      </c>
      <c r="AR143" s="12" t="s">
        <v>124</v>
      </c>
      <c r="AT143" s="12" t="s">
        <v>149</v>
      </c>
      <c r="AU143" s="12" t="s">
        <v>77</v>
      </c>
      <c r="AY143" s="12" t="s">
        <v>110</v>
      </c>
      <c r="BE143" s="209">
        <f>IF(N143="základní",J143,0)</f>
        <v>0</v>
      </c>
      <c r="BF143" s="209">
        <f>IF(N143="snížená",J143,0)</f>
        <v>0</v>
      </c>
      <c r="BG143" s="209">
        <f>IF(N143="zákl. přenesená",J143,0)</f>
        <v>0</v>
      </c>
      <c r="BH143" s="209">
        <f>IF(N143="sníž. přenesená",J143,0)</f>
        <v>0</v>
      </c>
      <c r="BI143" s="209">
        <f>IF(N143="nulová",J143,0)</f>
        <v>0</v>
      </c>
      <c r="BJ143" s="12" t="s">
        <v>75</v>
      </c>
      <c r="BK143" s="209">
        <f>ROUND(I143*H143,2)</f>
        <v>0</v>
      </c>
      <c r="BL143" s="12" t="s">
        <v>115</v>
      </c>
      <c r="BM143" s="12" t="s">
        <v>309</v>
      </c>
    </row>
    <row r="144" s="1" customFormat="1" ht="16.5" customHeight="1">
      <c r="B144" s="33"/>
      <c r="C144" s="198" t="s">
        <v>200</v>
      </c>
      <c r="D144" s="198" t="s">
        <v>111</v>
      </c>
      <c r="E144" s="199" t="s">
        <v>310</v>
      </c>
      <c r="F144" s="200" t="s">
        <v>311</v>
      </c>
      <c r="G144" s="201" t="s">
        <v>249</v>
      </c>
      <c r="H144" s="202">
        <v>36</v>
      </c>
      <c r="I144" s="203"/>
      <c r="J144" s="204">
        <f>ROUND(I144*H144,2)</f>
        <v>0</v>
      </c>
      <c r="K144" s="200" t="s">
        <v>1</v>
      </c>
      <c r="L144" s="38"/>
      <c r="M144" s="205" t="s">
        <v>1</v>
      </c>
      <c r="N144" s="206" t="s">
        <v>38</v>
      </c>
      <c r="O144" s="74"/>
      <c r="P144" s="207">
        <f>O144*H144</f>
        <v>0</v>
      </c>
      <c r="Q144" s="207">
        <v>0</v>
      </c>
      <c r="R144" s="207">
        <f>Q144*H144</f>
        <v>0</v>
      </c>
      <c r="S144" s="207">
        <v>0</v>
      </c>
      <c r="T144" s="208">
        <f>S144*H144</f>
        <v>0</v>
      </c>
      <c r="AR144" s="12" t="s">
        <v>115</v>
      </c>
      <c r="AT144" s="12" t="s">
        <v>111</v>
      </c>
      <c r="AU144" s="12" t="s">
        <v>77</v>
      </c>
      <c r="AY144" s="12" t="s">
        <v>110</v>
      </c>
      <c r="BE144" s="209">
        <f>IF(N144="základní",J144,0)</f>
        <v>0</v>
      </c>
      <c r="BF144" s="209">
        <f>IF(N144="snížená",J144,0)</f>
        <v>0</v>
      </c>
      <c r="BG144" s="209">
        <f>IF(N144="zákl. přenesená",J144,0)</f>
        <v>0</v>
      </c>
      <c r="BH144" s="209">
        <f>IF(N144="sníž. přenesená",J144,0)</f>
        <v>0</v>
      </c>
      <c r="BI144" s="209">
        <f>IF(N144="nulová",J144,0)</f>
        <v>0</v>
      </c>
      <c r="BJ144" s="12" t="s">
        <v>75</v>
      </c>
      <c r="BK144" s="209">
        <f>ROUND(I144*H144,2)</f>
        <v>0</v>
      </c>
      <c r="BL144" s="12" t="s">
        <v>115</v>
      </c>
      <c r="BM144" s="12" t="s">
        <v>312</v>
      </c>
    </row>
    <row r="145" s="1" customFormat="1" ht="16.5" customHeight="1">
      <c r="B145" s="33"/>
      <c r="C145" s="198" t="s">
        <v>313</v>
      </c>
      <c r="D145" s="198" t="s">
        <v>111</v>
      </c>
      <c r="E145" s="199" t="s">
        <v>314</v>
      </c>
      <c r="F145" s="200" t="s">
        <v>315</v>
      </c>
      <c r="G145" s="201" t="s">
        <v>192</v>
      </c>
      <c r="H145" s="202">
        <v>34</v>
      </c>
      <c r="I145" s="203"/>
      <c r="J145" s="204">
        <f>ROUND(I145*H145,2)</f>
        <v>0</v>
      </c>
      <c r="K145" s="200" t="s">
        <v>1</v>
      </c>
      <c r="L145" s="38"/>
      <c r="M145" s="205" t="s">
        <v>1</v>
      </c>
      <c r="N145" s="206" t="s">
        <v>38</v>
      </c>
      <c r="O145" s="74"/>
      <c r="P145" s="207">
        <f>O145*H145</f>
        <v>0</v>
      </c>
      <c r="Q145" s="207">
        <v>0</v>
      </c>
      <c r="R145" s="207">
        <f>Q145*H145</f>
        <v>0</v>
      </c>
      <c r="S145" s="207">
        <v>0</v>
      </c>
      <c r="T145" s="208">
        <f>S145*H145</f>
        <v>0</v>
      </c>
      <c r="AR145" s="12" t="s">
        <v>115</v>
      </c>
      <c r="AT145" s="12" t="s">
        <v>111</v>
      </c>
      <c r="AU145" s="12" t="s">
        <v>77</v>
      </c>
      <c r="AY145" s="12" t="s">
        <v>110</v>
      </c>
      <c r="BE145" s="209">
        <f>IF(N145="základní",J145,0)</f>
        <v>0</v>
      </c>
      <c r="BF145" s="209">
        <f>IF(N145="snížená",J145,0)</f>
        <v>0</v>
      </c>
      <c r="BG145" s="209">
        <f>IF(N145="zákl. přenesená",J145,0)</f>
        <v>0</v>
      </c>
      <c r="BH145" s="209">
        <f>IF(N145="sníž. přenesená",J145,0)</f>
        <v>0</v>
      </c>
      <c r="BI145" s="209">
        <f>IF(N145="nulová",J145,0)</f>
        <v>0</v>
      </c>
      <c r="BJ145" s="12" t="s">
        <v>75</v>
      </c>
      <c r="BK145" s="209">
        <f>ROUND(I145*H145,2)</f>
        <v>0</v>
      </c>
      <c r="BL145" s="12" t="s">
        <v>115</v>
      </c>
      <c r="BM145" s="12" t="s">
        <v>316</v>
      </c>
    </row>
    <row r="146" s="1" customFormat="1" ht="16.5" customHeight="1">
      <c r="B146" s="33"/>
      <c r="C146" s="212" t="s">
        <v>317</v>
      </c>
      <c r="D146" s="212" t="s">
        <v>149</v>
      </c>
      <c r="E146" s="213" t="s">
        <v>318</v>
      </c>
      <c r="F146" s="214" t="s">
        <v>319</v>
      </c>
      <c r="G146" s="215" t="s">
        <v>192</v>
      </c>
      <c r="H146" s="216">
        <v>34</v>
      </c>
      <c r="I146" s="217"/>
      <c r="J146" s="218">
        <f>ROUND(I146*H146,2)</f>
        <v>0</v>
      </c>
      <c r="K146" s="214" t="s">
        <v>1</v>
      </c>
      <c r="L146" s="219"/>
      <c r="M146" s="220" t="s">
        <v>1</v>
      </c>
      <c r="N146" s="221" t="s">
        <v>38</v>
      </c>
      <c r="O146" s="74"/>
      <c r="P146" s="207">
        <f>O146*H146</f>
        <v>0</v>
      </c>
      <c r="Q146" s="207">
        <v>0</v>
      </c>
      <c r="R146" s="207">
        <f>Q146*H146</f>
        <v>0</v>
      </c>
      <c r="S146" s="207">
        <v>0</v>
      </c>
      <c r="T146" s="208">
        <f>S146*H146</f>
        <v>0</v>
      </c>
      <c r="AR146" s="12" t="s">
        <v>124</v>
      </c>
      <c r="AT146" s="12" t="s">
        <v>149</v>
      </c>
      <c r="AU146" s="12" t="s">
        <v>77</v>
      </c>
      <c r="AY146" s="12" t="s">
        <v>110</v>
      </c>
      <c r="BE146" s="209">
        <f>IF(N146="základní",J146,0)</f>
        <v>0</v>
      </c>
      <c r="BF146" s="209">
        <f>IF(N146="snížená",J146,0)</f>
        <v>0</v>
      </c>
      <c r="BG146" s="209">
        <f>IF(N146="zákl. přenesená",J146,0)</f>
        <v>0</v>
      </c>
      <c r="BH146" s="209">
        <f>IF(N146="sníž. přenesená",J146,0)</f>
        <v>0</v>
      </c>
      <c r="BI146" s="209">
        <f>IF(N146="nulová",J146,0)</f>
        <v>0</v>
      </c>
      <c r="BJ146" s="12" t="s">
        <v>75</v>
      </c>
      <c r="BK146" s="209">
        <f>ROUND(I146*H146,2)</f>
        <v>0</v>
      </c>
      <c r="BL146" s="12" t="s">
        <v>115</v>
      </c>
      <c r="BM146" s="12" t="s">
        <v>320</v>
      </c>
    </row>
    <row r="147" s="10" customFormat="1" ht="22.8" customHeight="1">
      <c r="B147" s="184"/>
      <c r="C147" s="185"/>
      <c r="D147" s="186" t="s">
        <v>66</v>
      </c>
      <c r="E147" s="210" t="s">
        <v>144</v>
      </c>
      <c r="F147" s="210" t="s">
        <v>321</v>
      </c>
      <c r="G147" s="185"/>
      <c r="H147" s="185"/>
      <c r="I147" s="188"/>
      <c r="J147" s="211">
        <f>BK147</f>
        <v>0</v>
      </c>
      <c r="K147" s="185"/>
      <c r="L147" s="190"/>
      <c r="M147" s="191"/>
      <c r="N147" s="192"/>
      <c r="O147" s="192"/>
      <c r="P147" s="193">
        <f>SUM(P148:P172)</f>
        <v>0</v>
      </c>
      <c r="Q147" s="192"/>
      <c r="R147" s="193">
        <f>SUM(R148:R172)</f>
        <v>0</v>
      </c>
      <c r="S147" s="192"/>
      <c r="T147" s="194">
        <f>SUM(T148:T172)</f>
        <v>0</v>
      </c>
      <c r="AR147" s="195" t="s">
        <v>75</v>
      </c>
      <c r="AT147" s="196" t="s">
        <v>66</v>
      </c>
      <c r="AU147" s="196" t="s">
        <v>75</v>
      </c>
      <c r="AY147" s="195" t="s">
        <v>110</v>
      </c>
      <c r="BK147" s="197">
        <f>SUM(BK148:BK172)</f>
        <v>0</v>
      </c>
    </row>
    <row r="148" s="1" customFormat="1" ht="16.5" customHeight="1">
      <c r="B148" s="33"/>
      <c r="C148" s="198" t="s">
        <v>322</v>
      </c>
      <c r="D148" s="198" t="s">
        <v>111</v>
      </c>
      <c r="E148" s="199" t="s">
        <v>323</v>
      </c>
      <c r="F148" s="200" t="s">
        <v>324</v>
      </c>
      <c r="G148" s="201" t="s">
        <v>157</v>
      </c>
      <c r="H148" s="202">
        <v>6</v>
      </c>
      <c r="I148" s="203"/>
      <c r="J148" s="204">
        <f>ROUND(I148*H148,2)</f>
        <v>0</v>
      </c>
      <c r="K148" s="200" t="s">
        <v>1</v>
      </c>
      <c r="L148" s="38"/>
      <c r="M148" s="205" t="s">
        <v>1</v>
      </c>
      <c r="N148" s="206" t="s">
        <v>38</v>
      </c>
      <c r="O148" s="74"/>
      <c r="P148" s="207">
        <f>O148*H148</f>
        <v>0</v>
      </c>
      <c r="Q148" s="207">
        <v>0</v>
      </c>
      <c r="R148" s="207">
        <f>Q148*H148</f>
        <v>0</v>
      </c>
      <c r="S148" s="207">
        <v>0</v>
      </c>
      <c r="T148" s="208">
        <f>S148*H148</f>
        <v>0</v>
      </c>
      <c r="AR148" s="12" t="s">
        <v>115</v>
      </c>
      <c r="AT148" s="12" t="s">
        <v>111</v>
      </c>
      <c r="AU148" s="12" t="s">
        <v>77</v>
      </c>
      <c r="AY148" s="12" t="s">
        <v>110</v>
      </c>
      <c r="BE148" s="209">
        <f>IF(N148="základní",J148,0)</f>
        <v>0</v>
      </c>
      <c r="BF148" s="209">
        <f>IF(N148="snížená",J148,0)</f>
        <v>0</v>
      </c>
      <c r="BG148" s="209">
        <f>IF(N148="zákl. přenesená",J148,0)</f>
        <v>0</v>
      </c>
      <c r="BH148" s="209">
        <f>IF(N148="sníž. přenesená",J148,0)</f>
        <v>0</v>
      </c>
      <c r="BI148" s="209">
        <f>IF(N148="nulová",J148,0)</f>
        <v>0</v>
      </c>
      <c r="BJ148" s="12" t="s">
        <v>75</v>
      </c>
      <c r="BK148" s="209">
        <f>ROUND(I148*H148,2)</f>
        <v>0</v>
      </c>
      <c r="BL148" s="12" t="s">
        <v>115</v>
      </c>
      <c r="BM148" s="12" t="s">
        <v>325</v>
      </c>
    </row>
    <row r="149" s="1" customFormat="1" ht="16.5" customHeight="1">
      <c r="B149" s="33"/>
      <c r="C149" s="212" t="s">
        <v>326</v>
      </c>
      <c r="D149" s="212" t="s">
        <v>149</v>
      </c>
      <c r="E149" s="213" t="s">
        <v>327</v>
      </c>
      <c r="F149" s="214" t="s">
        <v>328</v>
      </c>
      <c r="G149" s="215" t="s">
        <v>157</v>
      </c>
      <c r="H149" s="216">
        <v>6</v>
      </c>
      <c r="I149" s="217"/>
      <c r="J149" s="218">
        <f>ROUND(I149*H149,2)</f>
        <v>0</v>
      </c>
      <c r="K149" s="214" t="s">
        <v>1</v>
      </c>
      <c r="L149" s="219"/>
      <c r="M149" s="220" t="s">
        <v>1</v>
      </c>
      <c r="N149" s="221" t="s">
        <v>38</v>
      </c>
      <c r="O149" s="74"/>
      <c r="P149" s="207">
        <f>O149*H149</f>
        <v>0</v>
      </c>
      <c r="Q149" s="207">
        <v>0</v>
      </c>
      <c r="R149" s="207">
        <f>Q149*H149</f>
        <v>0</v>
      </c>
      <c r="S149" s="207">
        <v>0</v>
      </c>
      <c r="T149" s="208">
        <f>S149*H149</f>
        <v>0</v>
      </c>
      <c r="AR149" s="12" t="s">
        <v>124</v>
      </c>
      <c r="AT149" s="12" t="s">
        <v>149</v>
      </c>
      <c r="AU149" s="12" t="s">
        <v>77</v>
      </c>
      <c r="AY149" s="12" t="s">
        <v>110</v>
      </c>
      <c r="BE149" s="209">
        <f>IF(N149="základní",J149,0)</f>
        <v>0</v>
      </c>
      <c r="BF149" s="209">
        <f>IF(N149="snížená",J149,0)</f>
        <v>0</v>
      </c>
      <c r="BG149" s="209">
        <f>IF(N149="zákl. přenesená",J149,0)</f>
        <v>0</v>
      </c>
      <c r="BH149" s="209">
        <f>IF(N149="sníž. přenesená",J149,0)</f>
        <v>0</v>
      </c>
      <c r="BI149" s="209">
        <f>IF(N149="nulová",J149,0)</f>
        <v>0</v>
      </c>
      <c r="BJ149" s="12" t="s">
        <v>75</v>
      </c>
      <c r="BK149" s="209">
        <f>ROUND(I149*H149,2)</f>
        <v>0</v>
      </c>
      <c r="BL149" s="12" t="s">
        <v>115</v>
      </c>
      <c r="BM149" s="12" t="s">
        <v>329</v>
      </c>
    </row>
    <row r="150" s="1" customFormat="1" ht="16.5" customHeight="1">
      <c r="B150" s="33"/>
      <c r="C150" s="198" t="s">
        <v>330</v>
      </c>
      <c r="D150" s="198" t="s">
        <v>111</v>
      </c>
      <c r="E150" s="199" t="s">
        <v>331</v>
      </c>
      <c r="F150" s="200" t="s">
        <v>332</v>
      </c>
      <c r="G150" s="201" t="s">
        <v>157</v>
      </c>
      <c r="H150" s="202">
        <v>5</v>
      </c>
      <c r="I150" s="203"/>
      <c r="J150" s="204">
        <f>ROUND(I150*H150,2)</f>
        <v>0</v>
      </c>
      <c r="K150" s="200" t="s">
        <v>1</v>
      </c>
      <c r="L150" s="38"/>
      <c r="M150" s="205" t="s">
        <v>1</v>
      </c>
      <c r="N150" s="206" t="s">
        <v>38</v>
      </c>
      <c r="O150" s="74"/>
      <c r="P150" s="207">
        <f>O150*H150</f>
        <v>0</v>
      </c>
      <c r="Q150" s="207">
        <v>0</v>
      </c>
      <c r="R150" s="207">
        <f>Q150*H150</f>
        <v>0</v>
      </c>
      <c r="S150" s="207">
        <v>0</v>
      </c>
      <c r="T150" s="208">
        <f>S150*H150</f>
        <v>0</v>
      </c>
      <c r="AR150" s="12" t="s">
        <v>115</v>
      </c>
      <c r="AT150" s="12" t="s">
        <v>111</v>
      </c>
      <c r="AU150" s="12" t="s">
        <v>77</v>
      </c>
      <c r="AY150" s="12" t="s">
        <v>110</v>
      </c>
      <c r="BE150" s="209">
        <f>IF(N150="základní",J150,0)</f>
        <v>0</v>
      </c>
      <c r="BF150" s="209">
        <f>IF(N150="snížená",J150,0)</f>
        <v>0</v>
      </c>
      <c r="BG150" s="209">
        <f>IF(N150="zákl. přenesená",J150,0)</f>
        <v>0</v>
      </c>
      <c r="BH150" s="209">
        <f>IF(N150="sníž. přenesená",J150,0)</f>
        <v>0</v>
      </c>
      <c r="BI150" s="209">
        <f>IF(N150="nulová",J150,0)</f>
        <v>0</v>
      </c>
      <c r="BJ150" s="12" t="s">
        <v>75</v>
      </c>
      <c r="BK150" s="209">
        <f>ROUND(I150*H150,2)</f>
        <v>0</v>
      </c>
      <c r="BL150" s="12" t="s">
        <v>115</v>
      </c>
      <c r="BM150" s="12" t="s">
        <v>333</v>
      </c>
    </row>
    <row r="151" s="1" customFormat="1" ht="16.5" customHeight="1">
      <c r="B151" s="33"/>
      <c r="C151" s="212" t="s">
        <v>203</v>
      </c>
      <c r="D151" s="212" t="s">
        <v>149</v>
      </c>
      <c r="E151" s="213" t="s">
        <v>334</v>
      </c>
      <c r="F151" s="214" t="s">
        <v>335</v>
      </c>
      <c r="G151" s="215" t="s">
        <v>157</v>
      </c>
      <c r="H151" s="216">
        <v>5</v>
      </c>
      <c r="I151" s="217"/>
      <c r="J151" s="218">
        <f>ROUND(I151*H151,2)</f>
        <v>0</v>
      </c>
      <c r="K151" s="214" t="s">
        <v>1</v>
      </c>
      <c r="L151" s="219"/>
      <c r="M151" s="220" t="s">
        <v>1</v>
      </c>
      <c r="N151" s="221" t="s">
        <v>38</v>
      </c>
      <c r="O151" s="74"/>
      <c r="P151" s="207">
        <f>O151*H151</f>
        <v>0</v>
      </c>
      <c r="Q151" s="207">
        <v>0</v>
      </c>
      <c r="R151" s="207">
        <f>Q151*H151</f>
        <v>0</v>
      </c>
      <c r="S151" s="207">
        <v>0</v>
      </c>
      <c r="T151" s="208">
        <f>S151*H151</f>
        <v>0</v>
      </c>
      <c r="AR151" s="12" t="s">
        <v>124</v>
      </c>
      <c r="AT151" s="12" t="s">
        <v>149</v>
      </c>
      <c r="AU151" s="12" t="s">
        <v>77</v>
      </c>
      <c r="AY151" s="12" t="s">
        <v>110</v>
      </c>
      <c r="BE151" s="209">
        <f>IF(N151="základní",J151,0)</f>
        <v>0</v>
      </c>
      <c r="BF151" s="209">
        <f>IF(N151="snížená",J151,0)</f>
        <v>0</v>
      </c>
      <c r="BG151" s="209">
        <f>IF(N151="zákl. přenesená",J151,0)</f>
        <v>0</v>
      </c>
      <c r="BH151" s="209">
        <f>IF(N151="sníž. přenesená",J151,0)</f>
        <v>0</v>
      </c>
      <c r="BI151" s="209">
        <f>IF(N151="nulová",J151,0)</f>
        <v>0</v>
      </c>
      <c r="BJ151" s="12" t="s">
        <v>75</v>
      </c>
      <c r="BK151" s="209">
        <f>ROUND(I151*H151,2)</f>
        <v>0</v>
      </c>
      <c r="BL151" s="12" t="s">
        <v>115</v>
      </c>
      <c r="BM151" s="12" t="s">
        <v>336</v>
      </c>
    </row>
    <row r="152" s="1" customFormat="1" ht="16.5" customHeight="1">
      <c r="B152" s="33"/>
      <c r="C152" s="198" t="s">
        <v>337</v>
      </c>
      <c r="D152" s="198" t="s">
        <v>111</v>
      </c>
      <c r="E152" s="199" t="s">
        <v>338</v>
      </c>
      <c r="F152" s="200" t="s">
        <v>339</v>
      </c>
      <c r="G152" s="201" t="s">
        <v>157</v>
      </c>
      <c r="H152" s="202">
        <v>13</v>
      </c>
      <c r="I152" s="203"/>
      <c r="J152" s="204">
        <f>ROUND(I152*H152,2)</f>
        <v>0</v>
      </c>
      <c r="K152" s="200" t="s">
        <v>1</v>
      </c>
      <c r="L152" s="38"/>
      <c r="M152" s="205" t="s">
        <v>1</v>
      </c>
      <c r="N152" s="206" t="s">
        <v>38</v>
      </c>
      <c r="O152" s="74"/>
      <c r="P152" s="207">
        <f>O152*H152</f>
        <v>0</v>
      </c>
      <c r="Q152" s="207">
        <v>0</v>
      </c>
      <c r="R152" s="207">
        <f>Q152*H152</f>
        <v>0</v>
      </c>
      <c r="S152" s="207">
        <v>0</v>
      </c>
      <c r="T152" s="208">
        <f>S152*H152</f>
        <v>0</v>
      </c>
      <c r="AR152" s="12" t="s">
        <v>115</v>
      </c>
      <c r="AT152" s="12" t="s">
        <v>111</v>
      </c>
      <c r="AU152" s="12" t="s">
        <v>77</v>
      </c>
      <c r="AY152" s="12" t="s">
        <v>110</v>
      </c>
      <c r="BE152" s="209">
        <f>IF(N152="základní",J152,0)</f>
        <v>0</v>
      </c>
      <c r="BF152" s="209">
        <f>IF(N152="snížená",J152,0)</f>
        <v>0</v>
      </c>
      <c r="BG152" s="209">
        <f>IF(N152="zákl. přenesená",J152,0)</f>
        <v>0</v>
      </c>
      <c r="BH152" s="209">
        <f>IF(N152="sníž. přenesená",J152,0)</f>
        <v>0</v>
      </c>
      <c r="BI152" s="209">
        <f>IF(N152="nulová",J152,0)</f>
        <v>0</v>
      </c>
      <c r="BJ152" s="12" t="s">
        <v>75</v>
      </c>
      <c r="BK152" s="209">
        <f>ROUND(I152*H152,2)</f>
        <v>0</v>
      </c>
      <c r="BL152" s="12" t="s">
        <v>115</v>
      </c>
      <c r="BM152" s="12" t="s">
        <v>340</v>
      </c>
    </row>
    <row r="153" s="1" customFormat="1" ht="16.5" customHeight="1">
      <c r="B153" s="33"/>
      <c r="C153" s="198" t="s">
        <v>207</v>
      </c>
      <c r="D153" s="198" t="s">
        <v>111</v>
      </c>
      <c r="E153" s="199" t="s">
        <v>341</v>
      </c>
      <c r="F153" s="200" t="s">
        <v>342</v>
      </c>
      <c r="G153" s="201" t="s">
        <v>157</v>
      </c>
      <c r="H153" s="202">
        <v>13</v>
      </c>
      <c r="I153" s="203"/>
      <c r="J153" s="204">
        <f>ROUND(I153*H153,2)</f>
        <v>0</v>
      </c>
      <c r="K153" s="200" t="s">
        <v>1</v>
      </c>
      <c r="L153" s="38"/>
      <c r="M153" s="205" t="s">
        <v>1</v>
      </c>
      <c r="N153" s="206" t="s">
        <v>38</v>
      </c>
      <c r="O153" s="74"/>
      <c r="P153" s="207">
        <f>O153*H153</f>
        <v>0</v>
      </c>
      <c r="Q153" s="207">
        <v>0</v>
      </c>
      <c r="R153" s="207">
        <f>Q153*H153</f>
        <v>0</v>
      </c>
      <c r="S153" s="207">
        <v>0</v>
      </c>
      <c r="T153" s="208">
        <f>S153*H153</f>
        <v>0</v>
      </c>
      <c r="AR153" s="12" t="s">
        <v>115</v>
      </c>
      <c r="AT153" s="12" t="s">
        <v>111</v>
      </c>
      <c r="AU153" s="12" t="s">
        <v>77</v>
      </c>
      <c r="AY153" s="12" t="s">
        <v>110</v>
      </c>
      <c r="BE153" s="209">
        <f>IF(N153="základní",J153,0)</f>
        <v>0</v>
      </c>
      <c r="BF153" s="209">
        <f>IF(N153="snížená",J153,0)</f>
        <v>0</v>
      </c>
      <c r="BG153" s="209">
        <f>IF(N153="zákl. přenesená",J153,0)</f>
        <v>0</v>
      </c>
      <c r="BH153" s="209">
        <f>IF(N153="sníž. přenesená",J153,0)</f>
        <v>0</v>
      </c>
      <c r="BI153" s="209">
        <f>IF(N153="nulová",J153,0)</f>
        <v>0</v>
      </c>
      <c r="BJ153" s="12" t="s">
        <v>75</v>
      </c>
      <c r="BK153" s="209">
        <f>ROUND(I153*H153,2)</f>
        <v>0</v>
      </c>
      <c r="BL153" s="12" t="s">
        <v>115</v>
      </c>
      <c r="BM153" s="12" t="s">
        <v>343</v>
      </c>
    </row>
    <row r="154" s="1" customFormat="1" ht="16.5" customHeight="1">
      <c r="B154" s="33"/>
      <c r="C154" s="198" t="s">
        <v>344</v>
      </c>
      <c r="D154" s="198" t="s">
        <v>111</v>
      </c>
      <c r="E154" s="199" t="s">
        <v>345</v>
      </c>
      <c r="F154" s="200" t="s">
        <v>346</v>
      </c>
      <c r="G154" s="201" t="s">
        <v>157</v>
      </c>
      <c r="H154" s="202">
        <v>13</v>
      </c>
      <c r="I154" s="203"/>
      <c r="J154" s="204">
        <f>ROUND(I154*H154,2)</f>
        <v>0</v>
      </c>
      <c r="K154" s="200" t="s">
        <v>1</v>
      </c>
      <c r="L154" s="38"/>
      <c r="M154" s="205" t="s">
        <v>1</v>
      </c>
      <c r="N154" s="206" t="s">
        <v>38</v>
      </c>
      <c r="O154" s="74"/>
      <c r="P154" s="207">
        <f>O154*H154</f>
        <v>0</v>
      </c>
      <c r="Q154" s="207">
        <v>0</v>
      </c>
      <c r="R154" s="207">
        <f>Q154*H154</f>
        <v>0</v>
      </c>
      <c r="S154" s="207">
        <v>0</v>
      </c>
      <c r="T154" s="208">
        <f>S154*H154</f>
        <v>0</v>
      </c>
      <c r="AR154" s="12" t="s">
        <v>115</v>
      </c>
      <c r="AT154" s="12" t="s">
        <v>111</v>
      </c>
      <c r="AU154" s="12" t="s">
        <v>77</v>
      </c>
      <c r="AY154" s="12" t="s">
        <v>110</v>
      </c>
      <c r="BE154" s="209">
        <f>IF(N154="základní",J154,0)</f>
        <v>0</v>
      </c>
      <c r="BF154" s="209">
        <f>IF(N154="snížená",J154,0)</f>
        <v>0</v>
      </c>
      <c r="BG154" s="209">
        <f>IF(N154="zákl. přenesená",J154,0)</f>
        <v>0</v>
      </c>
      <c r="BH154" s="209">
        <f>IF(N154="sníž. přenesená",J154,0)</f>
        <v>0</v>
      </c>
      <c r="BI154" s="209">
        <f>IF(N154="nulová",J154,0)</f>
        <v>0</v>
      </c>
      <c r="BJ154" s="12" t="s">
        <v>75</v>
      </c>
      <c r="BK154" s="209">
        <f>ROUND(I154*H154,2)</f>
        <v>0</v>
      </c>
      <c r="BL154" s="12" t="s">
        <v>115</v>
      </c>
      <c r="BM154" s="12" t="s">
        <v>347</v>
      </c>
    </row>
    <row r="155" s="1" customFormat="1" ht="16.5" customHeight="1">
      <c r="B155" s="33"/>
      <c r="C155" s="198" t="s">
        <v>212</v>
      </c>
      <c r="D155" s="198" t="s">
        <v>111</v>
      </c>
      <c r="E155" s="199" t="s">
        <v>348</v>
      </c>
      <c r="F155" s="200" t="s">
        <v>349</v>
      </c>
      <c r="G155" s="201" t="s">
        <v>157</v>
      </c>
      <c r="H155" s="202">
        <v>25</v>
      </c>
      <c r="I155" s="203"/>
      <c r="J155" s="204">
        <f>ROUND(I155*H155,2)</f>
        <v>0</v>
      </c>
      <c r="K155" s="200" t="s">
        <v>1</v>
      </c>
      <c r="L155" s="38"/>
      <c r="M155" s="205" t="s">
        <v>1</v>
      </c>
      <c r="N155" s="206" t="s">
        <v>38</v>
      </c>
      <c r="O155" s="74"/>
      <c r="P155" s="207">
        <f>O155*H155</f>
        <v>0</v>
      </c>
      <c r="Q155" s="207">
        <v>0</v>
      </c>
      <c r="R155" s="207">
        <f>Q155*H155</f>
        <v>0</v>
      </c>
      <c r="S155" s="207">
        <v>0</v>
      </c>
      <c r="T155" s="208">
        <f>S155*H155</f>
        <v>0</v>
      </c>
      <c r="AR155" s="12" t="s">
        <v>115</v>
      </c>
      <c r="AT155" s="12" t="s">
        <v>111</v>
      </c>
      <c r="AU155" s="12" t="s">
        <v>77</v>
      </c>
      <c r="AY155" s="12" t="s">
        <v>110</v>
      </c>
      <c r="BE155" s="209">
        <f>IF(N155="základní",J155,0)</f>
        <v>0</v>
      </c>
      <c r="BF155" s="209">
        <f>IF(N155="snížená",J155,0)</f>
        <v>0</v>
      </c>
      <c r="BG155" s="209">
        <f>IF(N155="zákl. přenesená",J155,0)</f>
        <v>0</v>
      </c>
      <c r="BH155" s="209">
        <f>IF(N155="sníž. přenesená",J155,0)</f>
        <v>0</v>
      </c>
      <c r="BI155" s="209">
        <f>IF(N155="nulová",J155,0)</f>
        <v>0</v>
      </c>
      <c r="BJ155" s="12" t="s">
        <v>75</v>
      </c>
      <c r="BK155" s="209">
        <f>ROUND(I155*H155,2)</f>
        <v>0</v>
      </c>
      <c r="BL155" s="12" t="s">
        <v>115</v>
      </c>
      <c r="BM155" s="12" t="s">
        <v>350</v>
      </c>
    </row>
    <row r="156" s="1" customFormat="1" ht="16.5" customHeight="1">
      <c r="B156" s="33"/>
      <c r="C156" s="198" t="s">
        <v>351</v>
      </c>
      <c r="D156" s="198" t="s">
        <v>111</v>
      </c>
      <c r="E156" s="199" t="s">
        <v>352</v>
      </c>
      <c r="F156" s="200" t="s">
        <v>353</v>
      </c>
      <c r="G156" s="201" t="s">
        <v>157</v>
      </c>
      <c r="H156" s="202">
        <v>45</v>
      </c>
      <c r="I156" s="203"/>
      <c r="J156" s="204">
        <f>ROUND(I156*H156,2)</f>
        <v>0</v>
      </c>
      <c r="K156" s="200" t="s">
        <v>1</v>
      </c>
      <c r="L156" s="38"/>
      <c r="M156" s="205" t="s">
        <v>1</v>
      </c>
      <c r="N156" s="206" t="s">
        <v>38</v>
      </c>
      <c r="O156" s="74"/>
      <c r="P156" s="207">
        <f>O156*H156</f>
        <v>0</v>
      </c>
      <c r="Q156" s="207">
        <v>0</v>
      </c>
      <c r="R156" s="207">
        <f>Q156*H156</f>
        <v>0</v>
      </c>
      <c r="S156" s="207">
        <v>0</v>
      </c>
      <c r="T156" s="208">
        <f>S156*H156</f>
        <v>0</v>
      </c>
      <c r="AR156" s="12" t="s">
        <v>115</v>
      </c>
      <c r="AT156" s="12" t="s">
        <v>111</v>
      </c>
      <c r="AU156" s="12" t="s">
        <v>77</v>
      </c>
      <c r="AY156" s="12" t="s">
        <v>110</v>
      </c>
      <c r="BE156" s="209">
        <f>IF(N156="základní",J156,0)</f>
        <v>0</v>
      </c>
      <c r="BF156" s="209">
        <f>IF(N156="snížená",J156,0)</f>
        <v>0</v>
      </c>
      <c r="BG156" s="209">
        <f>IF(N156="zákl. přenesená",J156,0)</f>
        <v>0</v>
      </c>
      <c r="BH156" s="209">
        <f>IF(N156="sníž. přenesená",J156,0)</f>
        <v>0</v>
      </c>
      <c r="BI156" s="209">
        <f>IF(N156="nulová",J156,0)</f>
        <v>0</v>
      </c>
      <c r="BJ156" s="12" t="s">
        <v>75</v>
      </c>
      <c r="BK156" s="209">
        <f>ROUND(I156*H156,2)</f>
        <v>0</v>
      </c>
      <c r="BL156" s="12" t="s">
        <v>115</v>
      </c>
      <c r="BM156" s="12" t="s">
        <v>354</v>
      </c>
    </row>
    <row r="157" s="1" customFormat="1" ht="16.5" customHeight="1">
      <c r="B157" s="33"/>
      <c r="C157" s="212" t="s">
        <v>216</v>
      </c>
      <c r="D157" s="212" t="s">
        <v>149</v>
      </c>
      <c r="E157" s="213" t="s">
        <v>355</v>
      </c>
      <c r="F157" s="214" t="s">
        <v>356</v>
      </c>
      <c r="G157" s="215" t="s">
        <v>157</v>
      </c>
      <c r="H157" s="216">
        <v>45</v>
      </c>
      <c r="I157" s="217"/>
      <c r="J157" s="218">
        <f>ROUND(I157*H157,2)</f>
        <v>0</v>
      </c>
      <c r="K157" s="214" t="s">
        <v>1</v>
      </c>
      <c r="L157" s="219"/>
      <c r="M157" s="220" t="s">
        <v>1</v>
      </c>
      <c r="N157" s="221" t="s">
        <v>38</v>
      </c>
      <c r="O157" s="74"/>
      <c r="P157" s="207">
        <f>O157*H157</f>
        <v>0</v>
      </c>
      <c r="Q157" s="207">
        <v>0</v>
      </c>
      <c r="R157" s="207">
        <f>Q157*H157</f>
        <v>0</v>
      </c>
      <c r="S157" s="207">
        <v>0</v>
      </c>
      <c r="T157" s="208">
        <f>S157*H157</f>
        <v>0</v>
      </c>
      <c r="AR157" s="12" t="s">
        <v>124</v>
      </c>
      <c r="AT157" s="12" t="s">
        <v>149</v>
      </c>
      <c r="AU157" s="12" t="s">
        <v>77</v>
      </c>
      <c r="AY157" s="12" t="s">
        <v>110</v>
      </c>
      <c r="BE157" s="209">
        <f>IF(N157="základní",J157,0)</f>
        <v>0</v>
      </c>
      <c r="BF157" s="209">
        <f>IF(N157="snížená",J157,0)</f>
        <v>0</v>
      </c>
      <c r="BG157" s="209">
        <f>IF(N157="zákl. přenesená",J157,0)</f>
        <v>0</v>
      </c>
      <c r="BH157" s="209">
        <f>IF(N157="sníž. přenesená",J157,0)</f>
        <v>0</v>
      </c>
      <c r="BI157" s="209">
        <f>IF(N157="nulová",J157,0)</f>
        <v>0</v>
      </c>
      <c r="BJ157" s="12" t="s">
        <v>75</v>
      </c>
      <c r="BK157" s="209">
        <f>ROUND(I157*H157,2)</f>
        <v>0</v>
      </c>
      <c r="BL157" s="12" t="s">
        <v>115</v>
      </c>
      <c r="BM157" s="12" t="s">
        <v>357</v>
      </c>
    </row>
    <row r="158" s="1" customFormat="1" ht="16.5" customHeight="1">
      <c r="B158" s="33"/>
      <c r="C158" s="198" t="s">
        <v>358</v>
      </c>
      <c r="D158" s="198" t="s">
        <v>111</v>
      </c>
      <c r="E158" s="199" t="s">
        <v>359</v>
      </c>
      <c r="F158" s="200" t="s">
        <v>360</v>
      </c>
      <c r="G158" s="201" t="s">
        <v>157</v>
      </c>
      <c r="H158" s="202">
        <v>1940</v>
      </c>
      <c r="I158" s="203"/>
      <c r="J158" s="204">
        <f>ROUND(I158*H158,2)</f>
        <v>0</v>
      </c>
      <c r="K158" s="200" t="s">
        <v>1</v>
      </c>
      <c r="L158" s="38"/>
      <c r="M158" s="205" t="s">
        <v>1</v>
      </c>
      <c r="N158" s="206" t="s">
        <v>38</v>
      </c>
      <c r="O158" s="74"/>
      <c r="P158" s="207">
        <f>O158*H158</f>
        <v>0</v>
      </c>
      <c r="Q158" s="207">
        <v>0</v>
      </c>
      <c r="R158" s="207">
        <f>Q158*H158</f>
        <v>0</v>
      </c>
      <c r="S158" s="207">
        <v>0</v>
      </c>
      <c r="T158" s="208">
        <f>S158*H158</f>
        <v>0</v>
      </c>
      <c r="AR158" s="12" t="s">
        <v>115</v>
      </c>
      <c r="AT158" s="12" t="s">
        <v>111</v>
      </c>
      <c r="AU158" s="12" t="s">
        <v>77</v>
      </c>
      <c r="AY158" s="12" t="s">
        <v>110</v>
      </c>
      <c r="BE158" s="209">
        <f>IF(N158="základní",J158,0)</f>
        <v>0</v>
      </c>
      <c r="BF158" s="209">
        <f>IF(N158="snížená",J158,0)</f>
        <v>0</v>
      </c>
      <c r="BG158" s="209">
        <f>IF(N158="zákl. přenesená",J158,0)</f>
        <v>0</v>
      </c>
      <c r="BH158" s="209">
        <f>IF(N158="sníž. přenesená",J158,0)</f>
        <v>0</v>
      </c>
      <c r="BI158" s="209">
        <f>IF(N158="nulová",J158,0)</f>
        <v>0</v>
      </c>
      <c r="BJ158" s="12" t="s">
        <v>75</v>
      </c>
      <c r="BK158" s="209">
        <f>ROUND(I158*H158,2)</f>
        <v>0</v>
      </c>
      <c r="BL158" s="12" t="s">
        <v>115</v>
      </c>
      <c r="BM158" s="12" t="s">
        <v>361</v>
      </c>
    </row>
    <row r="159" s="1" customFormat="1" ht="16.5" customHeight="1">
      <c r="B159" s="33"/>
      <c r="C159" s="198" t="s">
        <v>221</v>
      </c>
      <c r="D159" s="198" t="s">
        <v>111</v>
      </c>
      <c r="E159" s="199" t="s">
        <v>362</v>
      </c>
      <c r="F159" s="200" t="s">
        <v>363</v>
      </c>
      <c r="G159" s="201" t="s">
        <v>152</v>
      </c>
      <c r="H159" s="202">
        <v>53.874000000000002</v>
      </c>
      <c r="I159" s="203"/>
      <c r="J159" s="204">
        <f>ROUND(I159*H159,2)</f>
        <v>0</v>
      </c>
      <c r="K159" s="200" t="s">
        <v>1</v>
      </c>
      <c r="L159" s="38"/>
      <c r="M159" s="205" t="s">
        <v>1</v>
      </c>
      <c r="N159" s="206" t="s">
        <v>38</v>
      </c>
      <c r="O159" s="74"/>
      <c r="P159" s="207">
        <f>O159*H159</f>
        <v>0</v>
      </c>
      <c r="Q159" s="207">
        <v>0</v>
      </c>
      <c r="R159" s="207">
        <f>Q159*H159</f>
        <v>0</v>
      </c>
      <c r="S159" s="207">
        <v>0</v>
      </c>
      <c r="T159" s="208">
        <f>S159*H159</f>
        <v>0</v>
      </c>
      <c r="AR159" s="12" t="s">
        <v>115</v>
      </c>
      <c r="AT159" s="12" t="s">
        <v>111</v>
      </c>
      <c r="AU159" s="12" t="s">
        <v>77</v>
      </c>
      <c r="AY159" s="12" t="s">
        <v>110</v>
      </c>
      <c r="BE159" s="209">
        <f>IF(N159="základní",J159,0)</f>
        <v>0</v>
      </c>
      <c r="BF159" s="209">
        <f>IF(N159="snížená",J159,0)</f>
        <v>0</v>
      </c>
      <c r="BG159" s="209">
        <f>IF(N159="zákl. přenesená",J159,0)</f>
        <v>0</v>
      </c>
      <c r="BH159" s="209">
        <f>IF(N159="sníž. přenesená",J159,0)</f>
        <v>0</v>
      </c>
      <c r="BI159" s="209">
        <f>IF(N159="nulová",J159,0)</f>
        <v>0</v>
      </c>
      <c r="BJ159" s="12" t="s">
        <v>75</v>
      </c>
      <c r="BK159" s="209">
        <f>ROUND(I159*H159,2)</f>
        <v>0</v>
      </c>
      <c r="BL159" s="12" t="s">
        <v>115</v>
      </c>
      <c r="BM159" s="12" t="s">
        <v>364</v>
      </c>
    </row>
    <row r="160" s="1" customFormat="1" ht="16.5" customHeight="1">
      <c r="B160" s="33"/>
      <c r="C160" s="198" t="s">
        <v>365</v>
      </c>
      <c r="D160" s="198" t="s">
        <v>111</v>
      </c>
      <c r="E160" s="199" t="s">
        <v>366</v>
      </c>
      <c r="F160" s="200" t="s">
        <v>367</v>
      </c>
      <c r="G160" s="201" t="s">
        <v>152</v>
      </c>
      <c r="H160" s="202">
        <v>155.19999999999999</v>
      </c>
      <c r="I160" s="203"/>
      <c r="J160" s="204">
        <f>ROUND(I160*H160,2)</f>
        <v>0</v>
      </c>
      <c r="K160" s="200" t="s">
        <v>1</v>
      </c>
      <c r="L160" s="38"/>
      <c r="M160" s="205" t="s">
        <v>1</v>
      </c>
      <c r="N160" s="206" t="s">
        <v>38</v>
      </c>
      <c r="O160" s="74"/>
      <c r="P160" s="207">
        <f>O160*H160</f>
        <v>0</v>
      </c>
      <c r="Q160" s="207">
        <v>0</v>
      </c>
      <c r="R160" s="207">
        <f>Q160*H160</f>
        <v>0</v>
      </c>
      <c r="S160" s="207">
        <v>0</v>
      </c>
      <c r="T160" s="208">
        <f>S160*H160</f>
        <v>0</v>
      </c>
      <c r="AR160" s="12" t="s">
        <v>115</v>
      </c>
      <c r="AT160" s="12" t="s">
        <v>111</v>
      </c>
      <c r="AU160" s="12" t="s">
        <v>77</v>
      </c>
      <c r="AY160" s="12" t="s">
        <v>110</v>
      </c>
      <c r="BE160" s="209">
        <f>IF(N160="základní",J160,0)</f>
        <v>0</v>
      </c>
      <c r="BF160" s="209">
        <f>IF(N160="snížená",J160,0)</f>
        <v>0</v>
      </c>
      <c r="BG160" s="209">
        <f>IF(N160="zákl. přenesená",J160,0)</f>
        <v>0</v>
      </c>
      <c r="BH160" s="209">
        <f>IF(N160="sníž. přenesená",J160,0)</f>
        <v>0</v>
      </c>
      <c r="BI160" s="209">
        <f>IF(N160="nulová",J160,0)</f>
        <v>0</v>
      </c>
      <c r="BJ160" s="12" t="s">
        <v>75</v>
      </c>
      <c r="BK160" s="209">
        <f>ROUND(I160*H160,2)</f>
        <v>0</v>
      </c>
      <c r="BL160" s="12" t="s">
        <v>115</v>
      </c>
      <c r="BM160" s="12" t="s">
        <v>368</v>
      </c>
    </row>
    <row r="161" s="1" customFormat="1" ht="16.5" customHeight="1">
      <c r="B161" s="33"/>
      <c r="C161" s="198" t="s">
        <v>225</v>
      </c>
      <c r="D161" s="198" t="s">
        <v>111</v>
      </c>
      <c r="E161" s="199" t="s">
        <v>369</v>
      </c>
      <c r="F161" s="200" t="s">
        <v>370</v>
      </c>
      <c r="G161" s="201" t="s">
        <v>152</v>
      </c>
      <c r="H161" s="202">
        <v>34.481000000000002</v>
      </c>
      <c r="I161" s="203"/>
      <c r="J161" s="204">
        <f>ROUND(I161*H161,2)</f>
        <v>0</v>
      </c>
      <c r="K161" s="200" t="s">
        <v>1</v>
      </c>
      <c r="L161" s="38"/>
      <c r="M161" s="205" t="s">
        <v>1</v>
      </c>
      <c r="N161" s="206" t="s">
        <v>38</v>
      </c>
      <c r="O161" s="74"/>
      <c r="P161" s="207">
        <f>O161*H161</f>
        <v>0</v>
      </c>
      <c r="Q161" s="207">
        <v>0</v>
      </c>
      <c r="R161" s="207">
        <f>Q161*H161</f>
        <v>0</v>
      </c>
      <c r="S161" s="207">
        <v>0</v>
      </c>
      <c r="T161" s="208">
        <f>S161*H161</f>
        <v>0</v>
      </c>
      <c r="AR161" s="12" t="s">
        <v>115</v>
      </c>
      <c r="AT161" s="12" t="s">
        <v>111</v>
      </c>
      <c r="AU161" s="12" t="s">
        <v>77</v>
      </c>
      <c r="AY161" s="12" t="s">
        <v>110</v>
      </c>
      <c r="BE161" s="209">
        <f>IF(N161="základní",J161,0)</f>
        <v>0</v>
      </c>
      <c r="BF161" s="209">
        <f>IF(N161="snížená",J161,0)</f>
        <v>0</v>
      </c>
      <c r="BG161" s="209">
        <f>IF(N161="zákl. přenesená",J161,0)</f>
        <v>0</v>
      </c>
      <c r="BH161" s="209">
        <f>IF(N161="sníž. přenesená",J161,0)</f>
        <v>0</v>
      </c>
      <c r="BI161" s="209">
        <f>IF(N161="nulová",J161,0)</f>
        <v>0</v>
      </c>
      <c r="BJ161" s="12" t="s">
        <v>75</v>
      </c>
      <c r="BK161" s="209">
        <f>ROUND(I161*H161,2)</f>
        <v>0</v>
      </c>
      <c r="BL161" s="12" t="s">
        <v>115</v>
      </c>
      <c r="BM161" s="12" t="s">
        <v>371</v>
      </c>
    </row>
    <row r="162" s="1" customFormat="1" ht="16.5" customHeight="1">
      <c r="B162" s="33"/>
      <c r="C162" s="198" t="s">
        <v>372</v>
      </c>
      <c r="D162" s="198" t="s">
        <v>111</v>
      </c>
      <c r="E162" s="199" t="s">
        <v>373</v>
      </c>
      <c r="F162" s="200" t="s">
        <v>374</v>
      </c>
      <c r="G162" s="201" t="s">
        <v>152</v>
      </c>
      <c r="H162" s="202">
        <v>563.18100000000004</v>
      </c>
      <c r="I162" s="203"/>
      <c r="J162" s="204">
        <f>ROUND(I162*H162,2)</f>
        <v>0</v>
      </c>
      <c r="K162" s="200" t="s">
        <v>1</v>
      </c>
      <c r="L162" s="38"/>
      <c r="M162" s="205" t="s">
        <v>1</v>
      </c>
      <c r="N162" s="206" t="s">
        <v>38</v>
      </c>
      <c r="O162" s="74"/>
      <c r="P162" s="207">
        <f>O162*H162</f>
        <v>0</v>
      </c>
      <c r="Q162" s="207">
        <v>0</v>
      </c>
      <c r="R162" s="207">
        <f>Q162*H162</f>
        <v>0</v>
      </c>
      <c r="S162" s="207">
        <v>0</v>
      </c>
      <c r="T162" s="208">
        <f>S162*H162</f>
        <v>0</v>
      </c>
      <c r="AR162" s="12" t="s">
        <v>115</v>
      </c>
      <c r="AT162" s="12" t="s">
        <v>111</v>
      </c>
      <c r="AU162" s="12" t="s">
        <v>77</v>
      </c>
      <c r="AY162" s="12" t="s">
        <v>110</v>
      </c>
      <c r="BE162" s="209">
        <f>IF(N162="základní",J162,0)</f>
        <v>0</v>
      </c>
      <c r="BF162" s="209">
        <f>IF(N162="snížená",J162,0)</f>
        <v>0</v>
      </c>
      <c r="BG162" s="209">
        <f>IF(N162="zákl. přenesená",J162,0)</f>
        <v>0</v>
      </c>
      <c r="BH162" s="209">
        <f>IF(N162="sníž. přenesená",J162,0)</f>
        <v>0</v>
      </c>
      <c r="BI162" s="209">
        <f>IF(N162="nulová",J162,0)</f>
        <v>0</v>
      </c>
      <c r="BJ162" s="12" t="s">
        <v>75</v>
      </c>
      <c r="BK162" s="209">
        <f>ROUND(I162*H162,2)</f>
        <v>0</v>
      </c>
      <c r="BL162" s="12" t="s">
        <v>115</v>
      </c>
      <c r="BM162" s="12" t="s">
        <v>375</v>
      </c>
    </row>
    <row r="163" s="1" customFormat="1" ht="16.5" customHeight="1">
      <c r="B163" s="33"/>
      <c r="C163" s="198" t="s">
        <v>228</v>
      </c>
      <c r="D163" s="198" t="s">
        <v>111</v>
      </c>
      <c r="E163" s="199" t="s">
        <v>376</v>
      </c>
      <c r="F163" s="200" t="s">
        <v>377</v>
      </c>
      <c r="G163" s="201" t="s">
        <v>152</v>
      </c>
      <c r="H163" s="202">
        <v>1949.1900000000001</v>
      </c>
      <c r="I163" s="203"/>
      <c r="J163" s="204">
        <f>ROUND(I163*H163,2)</f>
        <v>0</v>
      </c>
      <c r="K163" s="200" t="s">
        <v>1</v>
      </c>
      <c r="L163" s="38"/>
      <c r="M163" s="205" t="s">
        <v>1</v>
      </c>
      <c r="N163" s="206" t="s">
        <v>38</v>
      </c>
      <c r="O163" s="74"/>
      <c r="P163" s="207">
        <f>O163*H163</f>
        <v>0</v>
      </c>
      <c r="Q163" s="207">
        <v>0</v>
      </c>
      <c r="R163" s="207">
        <f>Q163*H163</f>
        <v>0</v>
      </c>
      <c r="S163" s="207">
        <v>0</v>
      </c>
      <c r="T163" s="208">
        <f>S163*H163</f>
        <v>0</v>
      </c>
      <c r="AR163" s="12" t="s">
        <v>115</v>
      </c>
      <c r="AT163" s="12" t="s">
        <v>111</v>
      </c>
      <c r="AU163" s="12" t="s">
        <v>77</v>
      </c>
      <c r="AY163" s="12" t="s">
        <v>110</v>
      </c>
      <c r="BE163" s="209">
        <f>IF(N163="základní",J163,0)</f>
        <v>0</v>
      </c>
      <c r="BF163" s="209">
        <f>IF(N163="snížená",J163,0)</f>
        <v>0</v>
      </c>
      <c r="BG163" s="209">
        <f>IF(N163="zákl. přenesená",J163,0)</f>
        <v>0</v>
      </c>
      <c r="BH163" s="209">
        <f>IF(N163="sníž. přenesená",J163,0)</f>
        <v>0</v>
      </c>
      <c r="BI163" s="209">
        <f>IF(N163="nulová",J163,0)</f>
        <v>0</v>
      </c>
      <c r="BJ163" s="12" t="s">
        <v>75</v>
      </c>
      <c r="BK163" s="209">
        <f>ROUND(I163*H163,2)</f>
        <v>0</v>
      </c>
      <c r="BL163" s="12" t="s">
        <v>115</v>
      </c>
      <c r="BM163" s="12" t="s">
        <v>378</v>
      </c>
    </row>
    <row r="164" s="1" customFormat="1" ht="22.5" customHeight="1">
      <c r="B164" s="33"/>
      <c r="C164" s="198" t="s">
        <v>379</v>
      </c>
      <c r="D164" s="198" t="s">
        <v>111</v>
      </c>
      <c r="E164" s="199" t="s">
        <v>380</v>
      </c>
      <c r="F164" s="200" t="s">
        <v>381</v>
      </c>
      <c r="G164" s="201" t="s">
        <v>152</v>
      </c>
      <c r="H164" s="202">
        <v>505.31599999999997</v>
      </c>
      <c r="I164" s="203"/>
      <c r="J164" s="204">
        <f>ROUND(I164*H164,2)</f>
        <v>0</v>
      </c>
      <c r="K164" s="200" t="s">
        <v>1</v>
      </c>
      <c r="L164" s="38"/>
      <c r="M164" s="205" t="s">
        <v>1</v>
      </c>
      <c r="N164" s="206" t="s">
        <v>38</v>
      </c>
      <c r="O164" s="74"/>
      <c r="P164" s="207">
        <f>O164*H164</f>
        <v>0</v>
      </c>
      <c r="Q164" s="207">
        <v>0</v>
      </c>
      <c r="R164" s="207">
        <f>Q164*H164</f>
        <v>0</v>
      </c>
      <c r="S164" s="207">
        <v>0</v>
      </c>
      <c r="T164" s="208">
        <f>S164*H164</f>
        <v>0</v>
      </c>
      <c r="AR164" s="12" t="s">
        <v>115</v>
      </c>
      <c r="AT164" s="12" t="s">
        <v>111</v>
      </c>
      <c r="AU164" s="12" t="s">
        <v>77</v>
      </c>
      <c r="AY164" s="12" t="s">
        <v>110</v>
      </c>
      <c r="BE164" s="209">
        <f>IF(N164="základní",J164,0)</f>
        <v>0</v>
      </c>
      <c r="BF164" s="209">
        <f>IF(N164="snížená",J164,0)</f>
        <v>0</v>
      </c>
      <c r="BG164" s="209">
        <f>IF(N164="zákl. přenesená",J164,0)</f>
        <v>0</v>
      </c>
      <c r="BH164" s="209">
        <f>IF(N164="sníž. přenesená",J164,0)</f>
        <v>0</v>
      </c>
      <c r="BI164" s="209">
        <f>IF(N164="nulová",J164,0)</f>
        <v>0</v>
      </c>
      <c r="BJ164" s="12" t="s">
        <v>75</v>
      </c>
      <c r="BK164" s="209">
        <f>ROUND(I164*H164,2)</f>
        <v>0</v>
      </c>
      <c r="BL164" s="12" t="s">
        <v>115</v>
      </c>
      <c r="BM164" s="12" t="s">
        <v>382</v>
      </c>
    </row>
    <row r="165" s="1" customFormat="1" ht="22.5" customHeight="1">
      <c r="B165" s="33"/>
      <c r="C165" s="198" t="s">
        <v>232</v>
      </c>
      <c r="D165" s="198" t="s">
        <v>111</v>
      </c>
      <c r="E165" s="199" t="s">
        <v>383</v>
      </c>
      <c r="F165" s="200" t="s">
        <v>384</v>
      </c>
      <c r="G165" s="201" t="s">
        <v>152</v>
      </c>
      <c r="H165" s="202">
        <v>152.47499999999999</v>
      </c>
      <c r="I165" s="203"/>
      <c r="J165" s="204">
        <f>ROUND(I165*H165,2)</f>
        <v>0</v>
      </c>
      <c r="K165" s="200" t="s">
        <v>1</v>
      </c>
      <c r="L165" s="38"/>
      <c r="M165" s="205" t="s">
        <v>1</v>
      </c>
      <c r="N165" s="206" t="s">
        <v>38</v>
      </c>
      <c r="O165" s="74"/>
      <c r="P165" s="207">
        <f>O165*H165</f>
        <v>0</v>
      </c>
      <c r="Q165" s="207">
        <v>0</v>
      </c>
      <c r="R165" s="207">
        <f>Q165*H165</f>
        <v>0</v>
      </c>
      <c r="S165" s="207">
        <v>0</v>
      </c>
      <c r="T165" s="208">
        <f>S165*H165</f>
        <v>0</v>
      </c>
      <c r="AR165" s="12" t="s">
        <v>115</v>
      </c>
      <c r="AT165" s="12" t="s">
        <v>111</v>
      </c>
      <c r="AU165" s="12" t="s">
        <v>77</v>
      </c>
      <c r="AY165" s="12" t="s">
        <v>110</v>
      </c>
      <c r="BE165" s="209">
        <f>IF(N165="základní",J165,0)</f>
        <v>0</v>
      </c>
      <c r="BF165" s="209">
        <f>IF(N165="snížená",J165,0)</f>
        <v>0</v>
      </c>
      <c r="BG165" s="209">
        <f>IF(N165="zákl. přenesená",J165,0)</f>
        <v>0</v>
      </c>
      <c r="BH165" s="209">
        <f>IF(N165="sníž. přenesená",J165,0)</f>
        <v>0</v>
      </c>
      <c r="BI165" s="209">
        <f>IF(N165="nulová",J165,0)</f>
        <v>0</v>
      </c>
      <c r="BJ165" s="12" t="s">
        <v>75</v>
      </c>
      <c r="BK165" s="209">
        <f>ROUND(I165*H165,2)</f>
        <v>0</v>
      </c>
      <c r="BL165" s="12" t="s">
        <v>115</v>
      </c>
      <c r="BM165" s="12" t="s">
        <v>385</v>
      </c>
    </row>
    <row r="166" s="1" customFormat="1" ht="22.5" customHeight="1">
      <c r="B166" s="33"/>
      <c r="C166" s="198" t="s">
        <v>386</v>
      </c>
      <c r="D166" s="198" t="s">
        <v>111</v>
      </c>
      <c r="E166" s="199" t="s">
        <v>387</v>
      </c>
      <c r="F166" s="200" t="s">
        <v>388</v>
      </c>
      <c r="G166" s="201" t="s">
        <v>152</v>
      </c>
      <c r="H166" s="202">
        <v>181.87700000000001</v>
      </c>
      <c r="I166" s="203"/>
      <c r="J166" s="204">
        <f>ROUND(I166*H166,2)</f>
        <v>0</v>
      </c>
      <c r="K166" s="200" t="s">
        <v>1</v>
      </c>
      <c r="L166" s="38"/>
      <c r="M166" s="205" t="s">
        <v>1</v>
      </c>
      <c r="N166" s="206" t="s">
        <v>38</v>
      </c>
      <c r="O166" s="74"/>
      <c r="P166" s="207">
        <f>O166*H166</f>
        <v>0</v>
      </c>
      <c r="Q166" s="207">
        <v>0</v>
      </c>
      <c r="R166" s="207">
        <f>Q166*H166</f>
        <v>0</v>
      </c>
      <c r="S166" s="207">
        <v>0</v>
      </c>
      <c r="T166" s="208">
        <f>S166*H166</f>
        <v>0</v>
      </c>
      <c r="AR166" s="12" t="s">
        <v>115</v>
      </c>
      <c r="AT166" s="12" t="s">
        <v>111</v>
      </c>
      <c r="AU166" s="12" t="s">
        <v>77</v>
      </c>
      <c r="AY166" s="12" t="s">
        <v>110</v>
      </c>
      <c r="BE166" s="209">
        <f>IF(N166="základní",J166,0)</f>
        <v>0</v>
      </c>
      <c r="BF166" s="209">
        <f>IF(N166="snížená",J166,0)</f>
        <v>0</v>
      </c>
      <c r="BG166" s="209">
        <f>IF(N166="zákl. přenesená",J166,0)</f>
        <v>0</v>
      </c>
      <c r="BH166" s="209">
        <f>IF(N166="sníž. přenesená",J166,0)</f>
        <v>0</v>
      </c>
      <c r="BI166" s="209">
        <f>IF(N166="nulová",J166,0)</f>
        <v>0</v>
      </c>
      <c r="BJ166" s="12" t="s">
        <v>75</v>
      </c>
      <c r="BK166" s="209">
        <f>ROUND(I166*H166,2)</f>
        <v>0</v>
      </c>
      <c r="BL166" s="12" t="s">
        <v>115</v>
      </c>
      <c r="BM166" s="12" t="s">
        <v>389</v>
      </c>
    </row>
    <row r="167" s="1" customFormat="1" ht="16.5" customHeight="1">
      <c r="B167" s="33"/>
      <c r="C167" s="198" t="s">
        <v>235</v>
      </c>
      <c r="D167" s="198" t="s">
        <v>111</v>
      </c>
      <c r="E167" s="199" t="s">
        <v>390</v>
      </c>
      <c r="F167" s="200" t="s">
        <v>391</v>
      </c>
      <c r="G167" s="201" t="s">
        <v>157</v>
      </c>
      <c r="H167" s="202">
        <v>2</v>
      </c>
      <c r="I167" s="203"/>
      <c r="J167" s="204">
        <f>ROUND(I167*H167,2)</f>
        <v>0</v>
      </c>
      <c r="K167" s="200" t="s">
        <v>1</v>
      </c>
      <c r="L167" s="38"/>
      <c r="M167" s="205" t="s">
        <v>1</v>
      </c>
      <c r="N167" s="206" t="s">
        <v>38</v>
      </c>
      <c r="O167" s="74"/>
      <c r="P167" s="207">
        <f>O167*H167</f>
        <v>0</v>
      </c>
      <c r="Q167" s="207">
        <v>0</v>
      </c>
      <c r="R167" s="207">
        <f>Q167*H167</f>
        <v>0</v>
      </c>
      <c r="S167" s="207">
        <v>0</v>
      </c>
      <c r="T167" s="208">
        <f>S167*H167</f>
        <v>0</v>
      </c>
      <c r="AR167" s="12" t="s">
        <v>115</v>
      </c>
      <c r="AT167" s="12" t="s">
        <v>111</v>
      </c>
      <c r="AU167" s="12" t="s">
        <v>77</v>
      </c>
      <c r="AY167" s="12" t="s">
        <v>110</v>
      </c>
      <c r="BE167" s="209">
        <f>IF(N167="základní",J167,0)</f>
        <v>0</v>
      </c>
      <c r="BF167" s="209">
        <f>IF(N167="snížená",J167,0)</f>
        <v>0</v>
      </c>
      <c r="BG167" s="209">
        <f>IF(N167="zákl. přenesená",J167,0)</f>
        <v>0</v>
      </c>
      <c r="BH167" s="209">
        <f>IF(N167="sníž. přenesená",J167,0)</f>
        <v>0</v>
      </c>
      <c r="BI167" s="209">
        <f>IF(N167="nulová",J167,0)</f>
        <v>0</v>
      </c>
      <c r="BJ167" s="12" t="s">
        <v>75</v>
      </c>
      <c r="BK167" s="209">
        <f>ROUND(I167*H167,2)</f>
        <v>0</v>
      </c>
      <c r="BL167" s="12" t="s">
        <v>115</v>
      </c>
      <c r="BM167" s="12" t="s">
        <v>392</v>
      </c>
    </row>
    <row r="168" s="1" customFormat="1" ht="16.5" customHeight="1">
      <c r="B168" s="33"/>
      <c r="C168" s="198" t="s">
        <v>393</v>
      </c>
      <c r="D168" s="198" t="s">
        <v>111</v>
      </c>
      <c r="E168" s="199" t="s">
        <v>394</v>
      </c>
      <c r="F168" s="200" t="s">
        <v>395</v>
      </c>
      <c r="G168" s="201" t="s">
        <v>152</v>
      </c>
      <c r="H168" s="202">
        <v>642.60000000000002</v>
      </c>
      <c r="I168" s="203"/>
      <c r="J168" s="204">
        <f>ROUND(I168*H168,2)</f>
        <v>0</v>
      </c>
      <c r="K168" s="200" t="s">
        <v>1</v>
      </c>
      <c r="L168" s="38"/>
      <c r="M168" s="205" t="s">
        <v>1</v>
      </c>
      <c r="N168" s="206" t="s">
        <v>38</v>
      </c>
      <c r="O168" s="74"/>
      <c r="P168" s="207">
        <f>O168*H168</f>
        <v>0</v>
      </c>
      <c r="Q168" s="207">
        <v>0</v>
      </c>
      <c r="R168" s="207">
        <f>Q168*H168</f>
        <v>0</v>
      </c>
      <c r="S168" s="207">
        <v>0</v>
      </c>
      <c r="T168" s="208">
        <f>S168*H168</f>
        <v>0</v>
      </c>
      <c r="AR168" s="12" t="s">
        <v>115</v>
      </c>
      <c r="AT168" s="12" t="s">
        <v>111</v>
      </c>
      <c r="AU168" s="12" t="s">
        <v>77</v>
      </c>
      <c r="AY168" s="12" t="s">
        <v>110</v>
      </c>
      <c r="BE168" s="209">
        <f>IF(N168="základní",J168,0)</f>
        <v>0</v>
      </c>
      <c r="BF168" s="209">
        <f>IF(N168="snížená",J168,0)</f>
        <v>0</v>
      </c>
      <c r="BG168" s="209">
        <f>IF(N168="zákl. přenesená",J168,0)</f>
        <v>0</v>
      </c>
      <c r="BH168" s="209">
        <f>IF(N168="sníž. přenesená",J168,0)</f>
        <v>0</v>
      </c>
      <c r="BI168" s="209">
        <f>IF(N168="nulová",J168,0)</f>
        <v>0</v>
      </c>
      <c r="BJ168" s="12" t="s">
        <v>75</v>
      </c>
      <c r="BK168" s="209">
        <f>ROUND(I168*H168,2)</f>
        <v>0</v>
      </c>
      <c r="BL168" s="12" t="s">
        <v>115</v>
      </c>
      <c r="BM168" s="12" t="s">
        <v>396</v>
      </c>
    </row>
    <row r="169" s="1" customFormat="1" ht="16.5" customHeight="1">
      <c r="B169" s="33"/>
      <c r="C169" s="198" t="s">
        <v>239</v>
      </c>
      <c r="D169" s="198" t="s">
        <v>111</v>
      </c>
      <c r="E169" s="199" t="s">
        <v>397</v>
      </c>
      <c r="F169" s="200" t="s">
        <v>398</v>
      </c>
      <c r="G169" s="201" t="s">
        <v>152</v>
      </c>
      <c r="H169" s="202">
        <v>8.6400000000000006</v>
      </c>
      <c r="I169" s="203"/>
      <c r="J169" s="204">
        <f>ROUND(I169*H169,2)</f>
        <v>0</v>
      </c>
      <c r="K169" s="200" t="s">
        <v>1</v>
      </c>
      <c r="L169" s="38"/>
      <c r="M169" s="205" t="s">
        <v>1</v>
      </c>
      <c r="N169" s="206" t="s">
        <v>38</v>
      </c>
      <c r="O169" s="74"/>
      <c r="P169" s="207">
        <f>O169*H169</f>
        <v>0</v>
      </c>
      <c r="Q169" s="207">
        <v>0</v>
      </c>
      <c r="R169" s="207">
        <f>Q169*H169</f>
        <v>0</v>
      </c>
      <c r="S169" s="207">
        <v>0</v>
      </c>
      <c r="T169" s="208">
        <f>S169*H169</f>
        <v>0</v>
      </c>
      <c r="AR169" s="12" t="s">
        <v>115</v>
      </c>
      <c r="AT169" s="12" t="s">
        <v>111</v>
      </c>
      <c r="AU169" s="12" t="s">
        <v>77</v>
      </c>
      <c r="AY169" s="12" t="s">
        <v>110</v>
      </c>
      <c r="BE169" s="209">
        <f>IF(N169="základní",J169,0)</f>
        <v>0</v>
      </c>
      <c r="BF169" s="209">
        <f>IF(N169="snížená",J169,0)</f>
        <v>0</v>
      </c>
      <c r="BG169" s="209">
        <f>IF(N169="zákl. přenesená",J169,0)</f>
        <v>0</v>
      </c>
      <c r="BH169" s="209">
        <f>IF(N169="sníž. přenesená",J169,0)</f>
        <v>0</v>
      </c>
      <c r="BI169" s="209">
        <f>IF(N169="nulová",J169,0)</f>
        <v>0</v>
      </c>
      <c r="BJ169" s="12" t="s">
        <v>75</v>
      </c>
      <c r="BK169" s="209">
        <f>ROUND(I169*H169,2)</f>
        <v>0</v>
      </c>
      <c r="BL169" s="12" t="s">
        <v>115</v>
      </c>
      <c r="BM169" s="12" t="s">
        <v>399</v>
      </c>
    </row>
    <row r="170" s="1" customFormat="1" ht="16.5" customHeight="1">
      <c r="B170" s="33"/>
      <c r="C170" s="198" t="s">
        <v>400</v>
      </c>
      <c r="D170" s="198" t="s">
        <v>111</v>
      </c>
      <c r="E170" s="199" t="s">
        <v>401</v>
      </c>
      <c r="F170" s="200" t="s">
        <v>402</v>
      </c>
      <c r="G170" s="201" t="s">
        <v>152</v>
      </c>
      <c r="H170" s="202">
        <v>155.19999999999999</v>
      </c>
      <c r="I170" s="203"/>
      <c r="J170" s="204">
        <f>ROUND(I170*H170,2)</f>
        <v>0</v>
      </c>
      <c r="K170" s="200" t="s">
        <v>1</v>
      </c>
      <c r="L170" s="38"/>
      <c r="M170" s="205" t="s">
        <v>1</v>
      </c>
      <c r="N170" s="206" t="s">
        <v>38</v>
      </c>
      <c r="O170" s="74"/>
      <c r="P170" s="207">
        <f>O170*H170</f>
        <v>0</v>
      </c>
      <c r="Q170" s="207">
        <v>0</v>
      </c>
      <c r="R170" s="207">
        <f>Q170*H170</f>
        <v>0</v>
      </c>
      <c r="S170" s="207">
        <v>0</v>
      </c>
      <c r="T170" s="208">
        <f>S170*H170</f>
        <v>0</v>
      </c>
      <c r="AR170" s="12" t="s">
        <v>115</v>
      </c>
      <c r="AT170" s="12" t="s">
        <v>111</v>
      </c>
      <c r="AU170" s="12" t="s">
        <v>77</v>
      </c>
      <c r="AY170" s="12" t="s">
        <v>110</v>
      </c>
      <c r="BE170" s="209">
        <f>IF(N170="základní",J170,0)</f>
        <v>0</v>
      </c>
      <c r="BF170" s="209">
        <f>IF(N170="snížená",J170,0)</f>
        <v>0</v>
      </c>
      <c r="BG170" s="209">
        <f>IF(N170="zákl. přenesená",J170,0)</f>
        <v>0</v>
      </c>
      <c r="BH170" s="209">
        <f>IF(N170="sníž. přenesená",J170,0)</f>
        <v>0</v>
      </c>
      <c r="BI170" s="209">
        <f>IF(N170="nulová",J170,0)</f>
        <v>0</v>
      </c>
      <c r="BJ170" s="12" t="s">
        <v>75</v>
      </c>
      <c r="BK170" s="209">
        <f>ROUND(I170*H170,2)</f>
        <v>0</v>
      </c>
      <c r="BL170" s="12" t="s">
        <v>115</v>
      </c>
      <c r="BM170" s="12" t="s">
        <v>403</v>
      </c>
    </row>
    <row r="171" s="1" customFormat="1" ht="16.5" customHeight="1">
      <c r="B171" s="33"/>
      <c r="C171" s="198" t="s">
        <v>243</v>
      </c>
      <c r="D171" s="198" t="s">
        <v>111</v>
      </c>
      <c r="E171" s="199" t="s">
        <v>404</v>
      </c>
      <c r="F171" s="200" t="s">
        <v>405</v>
      </c>
      <c r="G171" s="201" t="s">
        <v>152</v>
      </c>
      <c r="H171" s="202">
        <v>0.96999999999999997</v>
      </c>
      <c r="I171" s="203"/>
      <c r="J171" s="204">
        <f>ROUND(I171*H171,2)</f>
        <v>0</v>
      </c>
      <c r="K171" s="200" t="s">
        <v>1</v>
      </c>
      <c r="L171" s="38"/>
      <c r="M171" s="205" t="s">
        <v>1</v>
      </c>
      <c r="N171" s="206" t="s">
        <v>38</v>
      </c>
      <c r="O171" s="74"/>
      <c r="P171" s="207">
        <f>O171*H171</f>
        <v>0</v>
      </c>
      <c r="Q171" s="207">
        <v>0</v>
      </c>
      <c r="R171" s="207">
        <f>Q171*H171</f>
        <v>0</v>
      </c>
      <c r="S171" s="207">
        <v>0</v>
      </c>
      <c r="T171" s="208">
        <f>S171*H171</f>
        <v>0</v>
      </c>
      <c r="AR171" s="12" t="s">
        <v>115</v>
      </c>
      <c r="AT171" s="12" t="s">
        <v>111</v>
      </c>
      <c r="AU171" s="12" t="s">
        <v>77</v>
      </c>
      <c r="AY171" s="12" t="s">
        <v>110</v>
      </c>
      <c r="BE171" s="209">
        <f>IF(N171="základní",J171,0)</f>
        <v>0</v>
      </c>
      <c r="BF171" s="209">
        <f>IF(N171="snížená",J171,0)</f>
        <v>0</v>
      </c>
      <c r="BG171" s="209">
        <f>IF(N171="zákl. přenesená",J171,0)</f>
        <v>0</v>
      </c>
      <c r="BH171" s="209">
        <f>IF(N171="sníž. přenesená",J171,0)</f>
        <v>0</v>
      </c>
      <c r="BI171" s="209">
        <f>IF(N171="nulová",J171,0)</f>
        <v>0</v>
      </c>
      <c r="BJ171" s="12" t="s">
        <v>75</v>
      </c>
      <c r="BK171" s="209">
        <f>ROUND(I171*H171,2)</f>
        <v>0</v>
      </c>
      <c r="BL171" s="12" t="s">
        <v>115</v>
      </c>
      <c r="BM171" s="12" t="s">
        <v>406</v>
      </c>
    </row>
    <row r="172" s="1" customFormat="1" ht="16.5" customHeight="1">
      <c r="B172" s="33"/>
      <c r="C172" s="198" t="s">
        <v>407</v>
      </c>
      <c r="D172" s="198" t="s">
        <v>111</v>
      </c>
      <c r="E172" s="199" t="s">
        <v>408</v>
      </c>
      <c r="F172" s="200" t="s">
        <v>409</v>
      </c>
      <c r="G172" s="201" t="s">
        <v>152</v>
      </c>
      <c r="H172" s="202">
        <v>5.9749999999999996</v>
      </c>
      <c r="I172" s="203"/>
      <c r="J172" s="204">
        <f>ROUND(I172*H172,2)</f>
        <v>0</v>
      </c>
      <c r="K172" s="200" t="s">
        <v>1</v>
      </c>
      <c r="L172" s="38"/>
      <c r="M172" s="222" t="s">
        <v>1</v>
      </c>
      <c r="N172" s="223" t="s">
        <v>38</v>
      </c>
      <c r="O172" s="224"/>
      <c r="P172" s="225">
        <f>O172*H172</f>
        <v>0</v>
      </c>
      <c r="Q172" s="225">
        <v>0</v>
      </c>
      <c r="R172" s="225">
        <f>Q172*H172</f>
        <v>0</v>
      </c>
      <c r="S172" s="225">
        <v>0</v>
      </c>
      <c r="T172" s="226">
        <f>S172*H172</f>
        <v>0</v>
      </c>
      <c r="AR172" s="12" t="s">
        <v>115</v>
      </c>
      <c r="AT172" s="12" t="s">
        <v>111</v>
      </c>
      <c r="AU172" s="12" t="s">
        <v>77</v>
      </c>
      <c r="AY172" s="12" t="s">
        <v>110</v>
      </c>
      <c r="BE172" s="209">
        <f>IF(N172="základní",J172,0)</f>
        <v>0</v>
      </c>
      <c r="BF172" s="209">
        <f>IF(N172="snížená",J172,0)</f>
        <v>0</v>
      </c>
      <c r="BG172" s="209">
        <f>IF(N172="zákl. přenesená",J172,0)</f>
        <v>0</v>
      </c>
      <c r="BH172" s="209">
        <f>IF(N172="sníž. přenesená",J172,0)</f>
        <v>0</v>
      </c>
      <c r="BI172" s="209">
        <f>IF(N172="nulová",J172,0)</f>
        <v>0</v>
      </c>
      <c r="BJ172" s="12" t="s">
        <v>75</v>
      </c>
      <c r="BK172" s="209">
        <f>ROUND(I172*H172,2)</f>
        <v>0</v>
      </c>
      <c r="BL172" s="12" t="s">
        <v>115</v>
      </c>
      <c r="BM172" s="12" t="s">
        <v>410</v>
      </c>
    </row>
    <row r="173" s="1" customFormat="1" ht="6.96" customHeight="1">
      <c r="B173" s="52"/>
      <c r="C173" s="53"/>
      <c r="D173" s="53"/>
      <c r="E173" s="53"/>
      <c r="F173" s="53"/>
      <c r="G173" s="53"/>
      <c r="H173" s="53"/>
      <c r="I173" s="150"/>
      <c r="J173" s="53"/>
      <c r="K173" s="53"/>
      <c r="L173" s="38"/>
    </row>
  </sheetData>
  <sheetProtection sheet="1" autoFilter="0" formatColumns="0" formatRows="0" objects="1" scenarios="1" spinCount="100000" saltValue="4jblbAbWo0TZEFD6tc3JTidmrcXyQm0FxSThOy4NXaCQ8gqlard0/B4EOOeLqyP+sOefpJx/qn6FsGJUNAsXqg==" hashValue="6gTdIUUkxgv9ix/2Au0r29lwrAw6Wv8jv6qQYhwbZi7juMkgPlg0+ecL6YpUz3hRV/uvfhDFKHwhNfP+xcYeAA==" algorithmName="SHA-512" password="CC35"/>
  <autoFilter ref="C85:K172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9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2" t="s">
        <v>80</v>
      </c>
    </row>
    <row r="3" ht="6.96" customHeight="1">
      <c r="B3" s="120"/>
      <c r="C3" s="121"/>
      <c r="D3" s="121"/>
      <c r="E3" s="121"/>
      <c r="F3" s="121"/>
      <c r="G3" s="121"/>
      <c r="H3" s="121"/>
      <c r="I3" s="122"/>
      <c r="J3" s="121"/>
      <c r="K3" s="121"/>
      <c r="L3" s="15"/>
      <c r="AT3" s="12" t="s">
        <v>77</v>
      </c>
    </row>
    <row r="4" ht="24.96" customHeight="1">
      <c r="B4" s="15"/>
      <c r="D4" s="123" t="s">
        <v>81</v>
      </c>
      <c r="L4" s="15"/>
      <c r="M4" s="19" t="s">
        <v>10</v>
      </c>
      <c r="AT4" s="12" t="s">
        <v>4</v>
      </c>
    </row>
    <row r="5" ht="6.96" customHeight="1">
      <c r="B5" s="15"/>
      <c r="L5" s="15"/>
    </row>
    <row r="6" ht="12" customHeight="1">
      <c r="B6" s="15"/>
      <c r="D6" s="124" t="s">
        <v>16</v>
      </c>
      <c r="L6" s="15"/>
    </row>
    <row r="7" ht="16.5" customHeight="1">
      <c r="B7" s="15"/>
      <c r="E7" s="125" t="str">
        <f>'Rekapitulace stavby'!K6</f>
        <v>VV Rožná - Nedvědice</v>
      </c>
      <c r="F7" s="124"/>
      <c r="G7" s="124"/>
      <c r="H7" s="124"/>
      <c r="L7" s="15"/>
    </row>
    <row r="8" s="1" customFormat="1" ht="12" customHeight="1">
      <c r="B8" s="38"/>
      <c r="D8" s="124" t="s">
        <v>82</v>
      </c>
      <c r="I8" s="126"/>
      <c r="L8" s="38"/>
    </row>
    <row r="9" s="1" customFormat="1" ht="36.96" customHeight="1">
      <c r="B9" s="38"/>
      <c r="E9" s="127" t="s">
        <v>411</v>
      </c>
      <c r="F9" s="1"/>
      <c r="G9" s="1"/>
      <c r="H9" s="1"/>
      <c r="I9" s="126"/>
      <c r="L9" s="38"/>
    </row>
    <row r="10" s="1" customFormat="1">
      <c r="B10" s="38"/>
      <c r="I10" s="126"/>
      <c r="L10" s="38"/>
    </row>
    <row r="11" s="1" customFormat="1" ht="12" customHeight="1">
      <c r="B11" s="38"/>
      <c r="D11" s="124" t="s">
        <v>18</v>
      </c>
      <c r="F11" s="12" t="s">
        <v>1</v>
      </c>
      <c r="I11" s="128" t="s">
        <v>19</v>
      </c>
      <c r="J11" s="12" t="s">
        <v>1</v>
      </c>
      <c r="L11" s="38"/>
    </row>
    <row r="12" s="1" customFormat="1" ht="12" customHeight="1">
      <c r="B12" s="38"/>
      <c r="D12" s="124" t="s">
        <v>20</v>
      </c>
      <c r="F12" s="12" t="s">
        <v>21</v>
      </c>
      <c r="I12" s="128" t="s">
        <v>22</v>
      </c>
      <c r="J12" s="129" t="str">
        <f>'Rekapitulace stavby'!AN8</f>
        <v>30. 1. 2019</v>
      </c>
      <c r="L12" s="38"/>
    </row>
    <row r="13" s="1" customFormat="1" ht="10.8" customHeight="1">
      <c r="B13" s="38"/>
      <c r="I13" s="126"/>
      <c r="L13" s="38"/>
    </row>
    <row r="14" s="1" customFormat="1" ht="12" customHeight="1">
      <c r="B14" s="38"/>
      <c r="D14" s="124" t="s">
        <v>24</v>
      </c>
      <c r="I14" s="128" t="s">
        <v>25</v>
      </c>
      <c r="J14" s="12" t="str">
        <f>IF('Rekapitulace stavby'!AN10="","",'Rekapitulace stavby'!AN10)</f>
        <v/>
      </c>
      <c r="L14" s="38"/>
    </row>
    <row r="15" s="1" customFormat="1" ht="18" customHeight="1">
      <c r="B15" s="38"/>
      <c r="E15" s="12" t="str">
        <f>IF('Rekapitulace stavby'!E11="","",'Rekapitulace stavby'!E11)</f>
        <v xml:space="preserve"> </v>
      </c>
      <c r="I15" s="128" t="s">
        <v>26</v>
      </c>
      <c r="J15" s="12" t="str">
        <f>IF('Rekapitulace stavby'!AN11="","",'Rekapitulace stavby'!AN11)</f>
        <v/>
      </c>
      <c r="L15" s="38"/>
    </row>
    <row r="16" s="1" customFormat="1" ht="6.96" customHeight="1">
      <c r="B16" s="38"/>
      <c r="I16" s="126"/>
      <c r="L16" s="38"/>
    </row>
    <row r="17" s="1" customFormat="1" ht="12" customHeight="1">
      <c r="B17" s="38"/>
      <c r="D17" s="124" t="s">
        <v>27</v>
      </c>
      <c r="I17" s="128" t="s">
        <v>25</v>
      </c>
      <c r="J17" s="28" t="str">
        <f>'Rekapitulace stavby'!AN13</f>
        <v>Vyplň údaj</v>
      </c>
      <c r="L17" s="38"/>
    </row>
    <row r="18" s="1" customFormat="1" ht="18" customHeight="1">
      <c r="B18" s="38"/>
      <c r="E18" s="28" t="str">
        <f>'Rekapitulace stavby'!E14</f>
        <v>Vyplň údaj</v>
      </c>
      <c r="F18" s="12"/>
      <c r="G18" s="12"/>
      <c r="H18" s="12"/>
      <c r="I18" s="128" t="s">
        <v>26</v>
      </c>
      <c r="J18" s="28" t="str">
        <f>'Rekapitulace stavby'!AN14</f>
        <v>Vyplň údaj</v>
      </c>
      <c r="L18" s="38"/>
    </row>
    <row r="19" s="1" customFormat="1" ht="6.96" customHeight="1">
      <c r="B19" s="38"/>
      <c r="I19" s="126"/>
      <c r="L19" s="38"/>
    </row>
    <row r="20" s="1" customFormat="1" ht="12" customHeight="1">
      <c r="B20" s="38"/>
      <c r="D20" s="124" t="s">
        <v>29</v>
      </c>
      <c r="I20" s="128" t="s">
        <v>25</v>
      </c>
      <c r="J20" s="12" t="str">
        <f>IF('Rekapitulace stavby'!AN16="","",'Rekapitulace stavby'!AN16)</f>
        <v/>
      </c>
      <c r="L20" s="38"/>
    </row>
    <row r="21" s="1" customFormat="1" ht="18" customHeight="1">
      <c r="B21" s="38"/>
      <c r="E21" s="12" t="str">
        <f>IF('Rekapitulace stavby'!E17="","",'Rekapitulace stavby'!E17)</f>
        <v xml:space="preserve"> </v>
      </c>
      <c r="I21" s="128" t="s">
        <v>26</v>
      </c>
      <c r="J21" s="12" t="str">
        <f>IF('Rekapitulace stavby'!AN17="","",'Rekapitulace stavby'!AN17)</f>
        <v/>
      </c>
      <c r="L21" s="38"/>
    </row>
    <row r="22" s="1" customFormat="1" ht="6.96" customHeight="1">
      <c r="B22" s="38"/>
      <c r="I22" s="126"/>
      <c r="L22" s="38"/>
    </row>
    <row r="23" s="1" customFormat="1" ht="12" customHeight="1">
      <c r="B23" s="38"/>
      <c r="D23" s="124" t="s">
        <v>31</v>
      </c>
      <c r="I23" s="128" t="s">
        <v>25</v>
      </c>
      <c r="J23" s="12" t="str">
        <f>IF('Rekapitulace stavby'!AN19="","",'Rekapitulace stavby'!AN19)</f>
        <v/>
      </c>
      <c r="L23" s="38"/>
    </row>
    <row r="24" s="1" customFormat="1" ht="18" customHeight="1">
      <c r="B24" s="38"/>
      <c r="E24" s="12" t="str">
        <f>IF('Rekapitulace stavby'!E20="","",'Rekapitulace stavby'!E20)</f>
        <v xml:space="preserve"> </v>
      </c>
      <c r="I24" s="128" t="s">
        <v>26</v>
      </c>
      <c r="J24" s="12" t="str">
        <f>IF('Rekapitulace stavby'!AN20="","",'Rekapitulace stavby'!AN20)</f>
        <v/>
      </c>
      <c r="L24" s="38"/>
    </row>
    <row r="25" s="1" customFormat="1" ht="6.96" customHeight="1">
      <c r="B25" s="38"/>
      <c r="I25" s="126"/>
      <c r="L25" s="38"/>
    </row>
    <row r="26" s="1" customFormat="1" ht="12" customHeight="1">
      <c r="B26" s="38"/>
      <c r="D26" s="124" t="s">
        <v>32</v>
      </c>
      <c r="I26" s="126"/>
      <c r="L26" s="38"/>
    </row>
    <row r="27" s="6" customFormat="1" ht="16.5" customHeight="1">
      <c r="B27" s="130"/>
      <c r="E27" s="131" t="s">
        <v>1</v>
      </c>
      <c r="F27" s="131"/>
      <c r="G27" s="131"/>
      <c r="H27" s="131"/>
      <c r="I27" s="132"/>
      <c r="L27" s="130"/>
    </row>
    <row r="28" s="1" customFormat="1" ht="6.96" customHeight="1">
      <c r="B28" s="38"/>
      <c r="I28" s="126"/>
      <c r="L28" s="38"/>
    </row>
    <row r="29" s="1" customFormat="1" ht="6.96" customHeight="1">
      <c r="B29" s="38"/>
      <c r="D29" s="66"/>
      <c r="E29" s="66"/>
      <c r="F29" s="66"/>
      <c r="G29" s="66"/>
      <c r="H29" s="66"/>
      <c r="I29" s="133"/>
      <c r="J29" s="66"/>
      <c r="K29" s="66"/>
      <c r="L29" s="38"/>
    </row>
    <row r="30" s="1" customFormat="1" ht="25.44" customHeight="1">
      <c r="B30" s="38"/>
      <c r="D30" s="134" t="s">
        <v>33</v>
      </c>
      <c r="I30" s="126"/>
      <c r="J30" s="135">
        <f>ROUND(J87, 2)</f>
        <v>0</v>
      </c>
      <c r="L30" s="38"/>
    </row>
    <row r="31" s="1" customFormat="1" ht="6.96" customHeight="1">
      <c r="B31" s="38"/>
      <c r="D31" s="66"/>
      <c r="E31" s="66"/>
      <c r="F31" s="66"/>
      <c r="G31" s="66"/>
      <c r="H31" s="66"/>
      <c r="I31" s="133"/>
      <c r="J31" s="66"/>
      <c r="K31" s="66"/>
      <c r="L31" s="38"/>
    </row>
    <row r="32" s="1" customFormat="1" ht="14.4" customHeight="1">
      <c r="B32" s="38"/>
      <c r="F32" s="136" t="s">
        <v>35</v>
      </c>
      <c r="I32" s="137" t="s">
        <v>34</v>
      </c>
      <c r="J32" s="136" t="s">
        <v>36</v>
      </c>
      <c r="L32" s="38"/>
    </row>
    <row r="33" s="1" customFormat="1" ht="14.4" customHeight="1">
      <c r="B33" s="38"/>
      <c r="D33" s="124" t="s">
        <v>37</v>
      </c>
      <c r="E33" s="124" t="s">
        <v>38</v>
      </c>
      <c r="F33" s="138">
        <f>ROUND((SUM(BE87:BE171)),  2)</f>
        <v>0</v>
      </c>
      <c r="I33" s="139">
        <v>0.20999999999999999</v>
      </c>
      <c r="J33" s="138">
        <f>ROUND(((SUM(BE87:BE171))*I33),  2)</f>
        <v>0</v>
      </c>
      <c r="L33" s="38"/>
    </row>
    <row r="34" s="1" customFormat="1" ht="14.4" customHeight="1">
      <c r="B34" s="38"/>
      <c r="E34" s="124" t="s">
        <v>39</v>
      </c>
      <c r="F34" s="138">
        <f>ROUND((SUM(BF87:BF171)),  2)</f>
        <v>0</v>
      </c>
      <c r="I34" s="139">
        <v>0.14999999999999999</v>
      </c>
      <c r="J34" s="138">
        <f>ROUND(((SUM(BF87:BF171))*I34),  2)</f>
        <v>0</v>
      </c>
      <c r="L34" s="38"/>
    </row>
    <row r="35" hidden="1" s="1" customFormat="1" ht="14.4" customHeight="1">
      <c r="B35" s="38"/>
      <c r="E35" s="124" t="s">
        <v>40</v>
      </c>
      <c r="F35" s="138">
        <f>ROUND((SUM(BG87:BG171)),  2)</f>
        <v>0</v>
      </c>
      <c r="I35" s="139">
        <v>0.20999999999999999</v>
      </c>
      <c r="J35" s="138">
        <f>0</f>
        <v>0</v>
      </c>
      <c r="L35" s="38"/>
    </row>
    <row r="36" hidden="1" s="1" customFormat="1" ht="14.4" customHeight="1">
      <c r="B36" s="38"/>
      <c r="E36" s="124" t="s">
        <v>41</v>
      </c>
      <c r="F36" s="138">
        <f>ROUND((SUM(BH87:BH171)),  2)</f>
        <v>0</v>
      </c>
      <c r="I36" s="139">
        <v>0.14999999999999999</v>
      </c>
      <c r="J36" s="138">
        <f>0</f>
        <v>0</v>
      </c>
      <c r="L36" s="38"/>
    </row>
    <row r="37" hidden="1" s="1" customFormat="1" ht="14.4" customHeight="1">
      <c r="B37" s="38"/>
      <c r="E37" s="124" t="s">
        <v>42</v>
      </c>
      <c r="F37" s="138">
        <f>ROUND((SUM(BI87:BI171)),  2)</f>
        <v>0</v>
      </c>
      <c r="I37" s="139">
        <v>0</v>
      </c>
      <c r="J37" s="138">
        <f>0</f>
        <v>0</v>
      </c>
      <c r="L37" s="38"/>
    </row>
    <row r="38" s="1" customFormat="1" ht="6.96" customHeight="1">
      <c r="B38" s="38"/>
      <c r="I38" s="126"/>
      <c r="L38" s="38"/>
    </row>
    <row r="39" s="1" customFormat="1" ht="25.44" customHeight="1">
      <c r="B39" s="38"/>
      <c r="C39" s="140"/>
      <c r="D39" s="141" t="s">
        <v>43</v>
      </c>
      <c r="E39" s="142"/>
      <c r="F39" s="142"/>
      <c r="G39" s="143" t="s">
        <v>44</v>
      </c>
      <c r="H39" s="144" t="s">
        <v>45</v>
      </c>
      <c r="I39" s="145"/>
      <c r="J39" s="146">
        <f>SUM(J30:J37)</f>
        <v>0</v>
      </c>
      <c r="K39" s="147"/>
      <c r="L39" s="38"/>
    </row>
    <row r="40" s="1" customFormat="1" ht="14.4" customHeight="1">
      <c r="B40" s="148"/>
      <c r="C40" s="149"/>
      <c r="D40" s="149"/>
      <c r="E40" s="149"/>
      <c r="F40" s="149"/>
      <c r="G40" s="149"/>
      <c r="H40" s="149"/>
      <c r="I40" s="150"/>
      <c r="J40" s="149"/>
      <c r="K40" s="149"/>
      <c r="L40" s="38"/>
    </row>
    <row r="44" s="1" customFormat="1" ht="6.96" customHeight="1">
      <c r="B44" s="151"/>
      <c r="C44" s="152"/>
      <c r="D44" s="152"/>
      <c r="E44" s="152"/>
      <c r="F44" s="152"/>
      <c r="G44" s="152"/>
      <c r="H44" s="152"/>
      <c r="I44" s="153"/>
      <c r="J44" s="152"/>
      <c r="K44" s="152"/>
      <c r="L44" s="38"/>
    </row>
    <row r="45" s="1" customFormat="1" ht="24.96" customHeight="1">
      <c r="B45" s="33"/>
      <c r="C45" s="18" t="s">
        <v>84</v>
      </c>
      <c r="D45" s="34"/>
      <c r="E45" s="34"/>
      <c r="F45" s="34"/>
      <c r="G45" s="34"/>
      <c r="H45" s="34"/>
      <c r="I45" s="126"/>
      <c r="J45" s="34"/>
      <c r="K45" s="34"/>
      <c r="L45" s="38"/>
    </row>
    <row r="46" s="1" customFormat="1" ht="6.96" customHeight="1">
      <c r="B46" s="33"/>
      <c r="C46" s="34"/>
      <c r="D46" s="34"/>
      <c r="E46" s="34"/>
      <c r="F46" s="34"/>
      <c r="G46" s="34"/>
      <c r="H46" s="34"/>
      <c r="I46" s="126"/>
      <c r="J46" s="34"/>
      <c r="K46" s="34"/>
      <c r="L46" s="38"/>
    </row>
    <row r="47" s="1" customFormat="1" ht="12" customHeight="1">
      <c r="B47" s="33"/>
      <c r="C47" s="27" t="s">
        <v>16</v>
      </c>
      <c r="D47" s="34"/>
      <c r="E47" s="34"/>
      <c r="F47" s="34"/>
      <c r="G47" s="34"/>
      <c r="H47" s="34"/>
      <c r="I47" s="126"/>
      <c r="J47" s="34"/>
      <c r="K47" s="34"/>
      <c r="L47" s="38"/>
    </row>
    <row r="48" s="1" customFormat="1" ht="16.5" customHeight="1">
      <c r="B48" s="33"/>
      <c r="C48" s="34"/>
      <c r="D48" s="34"/>
      <c r="E48" s="154" t="str">
        <f>E7</f>
        <v>VV Rožná - Nedvědice</v>
      </c>
      <c r="F48" s="27"/>
      <c r="G48" s="27"/>
      <c r="H48" s="27"/>
      <c r="I48" s="126"/>
      <c r="J48" s="34"/>
      <c r="K48" s="34"/>
      <c r="L48" s="38"/>
    </row>
    <row r="49" s="1" customFormat="1" ht="12" customHeight="1">
      <c r="B49" s="33"/>
      <c r="C49" s="27" t="s">
        <v>82</v>
      </c>
      <c r="D49" s="34"/>
      <c r="E49" s="34"/>
      <c r="F49" s="34"/>
      <c r="G49" s="34"/>
      <c r="H49" s="34"/>
      <c r="I49" s="126"/>
      <c r="J49" s="34"/>
      <c r="K49" s="34"/>
      <c r="L49" s="38"/>
    </row>
    <row r="50" s="1" customFormat="1" ht="16.5" customHeight="1">
      <c r="B50" s="33"/>
      <c r="C50" s="34"/>
      <c r="D50" s="34"/>
      <c r="E50" s="59" t="str">
        <f>E9</f>
        <v>SO 04 c - Rozpočet - SO 04 - Rozpočet - bez dodávek</v>
      </c>
      <c r="F50" s="34"/>
      <c r="G50" s="34"/>
      <c r="H50" s="34"/>
      <c r="I50" s="126"/>
      <c r="J50" s="34"/>
      <c r="K50" s="34"/>
      <c r="L50" s="38"/>
    </row>
    <row r="51" s="1" customFormat="1" ht="6.96" customHeight="1">
      <c r="B51" s="33"/>
      <c r="C51" s="34"/>
      <c r="D51" s="34"/>
      <c r="E51" s="34"/>
      <c r="F51" s="34"/>
      <c r="G51" s="34"/>
      <c r="H51" s="34"/>
      <c r="I51" s="126"/>
      <c r="J51" s="34"/>
      <c r="K51" s="34"/>
      <c r="L51" s="38"/>
    </row>
    <row r="52" s="1" customFormat="1" ht="12" customHeight="1">
      <c r="B52" s="33"/>
      <c r="C52" s="27" t="s">
        <v>20</v>
      </c>
      <c r="D52" s="34"/>
      <c r="E52" s="34"/>
      <c r="F52" s="22" t="str">
        <f>F12</f>
        <v xml:space="preserve"> </v>
      </c>
      <c r="G52" s="34"/>
      <c r="H52" s="34"/>
      <c r="I52" s="128" t="s">
        <v>22</v>
      </c>
      <c r="J52" s="62" t="str">
        <f>IF(J12="","",J12)</f>
        <v>30. 1. 2019</v>
      </c>
      <c r="K52" s="34"/>
      <c r="L52" s="38"/>
    </row>
    <row r="53" s="1" customFormat="1" ht="6.96" customHeight="1">
      <c r="B53" s="33"/>
      <c r="C53" s="34"/>
      <c r="D53" s="34"/>
      <c r="E53" s="34"/>
      <c r="F53" s="34"/>
      <c r="G53" s="34"/>
      <c r="H53" s="34"/>
      <c r="I53" s="126"/>
      <c r="J53" s="34"/>
      <c r="K53" s="34"/>
      <c r="L53" s="38"/>
    </row>
    <row r="54" s="1" customFormat="1" ht="13.65" customHeight="1">
      <c r="B54" s="33"/>
      <c r="C54" s="27" t="s">
        <v>24</v>
      </c>
      <c r="D54" s="34"/>
      <c r="E54" s="34"/>
      <c r="F54" s="22" t="str">
        <f>E15</f>
        <v xml:space="preserve"> </v>
      </c>
      <c r="G54" s="34"/>
      <c r="H54" s="34"/>
      <c r="I54" s="128" t="s">
        <v>29</v>
      </c>
      <c r="J54" s="31" t="str">
        <f>E21</f>
        <v xml:space="preserve"> </v>
      </c>
      <c r="K54" s="34"/>
      <c r="L54" s="38"/>
    </row>
    <row r="55" s="1" customFormat="1" ht="13.65" customHeight="1">
      <c r="B55" s="33"/>
      <c r="C55" s="27" t="s">
        <v>27</v>
      </c>
      <c r="D55" s="34"/>
      <c r="E55" s="34"/>
      <c r="F55" s="22" t="str">
        <f>IF(E18="","",E18)</f>
        <v>Vyplň údaj</v>
      </c>
      <c r="G55" s="34"/>
      <c r="H55" s="34"/>
      <c r="I55" s="128" t="s">
        <v>31</v>
      </c>
      <c r="J55" s="31" t="str">
        <f>E24</f>
        <v xml:space="preserve"> </v>
      </c>
      <c r="K55" s="34"/>
      <c r="L55" s="38"/>
    </row>
    <row r="56" s="1" customFormat="1" ht="10.32" customHeight="1">
      <c r="B56" s="33"/>
      <c r="C56" s="34"/>
      <c r="D56" s="34"/>
      <c r="E56" s="34"/>
      <c r="F56" s="34"/>
      <c r="G56" s="34"/>
      <c r="H56" s="34"/>
      <c r="I56" s="126"/>
      <c r="J56" s="34"/>
      <c r="K56" s="34"/>
      <c r="L56" s="38"/>
    </row>
    <row r="57" s="1" customFormat="1" ht="29.28" customHeight="1">
      <c r="B57" s="33"/>
      <c r="C57" s="155" t="s">
        <v>85</v>
      </c>
      <c r="D57" s="156"/>
      <c r="E57" s="156"/>
      <c r="F57" s="156"/>
      <c r="G57" s="156"/>
      <c r="H57" s="156"/>
      <c r="I57" s="157"/>
      <c r="J57" s="158" t="s">
        <v>86</v>
      </c>
      <c r="K57" s="156"/>
      <c r="L57" s="38"/>
    </row>
    <row r="58" s="1" customFormat="1" ht="10.32" customHeight="1">
      <c r="B58" s="33"/>
      <c r="C58" s="34"/>
      <c r="D58" s="34"/>
      <c r="E58" s="34"/>
      <c r="F58" s="34"/>
      <c r="G58" s="34"/>
      <c r="H58" s="34"/>
      <c r="I58" s="126"/>
      <c r="J58" s="34"/>
      <c r="K58" s="34"/>
      <c r="L58" s="38"/>
    </row>
    <row r="59" s="1" customFormat="1" ht="22.8" customHeight="1">
      <c r="B59" s="33"/>
      <c r="C59" s="159" t="s">
        <v>87</v>
      </c>
      <c r="D59" s="34"/>
      <c r="E59" s="34"/>
      <c r="F59" s="34"/>
      <c r="G59" s="34"/>
      <c r="H59" s="34"/>
      <c r="I59" s="126"/>
      <c r="J59" s="93">
        <f>J87</f>
        <v>0</v>
      </c>
      <c r="K59" s="34"/>
      <c r="L59" s="38"/>
      <c r="AU59" s="12" t="s">
        <v>88</v>
      </c>
    </row>
    <row r="60" s="7" customFormat="1" ht="24.96" customHeight="1">
      <c r="B60" s="160"/>
      <c r="C60" s="161"/>
      <c r="D60" s="162" t="s">
        <v>89</v>
      </c>
      <c r="E60" s="163"/>
      <c r="F60" s="163"/>
      <c r="G60" s="163"/>
      <c r="H60" s="163"/>
      <c r="I60" s="164"/>
      <c r="J60" s="165">
        <f>J88</f>
        <v>0</v>
      </c>
      <c r="K60" s="161"/>
      <c r="L60" s="166"/>
    </row>
    <row r="61" s="7" customFormat="1" ht="24.96" customHeight="1">
      <c r="B61" s="160"/>
      <c r="C61" s="161"/>
      <c r="D61" s="162" t="s">
        <v>90</v>
      </c>
      <c r="E61" s="163"/>
      <c r="F61" s="163"/>
      <c r="G61" s="163"/>
      <c r="H61" s="163"/>
      <c r="I61" s="164"/>
      <c r="J61" s="165">
        <f>J95</f>
        <v>0</v>
      </c>
      <c r="K61" s="161"/>
      <c r="L61" s="166"/>
    </row>
    <row r="62" s="8" customFormat="1" ht="19.92" customHeight="1">
      <c r="B62" s="167"/>
      <c r="C62" s="168"/>
      <c r="D62" s="169" t="s">
        <v>91</v>
      </c>
      <c r="E62" s="170"/>
      <c r="F62" s="170"/>
      <c r="G62" s="170"/>
      <c r="H62" s="170"/>
      <c r="I62" s="171"/>
      <c r="J62" s="172">
        <f>J96</f>
        <v>0</v>
      </c>
      <c r="K62" s="168"/>
      <c r="L62" s="173"/>
    </row>
    <row r="63" s="8" customFormat="1" ht="19.92" customHeight="1">
      <c r="B63" s="167"/>
      <c r="C63" s="168"/>
      <c r="D63" s="169" t="s">
        <v>92</v>
      </c>
      <c r="E63" s="170"/>
      <c r="F63" s="170"/>
      <c r="G63" s="170"/>
      <c r="H63" s="170"/>
      <c r="I63" s="171"/>
      <c r="J63" s="172">
        <f>J129</f>
        <v>0</v>
      </c>
      <c r="K63" s="168"/>
      <c r="L63" s="173"/>
    </row>
    <row r="64" s="8" customFormat="1" ht="19.92" customHeight="1">
      <c r="B64" s="167"/>
      <c r="C64" s="168"/>
      <c r="D64" s="169" t="s">
        <v>93</v>
      </c>
      <c r="E64" s="170"/>
      <c r="F64" s="170"/>
      <c r="G64" s="170"/>
      <c r="H64" s="170"/>
      <c r="I64" s="171"/>
      <c r="J64" s="172">
        <f>J131</f>
        <v>0</v>
      </c>
      <c r="K64" s="168"/>
      <c r="L64" s="173"/>
    </row>
    <row r="65" s="8" customFormat="1" ht="19.92" customHeight="1">
      <c r="B65" s="167"/>
      <c r="C65" s="168"/>
      <c r="D65" s="169" t="s">
        <v>94</v>
      </c>
      <c r="E65" s="170"/>
      <c r="F65" s="170"/>
      <c r="G65" s="170"/>
      <c r="H65" s="170"/>
      <c r="I65" s="171"/>
      <c r="J65" s="172">
        <f>J138</f>
        <v>0</v>
      </c>
      <c r="K65" s="168"/>
      <c r="L65" s="173"/>
    </row>
    <row r="66" s="8" customFormat="1" ht="19.92" customHeight="1">
      <c r="B66" s="167"/>
      <c r="C66" s="168"/>
      <c r="D66" s="169" t="s">
        <v>412</v>
      </c>
      <c r="E66" s="170"/>
      <c r="F66" s="170"/>
      <c r="G66" s="170"/>
      <c r="H66" s="170"/>
      <c r="I66" s="171"/>
      <c r="J66" s="172">
        <f>J142</f>
        <v>0</v>
      </c>
      <c r="K66" s="168"/>
      <c r="L66" s="173"/>
    </row>
    <row r="67" s="8" customFormat="1" ht="19.92" customHeight="1">
      <c r="B67" s="167"/>
      <c r="C67" s="168"/>
      <c r="D67" s="169" t="s">
        <v>95</v>
      </c>
      <c r="E67" s="170"/>
      <c r="F67" s="170"/>
      <c r="G67" s="170"/>
      <c r="H67" s="170"/>
      <c r="I67" s="171"/>
      <c r="J67" s="172">
        <f>J147</f>
        <v>0</v>
      </c>
      <c r="K67" s="168"/>
      <c r="L67" s="173"/>
    </row>
    <row r="68" s="1" customFormat="1" ht="21.84" customHeight="1">
      <c r="B68" s="33"/>
      <c r="C68" s="34"/>
      <c r="D68" s="34"/>
      <c r="E68" s="34"/>
      <c r="F68" s="34"/>
      <c r="G68" s="34"/>
      <c r="H68" s="34"/>
      <c r="I68" s="126"/>
      <c r="J68" s="34"/>
      <c r="K68" s="34"/>
      <c r="L68" s="38"/>
    </row>
    <row r="69" s="1" customFormat="1" ht="6.96" customHeight="1">
      <c r="B69" s="52"/>
      <c r="C69" s="53"/>
      <c r="D69" s="53"/>
      <c r="E69" s="53"/>
      <c r="F69" s="53"/>
      <c r="G69" s="53"/>
      <c r="H69" s="53"/>
      <c r="I69" s="150"/>
      <c r="J69" s="53"/>
      <c r="K69" s="53"/>
      <c r="L69" s="38"/>
    </row>
    <row r="73" s="1" customFormat="1" ht="6.96" customHeight="1">
      <c r="B73" s="54"/>
      <c r="C73" s="55"/>
      <c r="D73" s="55"/>
      <c r="E73" s="55"/>
      <c r="F73" s="55"/>
      <c r="G73" s="55"/>
      <c r="H73" s="55"/>
      <c r="I73" s="153"/>
      <c r="J73" s="55"/>
      <c r="K73" s="55"/>
      <c r="L73" s="38"/>
    </row>
    <row r="74" s="1" customFormat="1" ht="24.96" customHeight="1">
      <c r="B74" s="33"/>
      <c r="C74" s="18" t="s">
        <v>96</v>
      </c>
      <c r="D74" s="34"/>
      <c r="E74" s="34"/>
      <c r="F74" s="34"/>
      <c r="G74" s="34"/>
      <c r="H74" s="34"/>
      <c r="I74" s="126"/>
      <c r="J74" s="34"/>
      <c r="K74" s="34"/>
      <c r="L74" s="38"/>
    </row>
    <row r="75" s="1" customFormat="1" ht="6.96" customHeight="1">
      <c r="B75" s="33"/>
      <c r="C75" s="34"/>
      <c r="D75" s="34"/>
      <c r="E75" s="34"/>
      <c r="F75" s="34"/>
      <c r="G75" s="34"/>
      <c r="H75" s="34"/>
      <c r="I75" s="126"/>
      <c r="J75" s="34"/>
      <c r="K75" s="34"/>
      <c r="L75" s="38"/>
    </row>
    <row r="76" s="1" customFormat="1" ht="12" customHeight="1">
      <c r="B76" s="33"/>
      <c r="C76" s="27" t="s">
        <v>16</v>
      </c>
      <c r="D76" s="34"/>
      <c r="E76" s="34"/>
      <c r="F76" s="34"/>
      <c r="G76" s="34"/>
      <c r="H76" s="34"/>
      <c r="I76" s="126"/>
      <c r="J76" s="34"/>
      <c r="K76" s="34"/>
      <c r="L76" s="38"/>
    </row>
    <row r="77" s="1" customFormat="1" ht="16.5" customHeight="1">
      <c r="B77" s="33"/>
      <c r="C77" s="34"/>
      <c r="D77" s="34"/>
      <c r="E77" s="154" t="str">
        <f>E7</f>
        <v>VV Rožná - Nedvědice</v>
      </c>
      <c r="F77" s="27"/>
      <c r="G77" s="27"/>
      <c r="H77" s="27"/>
      <c r="I77" s="126"/>
      <c r="J77" s="34"/>
      <c r="K77" s="34"/>
      <c r="L77" s="38"/>
    </row>
    <row r="78" s="1" customFormat="1" ht="12" customHeight="1">
      <c r="B78" s="33"/>
      <c r="C78" s="27" t="s">
        <v>82</v>
      </c>
      <c r="D78" s="34"/>
      <c r="E78" s="34"/>
      <c r="F78" s="34"/>
      <c r="G78" s="34"/>
      <c r="H78" s="34"/>
      <c r="I78" s="126"/>
      <c r="J78" s="34"/>
      <c r="K78" s="34"/>
      <c r="L78" s="38"/>
    </row>
    <row r="79" s="1" customFormat="1" ht="16.5" customHeight="1">
      <c r="B79" s="33"/>
      <c r="C79" s="34"/>
      <c r="D79" s="34"/>
      <c r="E79" s="59" t="str">
        <f>E9</f>
        <v>SO 04 c - Rozpočet - SO 04 - Rozpočet - bez dodávek</v>
      </c>
      <c r="F79" s="34"/>
      <c r="G79" s="34"/>
      <c r="H79" s="34"/>
      <c r="I79" s="126"/>
      <c r="J79" s="34"/>
      <c r="K79" s="34"/>
      <c r="L79" s="38"/>
    </row>
    <row r="80" s="1" customFormat="1" ht="6.96" customHeight="1">
      <c r="B80" s="33"/>
      <c r="C80" s="34"/>
      <c r="D80" s="34"/>
      <c r="E80" s="34"/>
      <c r="F80" s="34"/>
      <c r="G80" s="34"/>
      <c r="H80" s="34"/>
      <c r="I80" s="126"/>
      <c r="J80" s="34"/>
      <c r="K80" s="34"/>
      <c r="L80" s="38"/>
    </row>
    <row r="81" s="1" customFormat="1" ht="12" customHeight="1">
      <c r="B81" s="33"/>
      <c r="C81" s="27" t="s">
        <v>20</v>
      </c>
      <c r="D81" s="34"/>
      <c r="E81" s="34"/>
      <c r="F81" s="22" t="str">
        <f>F12</f>
        <v xml:space="preserve"> </v>
      </c>
      <c r="G81" s="34"/>
      <c r="H81" s="34"/>
      <c r="I81" s="128" t="s">
        <v>22</v>
      </c>
      <c r="J81" s="62" t="str">
        <f>IF(J12="","",J12)</f>
        <v>30. 1. 2019</v>
      </c>
      <c r="K81" s="34"/>
      <c r="L81" s="38"/>
    </row>
    <row r="82" s="1" customFormat="1" ht="6.96" customHeight="1">
      <c r="B82" s="33"/>
      <c r="C82" s="34"/>
      <c r="D82" s="34"/>
      <c r="E82" s="34"/>
      <c r="F82" s="34"/>
      <c r="G82" s="34"/>
      <c r="H82" s="34"/>
      <c r="I82" s="126"/>
      <c r="J82" s="34"/>
      <c r="K82" s="34"/>
      <c r="L82" s="38"/>
    </row>
    <row r="83" s="1" customFormat="1" ht="13.65" customHeight="1">
      <c r="B83" s="33"/>
      <c r="C83" s="27" t="s">
        <v>24</v>
      </c>
      <c r="D83" s="34"/>
      <c r="E83" s="34"/>
      <c r="F83" s="22" t="str">
        <f>E15</f>
        <v xml:space="preserve"> </v>
      </c>
      <c r="G83" s="34"/>
      <c r="H83" s="34"/>
      <c r="I83" s="128" t="s">
        <v>29</v>
      </c>
      <c r="J83" s="31" t="str">
        <f>E21</f>
        <v xml:space="preserve"> </v>
      </c>
      <c r="K83" s="34"/>
      <c r="L83" s="38"/>
    </row>
    <row r="84" s="1" customFormat="1" ht="13.65" customHeight="1">
      <c r="B84" s="33"/>
      <c r="C84" s="27" t="s">
        <v>27</v>
      </c>
      <c r="D84" s="34"/>
      <c r="E84" s="34"/>
      <c r="F84" s="22" t="str">
        <f>IF(E18="","",E18)</f>
        <v>Vyplň údaj</v>
      </c>
      <c r="G84" s="34"/>
      <c r="H84" s="34"/>
      <c r="I84" s="128" t="s">
        <v>31</v>
      </c>
      <c r="J84" s="31" t="str">
        <f>E24</f>
        <v xml:space="preserve"> </v>
      </c>
      <c r="K84" s="34"/>
      <c r="L84" s="38"/>
    </row>
    <row r="85" s="1" customFormat="1" ht="10.32" customHeight="1">
      <c r="B85" s="33"/>
      <c r="C85" s="34"/>
      <c r="D85" s="34"/>
      <c r="E85" s="34"/>
      <c r="F85" s="34"/>
      <c r="G85" s="34"/>
      <c r="H85" s="34"/>
      <c r="I85" s="126"/>
      <c r="J85" s="34"/>
      <c r="K85" s="34"/>
      <c r="L85" s="38"/>
    </row>
    <row r="86" s="9" customFormat="1" ht="29.28" customHeight="1">
      <c r="B86" s="174"/>
      <c r="C86" s="175" t="s">
        <v>97</v>
      </c>
      <c r="D86" s="176" t="s">
        <v>52</v>
      </c>
      <c r="E86" s="176" t="s">
        <v>48</v>
      </c>
      <c r="F86" s="176" t="s">
        <v>49</v>
      </c>
      <c r="G86" s="176" t="s">
        <v>98</v>
      </c>
      <c r="H86" s="176" t="s">
        <v>99</v>
      </c>
      <c r="I86" s="177" t="s">
        <v>100</v>
      </c>
      <c r="J86" s="176" t="s">
        <v>86</v>
      </c>
      <c r="K86" s="178" t="s">
        <v>101</v>
      </c>
      <c r="L86" s="179"/>
      <c r="M86" s="83" t="s">
        <v>1</v>
      </c>
      <c r="N86" s="84" t="s">
        <v>37</v>
      </c>
      <c r="O86" s="84" t="s">
        <v>102</v>
      </c>
      <c r="P86" s="84" t="s">
        <v>103</v>
      </c>
      <c r="Q86" s="84" t="s">
        <v>104</v>
      </c>
      <c r="R86" s="84" t="s">
        <v>105</v>
      </c>
      <c r="S86" s="84" t="s">
        <v>106</v>
      </c>
      <c r="T86" s="85" t="s">
        <v>107</v>
      </c>
    </row>
    <row r="87" s="1" customFormat="1" ht="22.8" customHeight="1">
      <c r="B87" s="33"/>
      <c r="C87" s="90" t="s">
        <v>108</v>
      </c>
      <c r="D87" s="34"/>
      <c r="E87" s="34"/>
      <c r="F87" s="34"/>
      <c r="G87" s="34"/>
      <c r="H87" s="34"/>
      <c r="I87" s="126"/>
      <c r="J87" s="180">
        <f>BK87</f>
        <v>0</v>
      </c>
      <c r="K87" s="34"/>
      <c r="L87" s="38"/>
      <c r="M87" s="86"/>
      <c r="N87" s="87"/>
      <c r="O87" s="87"/>
      <c r="P87" s="181">
        <f>P88+P95</f>
        <v>0</v>
      </c>
      <c r="Q87" s="87"/>
      <c r="R87" s="181">
        <f>R88+R95</f>
        <v>0</v>
      </c>
      <c r="S87" s="87"/>
      <c r="T87" s="182">
        <f>T88+T95</f>
        <v>0</v>
      </c>
      <c r="AT87" s="12" t="s">
        <v>66</v>
      </c>
      <c r="AU87" s="12" t="s">
        <v>88</v>
      </c>
      <c r="BK87" s="183">
        <f>BK88+BK95</f>
        <v>0</v>
      </c>
    </row>
    <row r="88" s="10" customFormat="1" ht="25.92" customHeight="1">
      <c r="B88" s="184"/>
      <c r="C88" s="185"/>
      <c r="D88" s="186" t="s">
        <v>66</v>
      </c>
      <c r="E88" s="187" t="s">
        <v>67</v>
      </c>
      <c r="F88" s="187" t="s">
        <v>109</v>
      </c>
      <c r="G88" s="185"/>
      <c r="H88" s="185"/>
      <c r="I88" s="188"/>
      <c r="J88" s="189">
        <f>BK88</f>
        <v>0</v>
      </c>
      <c r="K88" s="185"/>
      <c r="L88" s="190"/>
      <c r="M88" s="191"/>
      <c r="N88" s="192"/>
      <c r="O88" s="192"/>
      <c r="P88" s="193">
        <f>SUM(P89:P94)</f>
        <v>0</v>
      </c>
      <c r="Q88" s="192"/>
      <c r="R88" s="193">
        <f>SUM(R89:R94)</f>
        <v>0</v>
      </c>
      <c r="S88" s="192"/>
      <c r="T88" s="194">
        <f>SUM(T89:T94)</f>
        <v>0</v>
      </c>
      <c r="AR88" s="195" t="s">
        <v>75</v>
      </c>
      <c r="AT88" s="196" t="s">
        <v>66</v>
      </c>
      <c r="AU88" s="196" t="s">
        <v>67</v>
      </c>
      <c r="AY88" s="195" t="s">
        <v>110</v>
      </c>
      <c r="BK88" s="197">
        <f>SUM(BK89:BK94)</f>
        <v>0</v>
      </c>
    </row>
    <row r="89" s="1" customFormat="1" ht="16.5" customHeight="1">
      <c r="B89" s="33"/>
      <c r="C89" s="198" t="s">
        <v>75</v>
      </c>
      <c r="D89" s="198" t="s">
        <v>111</v>
      </c>
      <c r="E89" s="199" t="s">
        <v>112</v>
      </c>
      <c r="F89" s="200" t="s">
        <v>113</v>
      </c>
      <c r="G89" s="201" t="s">
        <v>114</v>
      </c>
      <c r="H89" s="202">
        <v>1</v>
      </c>
      <c r="I89" s="203"/>
      <c r="J89" s="204">
        <f>ROUND(I89*H89,2)</f>
        <v>0</v>
      </c>
      <c r="K89" s="200" t="s">
        <v>1</v>
      </c>
      <c r="L89" s="38"/>
      <c r="M89" s="205" t="s">
        <v>1</v>
      </c>
      <c r="N89" s="206" t="s">
        <v>38</v>
      </c>
      <c r="O89" s="74"/>
      <c r="P89" s="207">
        <f>O89*H89</f>
        <v>0</v>
      </c>
      <c r="Q89" s="207">
        <v>0</v>
      </c>
      <c r="R89" s="207">
        <f>Q89*H89</f>
        <v>0</v>
      </c>
      <c r="S89" s="207">
        <v>0</v>
      </c>
      <c r="T89" s="208">
        <f>S89*H89</f>
        <v>0</v>
      </c>
      <c r="AR89" s="12" t="s">
        <v>115</v>
      </c>
      <c r="AT89" s="12" t="s">
        <v>111</v>
      </c>
      <c r="AU89" s="12" t="s">
        <v>75</v>
      </c>
      <c r="AY89" s="12" t="s">
        <v>110</v>
      </c>
      <c r="BE89" s="209">
        <f>IF(N89="základní",J89,0)</f>
        <v>0</v>
      </c>
      <c r="BF89" s="209">
        <f>IF(N89="snížená",J89,0)</f>
        <v>0</v>
      </c>
      <c r="BG89" s="209">
        <f>IF(N89="zákl. přenesená",J89,0)</f>
        <v>0</v>
      </c>
      <c r="BH89" s="209">
        <f>IF(N89="sníž. přenesená",J89,0)</f>
        <v>0</v>
      </c>
      <c r="BI89" s="209">
        <f>IF(N89="nulová",J89,0)</f>
        <v>0</v>
      </c>
      <c r="BJ89" s="12" t="s">
        <v>75</v>
      </c>
      <c r="BK89" s="209">
        <f>ROUND(I89*H89,2)</f>
        <v>0</v>
      </c>
      <c r="BL89" s="12" t="s">
        <v>115</v>
      </c>
      <c r="BM89" s="12" t="s">
        <v>77</v>
      </c>
    </row>
    <row r="90" s="1" customFormat="1" ht="16.5" customHeight="1">
      <c r="B90" s="33"/>
      <c r="C90" s="198" t="s">
        <v>77</v>
      </c>
      <c r="D90" s="198" t="s">
        <v>111</v>
      </c>
      <c r="E90" s="199" t="s">
        <v>116</v>
      </c>
      <c r="F90" s="200" t="s">
        <v>117</v>
      </c>
      <c r="G90" s="201" t="s">
        <v>114</v>
      </c>
      <c r="H90" s="202">
        <v>1</v>
      </c>
      <c r="I90" s="203"/>
      <c r="J90" s="204">
        <f>ROUND(I90*H90,2)</f>
        <v>0</v>
      </c>
      <c r="K90" s="200" t="s">
        <v>1</v>
      </c>
      <c r="L90" s="38"/>
      <c r="M90" s="205" t="s">
        <v>1</v>
      </c>
      <c r="N90" s="206" t="s">
        <v>38</v>
      </c>
      <c r="O90" s="74"/>
      <c r="P90" s="207">
        <f>O90*H90</f>
        <v>0</v>
      </c>
      <c r="Q90" s="207">
        <v>0</v>
      </c>
      <c r="R90" s="207">
        <f>Q90*H90</f>
        <v>0</v>
      </c>
      <c r="S90" s="207">
        <v>0</v>
      </c>
      <c r="T90" s="208">
        <f>S90*H90</f>
        <v>0</v>
      </c>
      <c r="AR90" s="12" t="s">
        <v>115</v>
      </c>
      <c r="AT90" s="12" t="s">
        <v>111</v>
      </c>
      <c r="AU90" s="12" t="s">
        <v>75</v>
      </c>
      <c r="AY90" s="12" t="s">
        <v>110</v>
      </c>
      <c r="BE90" s="209">
        <f>IF(N90="základní",J90,0)</f>
        <v>0</v>
      </c>
      <c r="BF90" s="209">
        <f>IF(N90="snížená",J90,0)</f>
        <v>0</v>
      </c>
      <c r="BG90" s="209">
        <f>IF(N90="zákl. přenesená",J90,0)</f>
        <v>0</v>
      </c>
      <c r="BH90" s="209">
        <f>IF(N90="sníž. přenesená",J90,0)</f>
        <v>0</v>
      </c>
      <c r="BI90" s="209">
        <f>IF(N90="nulová",J90,0)</f>
        <v>0</v>
      </c>
      <c r="BJ90" s="12" t="s">
        <v>75</v>
      </c>
      <c r="BK90" s="209">
        <f>ROUND(I90*H90,2)</f>
        <v>0</v>
      </c>
      <c r="BL90" s="12" t="s">
        <v>115</v>
      </c>
      <c r="BM90" s="12" t="s">
        <v>115</v>
      </c>
    </row>
    <row r="91" s="1" customFormat="1" ht="16.5" customHeight="1">
      <c r="B91" s="33"/>
      <c r="C91" s="198" t="s">
        <v>118</v>
      </c>
      <c r="D91" s="198" t="s">
        <v>111</v>
      </c>
      <c r="E91" s="199" t="s">
        <v>119</v>
      </c>
      <c r="F91" s="200" t="s">
        <v>120</v>
      </c>
      <c r="G91" s="201" t="s">
        <v>114</v>
      </c>
      <c r="H91" s="202">
        <v>1</v>
      </c>
      <c r="I91" s="203"/>
      <c r="J91" s="204">
        <f>ROUND(I91*H91,2)</f>
        <v>0</v>
      </c>
      <c r="K91" s="200" t="s">
        <v>1</v>
      </c>
      <c r="L91" s="38"/>
      <c r="M91" s="205" t="s">
        <v>1</v>
      </c>
      <c r="N91" s="206" t="s">
        <v>38</v>
      </c>
      <c r="O91" s="74"/>
      <c r="P91" s="207">
        <f>O91*H91</f>
        <v>0</v>
      </c>
      <c r="Q91" s="207">
        <v>0</v>
      </c>
      <c r="R91" s="207">
        <f>Q91*H91</f>
        <v>0</v>
      </c>
      <c r="S91" s="207">
        <v>0</v>
      </c>
      <c r="T91" s="208">
        <f>S91*H91</f>
        <v>0</v>
      </c>
      <c r="AR91" s="12" t="s">
        <v>115</v>
      </c>
      <c r="AT91" s="12" t="s">
        <v>111</v>
      </c>
      <c r="AU91" s="12" t="s">
        <v>75</v>
      </c>
      <c r="AY91" s="12" t="s">
        <v>110</v>
      </c>
      <c r="BE91" s="209">
        <f>IF(N91="základní",J91,0)</f>
        <v>0</v>
      </c>
      <c r="BF91" s="209">
        <f>IF(N91="snížená",J91,0)</f>
        <v>0</v>
      </c>
      <c r="BG91" s="209">
        <f>IF(N91="zákl. přenesená",J91,0)</f>
        <v>0</v>
      </c>
      <c r="BH91" s="209">
        <f>IF(N91="sníž. přenesená",J91,0)</f>
        <v>0</v>
      </c>
      <c r="BI91" s="209">
        <f>IF(N91="nulová",J91,0)</f>
        <v>0</v>
      </c>
      <c r="BJ91" s="12" t="s">
        <v>75</v>
      </c>
      <c r="BK91" s="209">
        <f>ROUND(I91*H91,2)</f>
        <v>0</v>
      </c>
      <c r="BL91" s="12" t="s">
        <v>115</v>
      </c>
      <c r="BM91" s="12" t="s">
        <v>121</v>
      </c>
    </row>
    <row r="92" s="1" customFormat="1" ht="16.5" customHeight="1">
      <c r="B92" s="33"/>
      <c r="C92" s="198" t="s">
        <v>115</v>
      </c>
      <c r="D92" s="198" t="s">
        <v>111</v>
      </c>
      <c r="E92" s="199" t="s">
        <v>122</v>
      </c>
      <c r="F92" s="200" t="s">
        <v>123</v>
      </c>
      <c r="G92" s="201" t="s">
        <v>114</v>
      </c>
      <c r="H92" s="202">
        <v>1</v>
      </c>
      <c r="I92" s="203"/>
      <c r="J92" s="204">
        <f>ROUND(I92*H92,2)</f>
        <v>0</v>
      </c>
      <c r="K92" s="200" t="s">
        <v>1</v>
      </c>
      <c r="L92" s="38"/>
      <c r="M92" s="205" t="s">
        <v>1</v>
      </c>
      <c r="N92" s="206" t="s">
        <v>38</v>
      </c>
      <c r="O92" s="74"/>
      <c r="P92" s="207">
        <f>O92*H92</f>
        <v>0</v>
      </c>
      <c r="Q92" s="207">
        <v>0</v>
      </c>
      <c r="R92" s="207">
        <f>Q92*H92</f>
        <v>0</v>
      </c>
      <c r="S92" s="207">
        <v>0</v>
      </c>
      <c r="T92" s="208">
        <f>S92*H92</f>
        <v>0</v>
      </c>
      <c r="AR92" s="12" t="s">
        <v>115</v>
      </c>
      <c r="AT92" s="12" t="s">
        <v>111</v>
      </c>
      <c r="AU92" s="12" t="s">
        <v>75</v>
      </c>
      <c r="AY92" s="12" t="s">
        <v>110</v>
      </c>
      <c r="BE92" s="209">
        <f>IF(N92="základní",J92,0)</f>
        <v>0</v>
      </c>
      <c r="BF92" s="209">
        <f>IF(N92="snížená",J92,0)</f>
        <v>0</v>
      </c>
      <c r="BG92" s="209">
        <f>IF(N92="zákl. přenesená",J92,0)</f>
        <v>0</v>
      </c>
      <c r="BH92" s="209">
        <f>IF(N92="sníž. přenesená",J92,0)</f>
        <v>0</v>
      </c>
      <c r="BI92" s="209">
        <f>IF(N92="nulová",J92,0)</f>
        <v>0</v>
      </c>
      <c r="BJ92" s="12" t="s">
        <v>75</v>
      </c>
      <c r="BK92" s="209">
        <f>ROUND(I92*H92,2)</f>
        <v>0</v>
      </c>
      <c r="BL92" s="12" t="s">
        <v>115</v>
      </c>
      <c r="BM92" s="12" t="s">
        <v>124</v>
      </c>
    </row>
    <row r="93" s="1" customFormat="1" ht="16.5" customHeight="1">
      <c r="B93" s="33"/>
      <c r="C93" s="198" t="s">
        <v>125</v>
      </c>
      <c r="D93" s="198" t="s">
        <v>111</v>
      </c>
      <c r="E93" s="199" t="s">
        <v>126</v>
      </c>
      <c r="F93" s="200" t="s">
        <v>127</v>
      </c>
      <c r="G93" s="201" t="s">
        <v>114</v>
      </c>
      <c r="H93" s="202">
        <v>1</v>
      </c>
      <c r="I93" s="203"/>
      <c r="J93" s="204">
        <f>ROUND(I93*H93,2)</f>
        <v>0</v>
      </c>
      <c r="K93" s="200" t="s">
        <v>1</v>
      </c>
      <c r="L93" s="38"/>
      <c r="M93" s="205" t="s">
        <v>1</v>
      </c>
      <c r="N93" s="206" t="s">
        <v>38</v>
      </c>
      <c r="O93" s="74"/>
      <c r="P93" s="207">
        <f>O93*H93</f>
        <v>0</v>
      </c>
      <c r="Q93" s="207">
        <v>0</v>
      </c>
      <c r="R93" s="207">
        <f>Q93*H93</f>
        <v>0</v>
      </c>
      <c r="S93" s="207">
        <v>0</v>
      </c>
      <c r="T93" s="208">
        <f>S93*H93</f>
        <v>0</v>
      </c>
      <c r="AR93" s="12" t="s">
        <v>115</v>
      </c>
      <c r="AT93" s="12" t="s">
        <v>111</v>
      </c>
      <c r="AU93" s="12" t="s">
        <v>75</v>
      </c>
      <c r="AY93" s="12" t="s">
        <v>110</v>
      </c>
      <c r="BE93" s="209">
        <f>IF(N93="základní",J93,0)</f>
        <v>0</v>
      </c>
      <c r="BF93" s="209">
        <f>IF(N93="snížená",J93,0)</f>
        <v>0</v>
      </c>
      <c r="BG93" s="209">
        <f>IF(N93="zákl. přenesená",J93,0)</f>
        <v>0</v>
      </c>
      <c r="BH93" s="209">
        <f>IF(N93="sníž. přenesená",J93,0)</f>
        <v>0</v>
      </c>
      <c r="BI93" s="209">
        <f>IF(N93="nulová",J93,0)</f>
        <v>0</v>
      </c>
      <c r="BJ93" s="12" t="s">
        <v>75</v>
      </c>
      <c r="BK93" s="209">
        <f>ROUND(I93*H93,2)</f>
        <v>0</v>
      </c>
      <c r="BL93" s="12" t="s">
        <v>115</v>
      </c>
      <c r="BM93" s="12" t="s">
        <v>128</v>
      </c>
    </row>
    <row r="94" s="1" customFormat="1" ht="16.5" customHeight="1">
      <c r="B94" s="33"/>
      <c r="C94" s="198" t="s">
        <v>121</v>
      </c>
      <c r="D94" s="198" t="s">
        <v>111</v>
      </c>
      <c r="E94" s="199" t="s">
        <v>129</v>
      </c>
      <c r="F94" s="200" t="s">
        <v>130</v>
      </c>
      <c r="G94" s="201" t="s">
        <v>114</v>
      </c>
      <c r="H94" s="202">
        <v>1</v>
      </c>
      <c r="I94" s="203"/>
      <c r="J94" s="204">
        <f>ROUND(I94*H94,2)</f>
        <v>0</v>
      </c>
      <c r="K94" s="200" t="s">
        <v>1</v>
      </c>
      <c r="L94" s="38"/>
      <c r="M94" s="205" t="s">
        <v>1</v>
      </c>
      <c r="N94" s="206" t="s">
        <v>38</v>
      </c>
      <c r="O94" s="74"/>
      <c r="P94" s="207">
        <f>O94*H94</f>
        <v>0</v>
      </c>
      <c r="Q94" s="207">
        <v>0</v>
      </c>
      <c r="R94" s="207">
        <f>Q94*H94</f>
        <v>0</v>
      </c>
      <c r="S94" s="207">
        <v>0</v>
      </c>
      <c r="T94" s="208">
        <f>S94*H94</f>
        <v>0</v>
      </c>
      <c r="AR94" s="12" t="s">
        <v>115</v>
      </c>
      <c r="AT94" s="12" t="s">
        <v>111</v>
      </c>
      <c r="AU94" s="12" t="s">
        <v>75</v>
      </c>
      <c r="AY94" s="12" t="s">
        <v>110</v>
      </c>
      <c r="BE94" s="209">
        <f>IF(N94="základní",J94,0)</f>
        <v>0</v>
      </c>
      <c r="BF94" s="209">
        <f>IF(N94="snížená",J94,0)</f>
        <v>0</v>
      </c>
      <c r="BG94" s="209">
        <f>IF(N94="zákl. přenesená",J94,0)</f>
        <v>0</v>
      </c>
      <c r="BH94" s="209">
        <f>IF(N94="sníž. přenesená",J94,0)</f>
        <v>0</v>
      </c>
      <c r="BI94" s="209">
        <f>IF(N94="nulová",J94,0)</f>
        <v>0</v>
      </c>
      <c r="BJ94" s="12" t="s">
        <v>75</v>
      </c>
      <c r="BK94" s="209">
        <f>ROUND(I94*H94,2)</f>
        <v>0</v>
      </c>
      <c r="BL94" s="12" t="s">
        <v>115</v>
      </c>
      <c r="BM94" s="12" t="s">
        <v>131</v>
      </c>
    </row>
    <row r="95" s="10" customFormat="1" ht="25.92" customHeight="1">
      <c r="B95" s="184"/>
      <c r="C95" s="185"/>
      <c r="D95" s="186" t="s">
        <v>66</v>
      </c>
      <c r="E95" s="187" t="s">
        <v>132</v>
      </c>
      <c r="F95" s="187" t="s">
        <v>133</v>
      </c>
      <c r="G95" s="185"/>
      <c r="H95" s="185"/>
      <c r="I95" s="188"/>
      <c r="J95" s="189">
        <f>BK95</f>
        <v>0</v>
      </c>
      <c r="K95" s="185"/>
      <c r="L95" s="190"/>
      <c r="M95" s="191"/>
      <c r="N95" s="192"/>
      <c r="O95" s="192"/>
      <c r="P95" s="193">
        <f>P96+P129+P131+P138+P142+P147</f>
        <v>0</v>
      </c>
      <c r="Q95" s="192"/>
      <c r="R95" s="193">
        <f>R96+R129+R131+R138+R142+R147</f>
        <v>0</v>
      </c>
      <c r="S95" s="192"/>
      <c r="T95" s="194">
        <f>T96+T129+T131+T138+T142+T147</f>
        <v>0</v>
      </c>
      <c r="AR95" s="195" t="s">
        <v>75</v>
      </c>
      <c r="AT95" s="196" t="s">
        <v>66</v>
      </c>
      <c r="AU95" s="196" t="s">
        <v>67</v>
      </c>
      <c r="AY95" s="195" t="s">
        <v>110</v>
      </c>
      <c r="BK95" s="197">
        <f>BK96+BK129+BK131+BK138+BK142+BK147</f>
        <v>0</v>
      </c>
    </row>
    <row r="96" s="10" customFormat="1" ht="22.8" customHeight="1">
      <c r="B96" s="184"/>
      <c r="C96" s="185"/>
      <c r="D96" s="186" t="s">
        <v>66</v>
      </c>
      <c r="E96" s="210" t="s">
        <v>134</v>
      </c>
      <c r="F96" s="210" t="s">
        <v>135</v>
      </c>
      <c r="G96" s="185"/>
      <c r="H96" s="185"/>
      <c r="I96" s="188"/>
      <c r="J96" s="211">
        <f>BK96</f>
        <v>0</v>
      </c>
      <c r="K96" s="185"/>
      <c r="L96" s="190"/>
      <c r="M96" s="191"/>
      <c r="N96" s="192"/>
      <c r="O96" s="192"/>
      <c r="P96" s="193">
        <f>SUM(P97:P128)</f>
        <v>0</v>
      </c>
      <c r="Q96" s="192"/>
      <c r="R96" s="193">
        <f>SUM(R97:R128)</f>
        <v>0</v>
      </c>
      <c r="S96" s="192"/>
      <c r="T96" s="194">
        <f>SUM(T97:T128)</f>
        <v>0</v>
      </c>
      <c r="AR96" s="195" t="s">
        <v>75</v>
      </c>
      <c r="AT96" s="196" t="s">
        <v>66</v>
      </c>
      <c r="AU96" s="196" t="s">
        <v>75</v>
      </c>
      <c r="AY96" s="195" t="s">
        <v>110</v>
      </c>
      <c r="BK96" s="197">
        <f>SUM(BK97:BK128)</f>
        <v>0</v>
      </c>
    </row>
    <row r="97" s="1" customFormat="1" ht="16.5" customHeight="1">
      <c r="B97" s="33"/>
      <c r="C97" s="198" t="s">
        <v>136</v>
      </c>
      <c r="D97" s="198" t="s">
        <v>111</v>
      </c>
      <c r="E97" s="199" t="s">
        <v>137</v>
      </c>
      <c r="F97" s="200" t="s">
        <v>138</v>
      </c>
      <c r="G97" s="201" t="s">
        <v>139</v>
      </c>
      <c r="H97" s="202">
        <v>55</v>
      </c>
      <c r="I97" s="203"/>
      <c r="J97" s="204">
        <f>ROUND(I97*H97,2)</f>
        <v>0</v>
      </c>
      <c r="K97" s="200" t="s">
        <v>1</v>
      </c>
      <c r="L97" s="38"/>
      <c r="M97" s="205" t="s">
        <v>1</v>
      </c>
      <c r="N97" s="206" t="s">
        <v>38</v>
      </c>
      <c r="O97" s="74"/>
      <c r="P97" s="207">
        <f>O97*H97</f>
        <v>0</v>
      </c>
      <c r="Q97" s="207">
        <v>0</v>
      </c>
      <c r="R97" s="207">
        <f>Q97*H97</f>
        <v>0</v>
      </c>
      <c r="S97" s="207">
        <v>0</v>
      </c>
      <c r="T97" s="208">
        <f>S97*H97</f>
        <v>0</v>
      </c>
      <c r="AR97" s="12" t="s">
        <v>115</v>
      </c>
      <c r="AT97" s="12" t="s">
        <v>111</v>
      </c>
      <c r="AU97" s="12" t="s">
        <v>77</v>
      </c>
      <c r="AY97" s="12" t="s">
        <v>110</v>
      </c>
      <c r="BE97" s="209">
        <f>IF(N97="základní",J97,0)</f>
        <v>0</v>
      </c>
      <c r="BF97" s="209">
        <f>IF(N97="snížená",J97,0)</f>
        <v>0</v>
      </c>
      <c r="BG97" s="209">
        <f>IF(N97="zákl. přenesená",J97,0)</f>
        <v>0</v>
      </c>
      <c r="BH97" s="209">
        <f>IF(N97="sníž. přenesená",J97,0)</f>
        <v>0</v>
      </c>
      <c r="BI97" s="209">
        <f>IF(N97="nulová",J97,0)</f>
        <v>0</v>
      </c>
      <c r="BJ97" s="12" t="s">
        <v>75</v>
      </c>
      <c r="BK97" s="209">
        <f>ROUND(I97*H97,2)</f>
        <v>0</v>
      </c>
      <c r="BL97" s="12" t="s">
        <v>115</v>
      </c>
      <c r="BM97" s="12" t="s">
        <v>140</v>
      </c>
    </row>
    <row r="98" s="1" customFormat="1" ht="16.5" customHeight="1">
      <c r="B98" s="33"/>
      <c r="C98" s="198" t="s">
        <v>124</v>
      </c>
      <c r="D98" s="198" t="s">
        <v>111</v>
      </c>
      <c r="E98" s="199" t="s">
        <v>141</v>
      </c>
      <c r="F98" s="200" t="s">
        <v>142</v>
      </c>
      <c r="G98" s="201" t="s">
        <v>139</v>
      </c>
      <c r="H98" s="202">
        <v>55</v>
      </c>
      <c r="I98" s="203"/>
      <c r="J98" s="204">
        <f>ROUND(I98*H98,2)</f>
        <v>0</v>
      </c>
      <c r="K98" s="200" t="s">
        <v>1</v>
      </c>
      <c r="L98" s="38"/>
      <c r="M98" s="205" t="s">
        <v>1</v>
      </c>
      <c r="N98" s="206" t="s">
        <v>38</v>
      </c>
      <c r="O98" s="74"/>
      <c r="P98" s="207">
        <f>O98*H98</f>
        <v>0</v>
      </c>
      <c r="Q98" s="207">
        <v>0</v>
      </c>
      <c r="R98" s="207">
        <f>Q98*H98</f>
        <v>0</v>
      </c>
      <c r="S98" s="207">
        <v>0</v>
      </c>
      <c r="T98" s="208">
        <f>S98*H98</f>
        <v>0</v>
      </c>
      <c r="AR98" s="12" t="s">
        <v>115</v>
      </c>
      <c r="AT98" s="12" t="s">
        <v>111</v>
      </c>
      <c r="AU98" s="12" t="s">
        <v>77</v>
      </c>
      <c r="AY98" s="12" t="s">
        <v>110</v>
      </c>
      <c r="BE98" s="209">
        <f>IF(N98="základní",J98,0)</f>
        <v>0</v>
      </c>
      <c r="BF98" s="209">
        <f>IF(N98="snížená",J98,0)</f>
        <v>0</v>
      </c>
      <c r="BG98" s="209">
        <f>IF(N98="zákl. přenesená",J98,0)</f>
        <v>0</v>
      </c>
      <c r="BH98" s="209">
        <f>IF(N98="sníž. přenesená",J98,0)</f>
        <v>0</v>
      </c>
      <c r="BI98" s="209">
        <f>IF(N98="nulová",J98,0)</f>
        <v>0</v>
      </c>
      <c r="BJ98" s="12" t="s">
        <v>75</v>
      </c>
      <c r="BK98" s="209">
        <f>ROUND(I98*H98,2)</f>
        <v>0</v>
      </c>
      <c r="BL98" s="12" t="s">
        <v>115</v>
      </c>
      <c r="BM98" s="12" t="s">
        <v>143</v>
      </c>
    </row>
    <row r="99" s="1" customFormat="1" ht="16.5" customHeight="1">
      <c r="B99" s="33"/>
      <c r="C99" s="198" t="s">
        <v>144</v>
      </c>
      <c r="D99" s="198" t="s">
        <v>111</v>
      </c>
      <c r="E99" s="199" t="s">
        <v>145</v>
      </c>
      <c r="F99" s="200" t="s">
        <v>146</v>
      </c>
      <c r="G99" s="201" t="s">
        <v>139</v>
      </c>
      <c r="H99" s="202">
        <v>480</v>
      </c>
      <c r="I99" s="203"/>
      <c r="J99" s="204">
        <f>ROUND(I99*H99,2)</f>
        <v>0</v>
      </c>
      <c r="K99" s="200" t="s">
        <v>1</v>
      </c>
      <c r="L99" s="38"/>
      <c r="M99" s="205" t="s">
        <v>1</v>
      </c>
      <c r="N99" s="206" t="s">
        <v>38</v>
      </c>
      <c r="O99" s="74"/>
      <c r="P99" s="207">
        <f>O99*H99</f>
        <v>0</v>
      </c>
      <c r="Q99" s="207">
        <v>0</v>
      </c>
      <c r="R99" s="207">
        <f>Q99*H99</f>
        <v>0</v>
      </c>
      <c r="S99" s="207">
        <v>0</v>
      </c>
      <c r="T99" s="208">
        <f>S99*H99</f>
        <v>0</v>
      </c>
      <c r="AR99" s="12" t="s">
        <v>115</v>
      </c>
      <c r="AT99" s="12" t="s">
        <v>111</v>
      </c>
      <c r="AU99" s="12" t="s">
        <v>77</v>
      </c>
      <c r="AY99" s="12" t="s">
        <v>110</v>
      </c>
      <c r="BE99" s="209">
        <f>IF(N99="základní",J99,0)</f>
        <v>0</v>
      </c>
      <c r="BF99" s="209">
        <f>IF(N99="snížená",J99,0)</f>
        <v>0</v>
      </c>
      <c r="BG99" s="209">
        <f>IF(N99="zákl. přenesená",J99,0)</f>
        <v>0</v>
      </c>
      <c r="BH99" s="209">
        <f>IF(N99="sníž. přenesená",J99,0)</f>
        <v>0</v>
      </c>
      <c r="BI99" s="209">
        <f>IF(N99="nulová",J99,0)</f>
        <v>0</v>
      </c>
      <c r="BJ99" s="12" t="s">
        <v>75</v>
      </c>
      <c r="BK99" s="209">
        <f>ROUND(I99*H99,2)</f>
        <v>0</v>
      </c>
      <c r="BL99" s="12" t="s">
        <v>115</v>
      </c>
      <c r="BM99" s="12" t="s">
        <v>147</v>
      </c>
    </row>
    <row r="100" s="1" customFormat="1" ht="16.5" customHeight="1">
      <c r="B100" s="33"/>
      <c r="C100" s="212" t="s">
        <v>148</v>
      </c>
      <c r="D100" s="212" t="s">
        <v>149</v>
      </c>
      <c r="E100" s="213" t="s">
        <v>150</v>
      </c>
      <c r="F100" s="214" t="s">
        <v>151</v>
      </c>
      <c r="G100" s="215" t="s">
        <v>152</v>
      </c>
      <c r="H100" s="216">
        <v>963</v>
      </c>
      <c r="I100" s="217"/>
      <c r="J100" s="218">
        <f>ROUND(I100*H100,2)</f>
        <v>0</v>
      </c>
      <c r="K100" s="214" t="s">
        <v>1</v>
      </c>
      <c r="L100" s="219"/>
      <c r="M100" s="220" t="s">
        <v>1</v>
      </c>
      <c r="N100" s="221" t="s">
        <v>38</v>
      </c>
      <c r="O100" s="74"/>
      <c r="P100" s="207">
        <f>O100*H100</f>
        <v>0</v>
      </c>
      <c r="Q100" s="207">
        <v>0</v>
      </c>
      <c r="R100" s="207">
        <f>Q100*H100</f>
        <v>0</v>
      </c>
      <c r="S100" s="207">
        <v>0</v>
      </c>
      <c r="T100" s="208">
        <f>S100*H100</f>
        <v>0</v>
      </c>
      <c r="AR100" s="12" t="s">
        <v>124</v>
      </c>
      <c r="AT100" s="12" t="s">
        <v>149</v>
      </c>
      <c r="AU100" s="12" t="s">
        <v>77</v>
      </c>
      <c r="AY100" s="12" t="s">
        <v>110</v>
      </c>
      <c r="BE100" s="209">
        <f>IF(N100="základní",J100,0)</f>
        <v>0</v>
      </c>
      <c r="BF100" s="209">
        <f>IF(N100="snížená",J100,0)</f>
        <v>0</v>
      </c>
      <c r="BG100" s="209">
        <f>IF(N100="zákl. přenesená",J100,0)</f>
        <v>0</v>
      </c>
      <c r="BH100" s="209">
        <f>IF(N100="sníž. přenesená",J100,0)</f>
        <v>0</v>
      </c>
      <c r="BI100" s="209">
        <f>IF(N100="nulová",J100,0)</f>
        <v>0</v>
      </c>
      <c r="BJ100" s="12" t="s">
        <v>75</v>
      </c>
      <c r="BK100" s="209">
        <f>ROUND(I100*H100,2)</f>
        <v>0</v>
      </c>
      <c r="BL100" s="12" t="s">
        <v>115</v>
      </c>
      <c r="BM100" s="12" t="s">
        <v>153</v>
      </c>
    </row>
    <row r="101" s="1" customFormat="1" ht="16.5" customHeight="1">
      <c r="B101" s="33"/>
      <c r="C101" s="198" t="s">
        <v>154</v>
      </c>
      <c r="D101" s="198" t="s">
        <v>111</v>
      </c>
      <c r="E101" s="199" t="s">
        <v>155</v>
      </c>
      <c r="F101" s="200" t="s">
        <v>156</v>
      </c>
      <c r="G101" s="201" t="s">
        <v>157</v>
      </c>
      <c r="H101" s="202">
        <v>1527</v>
      </c>
      <c r="I101" s="203"/>
      <c r="J101" s="204">
        <f>ROUND(I101*H101,2)</f>
        <v>0</v>
      </c>
      <c r="K101" s="200" t="s">
        <v>1</v>
      </c>
      <c r="L101" s="38"/>
      <c r="M101" s="205" t="s">
        <v>1</v>
      </c>
      <c r="N101" s="206" t="s">
        <v>38</v>
      </c>
      <c r="O101" s="74"/>
      <c r="P101" s="207">
        <f>O101*H101</f>
        <v>0</v>
      </c>
      <c r="Q101" s="207">
        <v>0</v>
      </c>
      <c r="R101" s="207">
        <f>Q101*H101</f>
        <v>0</v>
      </c>
      <c r="S101" s="207">
        <v>0</v>
      </c>
      <c r="T101" s="208">
        <f>S101*H101</f>
        <v>0</v>
      </c>
      <c r="AR101" s="12" t="s">
        <v>115</v>
      </c>
      <c r="AT101" s="12" t="s">
        <v>111</v>
      </c>
      <c r="AU101" s="12" t="s">
        <v>77</v>
      </c>
      <c r="AY101" s="12" t="s">
        <v>110</v>
      </c>
      <c r="BE101" s="209">
        <f>IF(N101="základní",J101,0)</f>
        <v>0</v>
      </c>
      <c r="BF101" s="209">
        <f>IF(N101="snížená",J101,0)</f>
        <v>0</v>
      </c>
      <c r="BG101" s="209">
        <f>IF(N101="zákl. přenesená",J101,0)</f>
        <v>0</v>
      </c>
      <c r="BH101" s="209">
        <f>IF(N101="sníž. přenesená",J101,0)</f>
        <v>0</v>
      </c>
      <c r="BI101" s="209">
        <f>IF(N101="nulová",J101,0)</f>
        <v>0</v>
      </c>
      <c r="BJ101" s="12" t="s">
        <v>75</v>
      </c>
      <c r="BK101" s="209">
        <f>ROUND(I101*H101,2)</f>
        <v>0</v>
      </c>
      <c r="BL101" s="12" t="s">
        <v>115</v>
      </c>
      <c r="BM101" s="12" t="s">
        <v>158</v>
      </c>
    </row>
    <row r="102" s="1" customFormat="1" ht="16.5" customHeight="1">
      <c r="B102" s="33"/>
      <c r="C102" s="198" t="s">
        <v>128</v>
      </c>
      <c r="D102" s="198" t="s">
        <v>111</v>
      </c>
      <c r="E102" s="199" t="s">
        <v>159</v>
      </c>
      <c r="F102" s="200" t="s">
        <v>160</v>
      </c>
      <c r="G102" s="201" t="s">
        <v>157</v>
      </c>
      <c r="H102" s="202">
        <v>1527</v>
      </c>
      <c r="I102" s="203"/>
      <c r="J102" s="204">
        <f>ROUND(I102*H102,2)</f>
        <v>0</v>
      </c>
      <c r="K102" s="200" t="s">
        <v>1</v>
      </c>
      <c r="L102" s="38"/>
      <c r="M102" s="205" t="s">
        <v>1</v>
      </c>
      <c r="N102" s="206" t="s">
        <v>38</v>
      </c>
      <c r="O102" s="74"/>
      <c r="P102" s="207">
        <f>O102*H102</f>
        <v>0</v>
      </c>
      <c r="Q102" s="207">
        <v>0</v>
      </c>
      <c r="R102" s="207">
        <f>Q102*H102</f>
        <v>0</v>
      </c>
      <c r="S102" s="207">
        <v>0</v>
      </c>
      <c r="T102" s="208">
        <f>S102*H102</f>
        <v>0</v>
      </c>
      <c r="AR102" s="12" t="s">
        <v>115</v>
      </c>
      <c r="AT102" s="12" t="s">
        <v>111</v>
      </c>
      <c r="AU102" s="12" t="s">
        <v>77</v>
      </c>
      <c r="AY102" s="12" t="s">
        <v>110</v>
      </c>
      <c r="BE102" s="209">
        <f>IF(N102="základní",J102,0)</f>
        <v>0</v>
      </c>
      <c r="BF102" s="209">
        <f>IF(N102="snížená",J102,0)</f>
        <v>0</v>
      </c>
      <c r="BG102" s="209">
        <f>IF(N102="zákl. přenesená",J102,0)</f>
        <v>0</v>
      </c>
      <c r="BH102" s="209">
        <f>IF(N102="sníž. přenesená",J102,0)</f>
        <v>0</v>
      </c>
      <c r="BI102" s="209">
        <f>IF(N102="nulová",J102,0)</f>
        <v>0</v>
      </c>
      <c r="BJ102" s="12" t="s">
        <v>75</v>
      </c>
      <c r="BK102" s="209">
        <f>ROUND(I102*H102,2)</f>
        <v>0</v>
      </c>
      <c r="BL102" s="12" t="s">
        <v>115</v>
      </c>
      <c r="BM102" s="12" t="s">
        <v>161</v>
      </c>
    </row>
    <row r="103" s="1" customFormat="1" ht="16.5" customHeight="1">
      <c r="B103" s="33"/>
      <c r="C103" s="212" t="s">
        <v>162</v>
      </c>
      <c r="D103" s="212" t="s">
        <v>149</v>
      </c>
      <c r="E103" s="213" t="s">
        <v>163</v>
      </c>
      <c r="F103" s="214" t="s">
        <v>164</v>
      </c>
      <c r="G103" s="215" t="s">
        <v>157</v>
      </c>
      <c r="H103" s="216">
        <v>140</v>
      </c>
      <c r="I103" s="217"/>
      <c r="J103" s="218">
        <f>ROUND(I103*H103,2)</f>
        <v>0</v>
      </c>
      <c r="K103" s="214" t="s">
        <v>1</v>
      </c>
      <c r="L103" s="219"/>
      <c r="M103" s="220" t="s">
        <v>1</v>
      </c>
      <c r="N103" s="221" t="s">
        <v>38</v>
      </c>
      <c r="O103" s="74"/>
      <c r="P103" s="207">
        <f>O103*H103</f>
        <v>0</v>
      </c>
      <c r="Q103" s="207">
        <v>0</v>
      </c>
      <c r="R103" s="207">
        <f>Q103*H103</f>
        <v>0</v>
      </c>
      <c r="S103" s="207">
        <v>0</v>
      </c>
      <c r="T103" s="208">
        <f>S103*H103</f>
        <v>0</v>
      </c>
      <c r="AR103" s="12" t="s">
        <v>124</v>
      </c>
      <c r="AT103" s="12" t="s">
        <v>149</v>
      </c>
      <c r="AU103" s="12" t="s">
        <v>77</v>
      </c>
      <c r="AY103" s="12" t="s">
        <v>110</v>
      </c>
      <c r="BE103" s="209">
        <f>IF(N103="základní",J103,0)</f>
        <v>0</v>
      </c>
      <c r="BF103" s="209">
        <f>IF(N103="snížená",J103,0)</f>
        <v>0</v>
      </c>
      <c r="BG103" s="209">
        <f>IF(N103="zákl. přenesená",J103,0)</f>
        <v>0</v>
      </c>
      <c r="BH103" s="209">
        <f>IF(N103="sníž. přenesená",J103,0)</f>
        <v>0</v>
      </c>
      <c r="BI103" s="209">
        <f>IF(N103="nulová",J103,0)</f>
        <v>0</v>
      </c>
      <c r="BJ103" s="12" t="s">
        <v>75</v>
      </c>
      <c r="BK103" s="209">
        <f>ROUND(I103*H103,2)</f>
        <v>0</v>
      </c>
      <c r="BL103" s="12" t="s">
        <v>115</v>
      </c>
      <c r="BM103" s="12" t="s">
        <v>165</v>
      </c>
    </row>
    <row r="104" s="1" customFormat="1" ht="16.5" customHeight="1">
      <c r="B104" s="33"/>
      <c r="C104" s="212" t="s">
        <v>131</v>
      </c>
      <c r="D104" s="212" t="s">
        <v>149</v>
      </c>
      <c r="E104" s="213" t="s">
        <v>169</v>
      </c>
      <c r="F104" s="214" t="s">
        <v>170</v>
      </c>
      <c r="G104" s="215" t="s">
        <v>157</v>
      </c>
      <c r="H104" s="216">
        <v>5888</v>
      </c>
      <c r="I104" s="217"/>
      <c r="J104" s="218">
        <f>ROUND(I104*H104,2)</f>
        <v>0</v>
      </c>
      <c r="K104" s="214" t="s">
        <v>1</v>
      </c>
      <c r="L104" s="219"/>
      <c r="M104" s="220" t="s">
        <v>1</v>
      </c>
      <c r="N104" s="221" t="s">
        <v>38</v>
      </c>
      <c r="O104" s="74"/>
      <c r="P104" s="207">
        <f>O104*H104</f>
        <v>0</v>
      </c>
      <c r="Q104" s="207">
        <v>0</v>
      </c>
      <c r="R104" s="207">
        <f>Q104*H104</f>
        <v>0</v>
      </c>
      <c r="S104" s="207">
        <v>0</v>
      </c>
      <c r="T104" s="208">
        <f>S104*H104</f>
        <v>0</v>
      </c>
      <c r="AR104" s="12" t="s">
        <v>124</v>
      </c>
      <c r="AT104" s="12" t="s">
        <v>149</v>
      </c>
      <c r="AU104" s="12" t="s">
        <v>77</v>
      </c>
      <c r="AY104" s="12" t="s">
        <v>110</v>
      </c>
      <c r="BE104" s="209">
        <f>IF(N104="základní",J104,0)</f>
        <v>0</v>
      </c>
      <c r="BF104" s="209">
        <f>IF(N104="snížená",J104,0)</f>
        <v>0</v>
      </c>
      <c r="BG104" s="209">
        <f>IF(N104="zákl. přenesená",J104,0)</f>
        <v>0</v>
      </c>
      <c r="BH104" s="209">
        <f>IF(N104="sníž. přenesená",J104,0)</f>
        <v>0</v>
      </c>
      <c r="BI104" s="209">
        <f>IF(N104="nulová",J104,0)</f>
        <v>0</v>
      </c>
      <c r="BJ104" s="12" t="s">
        <v>75</v>
      </c>
      <c r="BK104" s="209">
        <f>ROUND(I104*H104,2)</f>
        <v>0</v>
      </c>
      <c r="BL104" s="12" t="s">
        <v>115</v>
      </c>
      <c r="BM104" s="12" t="s">
        <v>168</v>
      </c>
    </row>
    <row r="105" s="1" customFormat="1" ht="16.5" customHeight="1">
      <c r="B105" s="33"/>
      <c r="C105" s="212" t="s">
        <v>8</v>
      </c>
      <c r="D105" s="212" t="s">
        <v>149</v>
      </c>
      <c r="E105" s="213" t="s">
        <v>172</v>
      </c>
      <c r="F105" s="214" t="s">
        <v>173</v>
      </c>
      <c r="G105" s="215" t="s">
        <v>157</v>
      </c>
      <c r="H105" s="216">
        <v>5888</v>
      </c>
      <c r="I105" s="217"/>
      <c r="J105" s="218">
        <f>ROUND(I105*H105,2)</f>
        <v>0</v>
      </c>
      <c r="K105" s="214" t="s">
        <v>1</v>
      </c>
      <c r="L105" s="219"/>
      <c r="M105" s="220" t="s">
        <v>1</v>
      </c>
      <c r="N105" s="221" t="s">
        <v>38</v>
      </c>
      <c r="O105" s="74"/>
      <c r="P105" s="207">
        <f>O105*H105</f>
        <v>0</v>
      </c>
      <c r="Q105" s="207">
        <v>0</v>
      </c>
      <c r="R105" s="207">
        <f>Q105*H105</f>
        <v>0</v>
      </c>
      <c r="S105" s="207">
        <v>0</v>
      </c>
      <c r="T105" s="208">
        <f>S105*H105</f>
        <v>0</v>
      </c>
      <c r="AR105" s="12" t="s">
        <v>124</v>
      </c>
      <c r="AT105" s="12" t="s">
        <v>149</v>
      </c>
      <c r="AU105" s="12" t="s">
        <v>77</v>
      </c>
      <c r="AY105" s="12" t="s">
        <v>110</v>
      </c>
      <c r="BE105" s="209">
        <f>IF(N105="základní",J105,0)</f>
        <v>0</v>
      </c>
      <c r="BF105" s="209">
        <f>IF(N105="snížená",J105,0)</f>
        <v>0</v>
      </c>
      <c r="BG105" s="209">
        <f>IF(N105="zákl. přenesená",J105,0)</f>
        <v>0</v>
      </c>
      <c r="BH105" s="209">
        <f>IF(N105="sníž. přenesená",J105,0)</f>
        <v>0</v>
      </c>
      <c r="BI105" s="209">
        <f>IF(N105="nulová",J105,0)</f>
        <v>0</v>
      </c>
      <c r="BJ105" s="12" t="s">
        <v>75</v>
      </c>
      <c r="BK105" s="209">
        <f>ROUND(I105*H105,2)</f>
        <v>0</v>
      </c>
      <c r="BL105" s="12" t="s">
        <v>115</v>
      </c>
      <c r="BM105" s="12" t="s">
        <v>171</v>
      </c>
    </row>
    <row r="106" s="1" customFormat="1" ht="16.5" customHeight="1">
      <c r="B106" s="33"/>
      <c r="C106" s="212" t="s">
        <v>140</v>
      </c>
      <c r="D106" s="212" t="s">
        <v>149</v>
      </c>
      <c r="E106" s="213" t="s">
        <v>176</v>
      </c>
      <c r="F106" s="214" t="s">
        <v>177</v>
      </c>
      <c r="G106" s="215" t="s">
        <v>157</v>
      </c>
      <c r="H106" s="216">
        <v>5888</v>
      </c>
      <c r="I106" s="217"/>
      <c r="J106" s="218">
        <f>ROUND(I106*H106,2)</f>
        <v>0</v>
      </c>
      <c r="K106" s="214" t="s">
        <v>1</v>
      </c>
      <c r="L106" s="219"/>
      <c r="M106" s="220" t="s">
        <v>1</v>
      </c>
      <c r="N106" s="221" t="s">
        <v>38</v>
      </c>
      <c r="O106" s="74"/>
      <c r="P106" s="207">
        <f>O106*H106</f>
        <v>0</v>
      </c>
      <c r="Q106" s="207">
        <v>0</v>
      </c>
      <c r="R106" s="207">
        <f>Q106*H106</f>
        <v>0</v>
      </c>
      <c r="S106" s="207">
        <v>0</v>
      </c>
      <c r="T106" s="208">
        <f>S106*H106</f>
        <v>0</v>
      </c>
      <c r="AR106" s="12" t="s">
        <v>124</v>
      </c>
      <c r="AT106" s="12" t="s">
        <v>149</v>
      </c>
      <c r="AU106" s="12" t="s">
        <v>77</v>
      </c>
      <c r="AY106" s="12" t="s">
        <v>110</v>
      </c>
      <c r="BE106" s="209">
        <f>IF(N106="základní",J106,0)</f>
        <v>0</v>
      </c>
      <c r="BF106" s="209">
        <f>IF(N106="snížená",J106,0)</f>
        <v>0</v>
      </c>
      <c r="BG106" s="209">
        <f>IF(N106="zákl. přenesená",J106,0)</f>
        <v>0</v>
      </c>
      <c r="BH106" s="209">
        <f>IF(N106="sníž. přenesená",J106,0)</f>
        <v>0</v>
      </c>
      <c r="BI106" s="209">
        <f>IF(N106="nulová",J106,0)</f>
        <v>0</v>
      </c>
      <c r="BJ106" s="12" t="s">
        <v>75</v>
      </c>
      <c r="BK106" s="209">
        <f>ROUND(I106*H106,2)</f>
        <v>0</v>
      </c>
      <c r="BL106" s="12" t="s">
        <v>115</v>
      </c>
      <c r="BM106" s="12" t="s">
        <v>174</v>
      </c>
    </row>
    <row r="107" s="1" customFormat="1" ht="16.5" customHeight="1">
      <c r="B107" s="33"/>
      <c r="C107" s="212" t="s">
        <v>175</v>
      </c>
      <c r="D107" s="212" t="s">
        <v>149</v>
      </c>
      <c r="E107" s="213" t="s">
        <v>179</v>
      </c>
      <c r="F107" s="214" t="s">
        <v>180</v>
      </c>
      <c r="G107" s="215" t="s">
        <v>157</v>
      </c>
      <c r="H107" s="216">
        <v>5888</v>
      </c>
      <c r="I107" s="217"/>
      <c r="J107" s="218">
        <f>ROUND(I107*H107,2)</f>
        <v>0</v>
      </c>
      <c r="K107" s="214" t="s">
        <v>1</v>
      </c>
      <c r="L107" s="219"/>
      <c r="M107" s="220" t="s">
        <v>1</v>
      </c>
      <c r="N107" s="221" t="s">
        <v>38</v>
      </c>
      <c r="O107" s="74"/>
      <c r="P107" s="207">
        <f>O107*H107</f>
        <v>0</v>
      </c>
      <c r="Q107" s="207">
        <v>0</v>
      </c>
      <c r="R107" s="207">
        <f>Q107*H107</f>
        <v>0</v>
      </c>
      <c r="S107" s="207">
        <v>0</v>
      </c>
      <c r="T107" s="208">
        <f>S107*H107</f>
        <v>0</v>
      </c>
      <c r="AR107" s="12" t="s">
        <v>124</v>
      </c>
      <c r="AT107" s="12" t="s">
        <v>149</v>
      </c>
      <c r="AU107" s="12" t="s">
        <v>77</v>
      </c>
      <c r="AY107" s="12" t="s">
        <v>110</v>
      </c>
      <c r="BE107" s="209">
        <f>IF(N107="základní",J107,0)</f>
        <v>0</v>
      </c>
      <c r="BF107" s="209">
        <f>IF(N107="snížená",J107,0)</f>
        <v>0</v>
      </c>
      <c r="BG107" s="209">
        <f>IF(N107="zákl. přenesená",J107,0)</f>
        <v>0</v>
      </c>
      <c r="BH107" s="209">
        <f>IF(N107="sníž. přenesená",J107,0)</f>
        <v>0</v>
      </c>
      <c r="BI107" s="209">
        <f>IF(N107="nulová",J107,0)</f>
        <v>0</v>
      </c>
      <c r="BJ107" s="12" t="s">
        <v>75</v>
      </c>
      <c r="BK107" s="209">
        <f>ROUND(I107*H107,2)</f>
        <v>0</v>
      </c>
      <c r="BL107" s="12" t="s">
        <v>115</v>
      </c>
      <c r="BM107" s="12" t="s">
        <v>178</v>
      </c>
    </row>
    <row r="108" s="1" customFormat="1" ht="22.5" customHeight="1">
      <c r="B108" s="33"/>
      <c r="C108" s="212" t="s">
        <v>143</v>
      </c>
      <c r="D108" s="212" t="s">
        <v>149</v>
      </c>
      <c r="E108" s="213" t="s">
        <v>413</v>
      </c>
      <c r="F108" s="214" t="s">
        <v>414</v>
      </c>
      <c r="G108" s="215" t="s">
        <v>157</v>
      </c>
      <c r="H108" s="216">
        <v>80</v>
      </c>
      <c r="I108" s="217"/>
      <c r="J108" s="218">
        <f>ROUND(I108*H108,2)</f>
        <v>0</v>
      </c>
      <c r="K108" s="214" t="s">
        <v>1</v>
      </c>
      <c r="L108" s="219"/>
      <c r="M108" s="220" t="s">
        <v>1</v>
      </c>
      <c r="N108" s="221" t="s">
        <v>38</v>
      </c>
      <c r="O108" s="74"/>
      <c r="P108" s="207">
        <f>O108*H108</f>
        <v>0</v>
      </c>
      <c r="Q108" s="207">
        <v>0</v>
      </c>
      <c r="R108" s="207">
        <f>Q108*H108</f>
        <v>0</v>
      </c>
      <c r="S108" s="207">
        <v>0</v>
      </c>
      <c r="T108" s="208">
        <f>S108*H108</f>
        <v>0</v>
      </c>
      <c r="AR108" s="12" t="s">
        <v>124</v>
      </c>
      <c r="AT108" s="12" t="s">
        <v>149</v>
      </c>
      <c r="AU108" s="12" t="s">
        <v>77</v>
      </c>
      <c r="AY108" s="12" t="s">
        <v>110</v>
      </c>
      <c r="BE108" s="209">
        <f>IF(N108="základní",J108,0)</f>
        <v>0</v>
      </c>
      <c r="BF108" s="209">
        <f>IF(N108="snížená",J108,0)</f>
        <v>0</v>
      </c>
      <c r="BG108" s="209">
        <f>IF(N108="zákl. přenesená",J108,0)</f>
        <v>0</v>
      </c>
      <c r="BH108" s="209">
        <f>IF(N108="sníž. přenesená",J108,0)</f>
        <v>0</v>
      </c>
      <c r="BI108" s="209">
        <f>IF(N108="nulová",J108,0)</f>
        <v>0</v>
      </c>
      <c r="BJ108" s="12" t="s">
        <v>75</v>
      </c>
      <c r="BK108" s="209">
        <f>ROUND(I108*H108,2)</f>
        <v>0</v>
      </c>
      <c r="BL108" s="12" t="s">
        <v>115</v>
      </c>
      <c r="BM108" s="12" t="s">
        <v>181</v>
      </c>
    </row>
    <row r="109" s="1" customFormat="1" ht="16.5" customHeight="1">
      <c r="B109" s="33"/>
      <c r="C109" s="212" t="s">
        <v>182</v>
      </c>
      <c r="D109" s="212" t="s">
        <v>149</v>
      </c>
      <c r="E109" s="213" t="s">
        <v>183</v>
      </c>
      <c r="F109" s="214" t="s">
        <v>184</v>
      </c>
      <c r="G109" s="215" t="s">
        <v>157</v>
      </c>
      <c r="H109" s="216">
        <v>3054</v>
      </c>
      <c r="I109" s="217"/>
      <c r="J109" s="218">
        <f>ROUND(I109*H109,2)</f>
        <v>0</v>
      </c>
      <c r="K109" s="214" t="s">
        <v>1</v>
      </c>
      <c r="L109" s="219"/>
      <c r="M109" s="220" t="s">
        <v>1</v>
      </c>
      <c r="N109" s="221" t="s">
        <v>38</v>
      </c>
      <c r="O109" s="74"/>
      <c r="P109" s="207">
        <f>O109*H109</f>
        <v>0</v>
      </c>
      <c r="Q109" s="207">
        <v>0</v>
      </c>
      <c r="R109" s="207">
        <f>Q109*H109</f>
        <v>0</v>
      </c>
      <c r="S109" s="207">
        <v>0</v>
      </c>
      <c r="T109" s="208">
        <f>S109*H109</f>
        <v>0</v>
      </c>
      <c r="AR109" s="12" t="s">
        <v>124</v>
      </c>
      <c r="AT109" s="12" t="s">
        <v>149</v>
      </c>
      <c r="AU109" s="12" t="s">
        <v>77</v>
      </c>
      <c r="AY109" s="12" t="s">
        <v>110</v>
      </c>
      <c r="BE109" s="209">
        <f>IF(N109="základní",J109,0)</f>
        <v>0</v>
      </c>
      <c r="BF109" s="209">
        <f>IF(N109="snížená",J109,0)</f>
        <v>0</v>
      </c>
      <c r="BG109" s="209">
        <f>IF(N109="zákl. přenesená",J109,0)</f>
        <v>0</v>
      </c>
      <c r="BH109" s="209">
        <f>IF(N109="sníž. přenesená",J109,0)</f>
        <v>0</v>
      </c>
      <c r="BI109" s="209">
        <f>IF(N109="nulová",J109,0)</f>
        <v>0</v>
      </c>
      <c r="BJ109" s="12" t="s">
        <v>75</v>
      </c>
      <c r="BK109" s="209">
        <f>ROUND(I109*H109,2)</f>
        <v>0</v>
      </c>
      <c r="BL109" s="12" t="s">
        <v>115</v>
      </c>
      <c r="BM109" s="12" t="s">
        <v>185</v>
      </c>
    </row>
    <row r="110" s="1" customFormat="1" ht="16.5" customHeight="1">
      <c r="B110" s="33"/>
      <c r="C110" s="198" t="s">
        <v>147</v>
      </c>
      <c r="D110" s="198" t="s">
        <v>111</v>
      </c>
      <c r="E110" s="199" t="s">
        <v>186</v>
      </c>
      <c r="F110" s="200" t="s">
        <v>187</v>
      </c>
      <c r="G110" s="201" t="s">
        <v>188</v>
      </c>
      <c r="H110" s="202">
        <v>2072</v>
      </c>
      <c r="I110" s="203"/>
      <c r="J110" s="204">
        <f>ROUND(I110*H110,2)</f>
        <v>0</v>
      </c>
      <c r="K110" s="200" t="s">
        <v>1</v>
      </c>
      <c r="L110" s="38"/>
      <c r="M110" s="205" t="s">
        <v>1</v>
      </c>
      <c r="N110" s="206" t="s">
        <v>38</v>
      </c>
      <c r="O110" s="74"/>
      <c r="P110" s="207">
        <f>O110*H110</f>
        <v>0</v>
      </c>
      <c r="Q110" s="207">
        <v>0</v>
      </c>
      <c r="R110" s="207">
        <f>Q110*H110</f>
        <v>0</v>
      </c>
      <c r="S110" s="207">
        <v>0</v>
      </c>
      <c r="T110" s="208">
        <f>S110*H110</f>
        <v>0</v>
      </c>
      <c r="AR110" s="12" t="s">
        <v>115</v>
      </c>
      <c r="AT110" s="12" t="s">
        <v>111</v>
      </c>
      <c r="AU110" s="12" t="s">
        <v>77</v>
      </c>
      <c r="AY110" s="12" t="s">
        <v>110</v>
      </c>
      <c r="BE110" s="209">
        <f>IF(N110="základní",J110,0)</f>
        <v>0</v>
      </c>
      <c r="BF110" s="209">
        <f>IF(N110="snížená",J110,0)</f>
        <v>0</v>
      </c>
      <c r="BG110" s="209">
        <f>IF(N110="zákl. přenesená",J110,0)</f>
        <v>0</v>
      </c>
      <c r="BH110" s="209">
        <f>IF(N110="sníž. přenesená",J110,0)</f>
        <v>0</v>
      </c>
      <c r="BI110" s="209">
        <f>IF(N110="nulová",J110,0)</f>
        <v>0</v>
      </c>
      <c r="BJ110" s="12" t="s">
        <v>75</v>
      </c>
      <c r="BK110" s="209">
        <f>ROUND(I110*H110,2)</f>
        <v>0</v>
      </c>
      <c r="BL110" s="12" t="s">
        <v>115</v>
      </c>
      <c r="BM110" s="12" t="s">
        <v>189</v>
      </c>
    </row>
    <row r="111" s="1" customFormat="1" ht="16.5" customHeight="1">
      <c r="B111" s="33"/>
      <c r="C111" s="198" t="s">
        <v>7</v>
      </c>
      <c r="D111" s="198" t="s">
        <v>111</v>
      </c>
      <c r="E111" s="199" t="s">
        <v>190</v>
      </c>
      <c r="F111" s="200" t="s">
        <v>191</v>
      </c>
      <c r="G111" s="201" t="s">
        <v>192</v>
      </c>
      <c r="H111" s="202">
        <v>1281</v>
      </c>
      <c r="I111" s="203"/>
      <c r="J111" s="204">
        <f>ROUND(I111*H111,2)</f>
        <v>0</v>
      </c>
      <c r="K111" s="200" t="s">
        <v>1</v>
      </c>
      <c r="L111" s="38"/>
      <c r="M111" s="205" t="s">
        <v>1</v>
      </c>
      <c r="N111" s="206" t="s">
        <v>38</v>
      </c>
      <c r="O111" s="74"/>
      <c r="P111" s="207">
        <f>O111*H111</f>
        <v>0</v>
      </c>
      <c r="Q111" s="207">
        <v>0</v>
      </c>
      <c r="R111" s="207">
        <f>Q111*H111</f>
        <v>0</v>
      </c>
      <c r="S111" s="207">
        <v>0</v>
      </c>
      <c r="T111" s="208">
        <f>S111*H111</f>
        <v>0</v>
      </c>
      <c r="AR111" s="12" t="s">
        <v>115</v>
      </c>
      <c r="AT111" s="12" t="s">
        <v>111</v>
      </c>
      <c r="AU111" s="12" t="s">
        <v>77</v>
      </c>
      <c r="AY111" s="12" t="s">
        <v>110</v>
      </c>
      <c r="BE111" s="209">
        <f>IF(N111="základní",J111,0)</f>
        <v>0</v>
      </c>
      <c r="BF111" s="209">
        <f>IF(N111="snížená",J111,0)</f>
        <v>0</v>
      </c>
      <c r="BG111" s="209">
        <f>IF(N111="zákl. přenesená",J111,0)</f>
        <v>0</v>
      </c>
      <c r="BH111" s="209">
        <f>IF(N111="sníž. přenesená",J111,0)</f>
        <v>0</v>
      </c>
      <c r="BI111" s="209">
        <f>IF(N111="nulová",J111,0)</f>
        <v>0</v>
      </c>
      <c r="BJ111" s="12" t="s">
        <v>75</v>
      </c>
      <c r="BK111" s="209">
        <f>ROUND(I111*H111,2)</f>
        <v>0</v>
      </c>
      <c r="BL111" s="12" t="s">
        <v>115</v>
      </c>
      <c r="BM111" s="12" t="s">
        <v>193</v>
      </c>
    </row>
    <row r="112" s="1" customFormat="1" ht="16.5" customHeight="1">
      <c r="B112" s="33"/>
      <c r="C112" s="198" t="s">
        <v>153</v>
      </c>
      <c r="D112" s="198" t="s">
        <v>111</v>
      </c>
      <c r="E112" s="199" t="s">
        <v>194</v>
      </c>
      <c r="F112" s="200" t="s">
        <v>195</v>
      </c>
      <c r="G112" s="201" t="s">
        <v>192</v>
      </c>
      <c r="H112" s="202">
        <v>44</v>
      </c>
      <c r="I112" s="203"/>
      <c r="J112" s="204">
        <f>ROUND(I112*H112,2)</f>
        <v>0</v>
      </c>
      <c r="K112" s="200" t="s">
        <v>1</v>
      </c>
      <c r="L112" s="38"/>
      <c r="M112" s="205" t="s">
        <v>1</v>
      </c>
      <c r="N112" s="206" t="s">
        <v>38</v>
      </c>
      <c r="O112" s="74"/>
      <c r="P112" s="207">
        <f>O112*H112</f>
        <v>0</v>
      </c>
      <c r="Q112" s="207">
        <v>0</v>
      </c>
      <c r="R112" s="207">
        <f>Q112*H112</f>
        <v>0</v>
      </c>
      <c r="S112" s="207">
        <v>0</v>
      </c>
      <c r="T112" s="208">
        <f>S112*H112</f>
        <v>0</v>
      </c>
      <c r="AR112" s="12" t="s">
        <v>115</v>
      </c>
      <c r="AT112" s="12" t="s">
        <v>111</v>
      </c>
      <c r="AU112" s="12" t="s">
        <v>77</v>
      </c>
      <c r="AY112" s="12" t="s">
        <v>110</v>
      </c>
      <c r="BE112" s="209">
        <f>IF(N112="základní",J112,0)</f>
        <v>0</v>
      </c>
      <c r="BF112" s="209">
        <f>IF(N112="snížená",J112,0)</f>
        <v>0</v>
      </c>
      <c r="BG112" s="209">
        <f>IF(N112="zákl. přenesená",J112,0)</f>
        <v>0</v>
      </c>
      <c r="BH112" s="209">
        <f>IF(N112="sníž. přenesená",J112,0)</f>
        <v>0</v>
      </c>
      <c r="BI112" s="209">
        <f>IF(N112="nulová",J112,0)</f>
        <v>0</v>
      </c>
      <c r="BJ112" s="12" t="s">
        <v>75</v>
      </c>
      <c r="BK112" s="209">
        <f>ROUND(I112*H112,2)</f>
        <v>0</v>
      </c>
      <c r="BL112" s="12" t="s">
        <v>115</v>
      </c>
      <c r="BM112" s="12" t="s">
        <v>196</v>
      </c>
    </row>
    <row r="113" s="1" customFormat="1" ht="16.5" customHeight="1">
      <c r="B113" s="33"/>
      <c r="C113" s="198" t="s">
        <v>197</v>
      </c>
      <c r="D113" s="198" t="s">
        <v>111</v>
      </c>
      <c r="E113" s="199" t="s">
        <v>415</v>
      </c>
      <c r="F113" s="200" t="s">
        <v>416</v>
      </c>
      <c r="G113" s="201" t="s">
        <v>192</v>
      </c>
      <c r="H113" s="202">
        <v>35</v>
      </c>
      <c r="I113" s="203"/>
      <c r="J113" s="204">
        <f>ROUND(I113*H113,2)</f>
        <v>0</v>
      </c>
      <c r="K113" s="200" t="s">
        <v>1</v>
      </c>
      <c r="L113" s="38"/>
      <c r="M113" s="205" t="s">
        <v>1</v>
      </c>
      <c r="N113" s="206" t="s">
        <v>38</v>
      </c>
      <c r="O113" s="74"/>
      <c r="P113" s="207">
        <f>O113*H113</f>
        <v>0</v>
      </c>
      <c r="Q113" s="207">
        <v>0</v>
      </c>
      <c r="R113" s="207">
        <f>Q113*H113</f>
        <v>0</v>
      </c>
      <c r="S113" s="207">
        <v>0</v>
      </c>
      <c r="T113" s="208">
        <f>S113*H113</f>
        <v>0</v>
      </c>
      <c r="AR113" s="12" t="s">
        <v>115</v>
      </c>
      <c r="AT113" s="12" t="s">
        <v>111</v>
      </c>
      <c r="AU113" s="12" t="s">
        <v>77</v>
      </c>
      <c r="AY113" s="12" t="s">
        <v>110</v>
      </c>
      <c r="BE113" s="209">
        <f>IF(N113="základní",J113,0)</f>
        <v>0</v>
      </c>
      <c r="BF113" s="209">
        <f>IF(N113="snížená",J113,0)</f>
        <v>0</v>
      </c>
      <c r="BG113" s="209">
        <f>IF(N113="zákl. přenesená",J113,0)</f>
        <v>0</v>
      </c>
      <c r="BH113" s="209">
        <f>IF(N113="sníž. přenesená",J113,0)</f>
        <v>0</v>
      </c>
      <c r="BI113" s="209">
        <f>IF(N113="nulová",J113,0)</f>
        <v>0</v>
      </c>
      <c r="BJ113" s="12" t="s">
        <v>75</v>
      </c>
      <c r="BK113" s="209">
        <f>ROUND(I113*H113,2)</f>
        <v>0</v>
      </c>
      <c r="BL113" s="12" t="s">
        <v>115</v>
      </c>
      <c r="BM113" s="12" t="s">
        <v>200</v>
      </c>
    </row>
    <row r="114" s="1" customFormat="1" ht="16.5" customHeight="1">
      <c r="B114" s="33"/>
      <c r="C114" s="198" t="s">
        <v>158</v>
      </c>
      <c r="D114" s="198" t="s">
        <v>111</v>
      </c>
      <c r="E114" s="199" t="s">
        <v>198</v>
      </c>
      <c r="F114" s="200" t="s">
        <v>199</v>
      </c>
      <c r="G114" s="201" t="s">
        <v>192</v>
      </c>
      <c r="H114" s="202">
        <v>100</v>
      </c>
      <c r="I114" s="203"/>
      <c r="J114" s="204">
        <f>ROUND(I114*H114,2)</f>
        <v>0</v>
      </c>
      <c r="K114" s="200" t="s">
        <v>1</v>
      </c>
      <c r="L114" s="38"/>
      <c r="M114" s="205" t="s">
        <v>1</v>
      </c>
      <c r="N114" s="206" t="s">
        <v>38</v>
      </c>
      <c r="O114" s="74"/>
      <c r="P114" s="207">
        <f>O114*H114</f>
        <v>0</v>
      </c>
      <c r="Q114" s="207">
        <v>0</v>
      </c>
      <c r="R114" s="207">
        <f>Q114*H114</f>
        <v>0</v>
      </c>
      <c r="S114" s="207">
        <v>0</v>
      </c>
      <c r="T114" s="208">
        <f>S114*H114</f>
        <v>0</v>
      </c>
      <c r="AR114" s="12" t="s">
        <v>115</v>
      </c>
      <c r="AT114" s="12" t="s">
        <v>111</v>
      </c>
      <c r="AU114" s="12" t="s">
        <v>77</v>
      </c>
      <c r="AY114" s="12" t="s">
        <v>110</v>
      </c>
      <c r="BE114" s="209">
        <f>IF(N114="základní",J114,0)</f>
        <v>0</v>
      </c>
      <c r="BF114" s="209">
        <f>IF(N114="snížená",J114,0)</f>
        <v>0</v>
      </c>
      <c r="BG114" s="209">
        <f>IF(N114="zákl. přenesená",J114,0)</f>
        <v>0</v>
      </c>
      <c r="BH114" s="209">
        <f>IF(N114="sníž. přenesená",J114,0)</f>
        <v>0</v>
      </c>
      <c r="BI114" s="209">
        <f>IF(N114="nulová",J114,0)</f>
        <v>0</v>
      </c>
      <c r="BJ114" s="12" t="s">
        <v>75</v>
      </c>
      <c r="BK114" s="209">
        <f>ROUND(I114*H114,2)</f>
        <v>0</v>
      </c>
      <c r="BL114" s="12" t="s">
        <v>115</v>
      </c>
      <c r="BM114" s="12" t="s">
        <v>317</v>
      </c>
    </row>
    <row r="115" s="1" customFormat="1" ht="16.5" customHeight="1">
      <c r="B115" s="33"/>
      <c r="C115" s="198" t="s">
        <v>204</v>
      </c>
      <c r="D115" s="198" t="s">
        <v>111</v>
      </c>
      <c r="E115" s="199" t="s">
        <v>417</v>
      </c>
      <c r="F115" s="200" t="s">
        <v>418</v>
      </c>
      <c r="G115" s="201" t="s">
        <v>192</v>
      </c>
      <c r="H115" s="202">
        <v>550</v>
      </c>
      <c r="I115" s="203"/>
      <c r="J115" s="204">
        <f>ROUND(I115*H115,2)</f>
        <v>0</v>
      </c>
      <c r="K115" s="200" t="s">
        <v>1</v>
      </c>
      <c r="L115" s="38"/>
      <c r="M115" s="205" t="s">
        <v>1</v>
      </c>
      <c r="N115" s="206" t="s">
        <v>38</v>
      </c>
      <c r="O115" s="74"/>
      <c r="P115" s="207">
        <f>O115*H115</f>
        <v>0</v>
      </c>
      <c r="Q115" s="207">
        <v>0</v>
      </c>
      <c r="R115" s="207">
        <f>Q115*H115</f>
        <v>0</v>
      </c>
      <c r="S115" s="207">
        <v>0</v>
      </c>
      <c r="T115" s="208">
        <f>S115*H115</f>
        <v>0</v>
      </c>
      <c r="AR115" s="12" t="s">
        <v>115</v>
      </c>
      <c r="AT115" s="12" t="s">
        <v>111</v>
      </c>
      <c r="AU115" s="12" t="s">
        <v>77</v>
      </c>
      <c r="AY115" s="12" t="s">
        <v>110</v>
      </c>
      <c r="BE115" s="209">
        <f>IF(N115="základní",J115,0)</f>
        <v>0</v>
      </c>
      <c r="BF115" s="209">
        <f>IF(N115="snížená",J115,0)</f>
        <v>0</v>
      </c>
      <c r="BG115" s="209">
        <f>IF(N115="zákl. přenesená",J115,0)</f>
        <v>0</v>
      </c>
      <c r="BH115" s="209">
        <f>IF(N115="sníž. přenesená",J115,0)</f>
        <v>0</v>
      </c>
      <c r="BI115" s="209">
        <f>IF(N115="nulová",J115,0)</f>
        <v>0</v>
      </c>
      <c r="BJ115" s="12" t="s">
        <v>75</v>
      </c>
      <c r="BK115" s="209">
        <f>ROUND(I115*H115,2)</f>
        <v>0</v>
      </c>
      <c r="BL115" s="12" t="s">
        <v>115</v>
      </c>
      <c r="BM115" s="12" t="s">
        <v>326</v>
      </c>
    </row>
    <row r="116" s="1" customFormat="1" ht="16.5" customHeight="1">
      <c r="B116" s="33"/>
      <c r="C116" s="198" t="s">
        <v>208</v>
      </c>
      <c r="D116" s="198" t="s">
        <v>111</v>
      </c>
      <c r="E116" s="199" t="s">
        <v>419</v>
      </c>
      <c r="F116" s="200" t="s">
        <v>420</v>
      </c>
      <c r="G116" s="201" t="s">
        <v>192</v>
      </c>
      <c r="H116" s="202">
        <v>100</v>
      </c>
      <c r="I116" s="203"/>
      <c r="J116" s="204">
        <f>ROUND(I116*H116,2)</f>
        <v>0</v>
      </c>
      <c r="K116" s="200" t="s">
        <v>1</v>
      </c>
      <c r="L116" s="38"/>
      <c r="M116" s="205" t="s">
        <v>1</v>
      </c>
      <c r="N116" s="206" t="s">
        <v>38</v>
      </c>
      <c r="O116" s="74"/>
      <c r="P116" s="207">
        <f>O116*H116</f>
        <v>0</v>
      </c>
      <c r="Q116" s="207">
        <v>0</v>
      </c>
      <c r="R116" s="207">
        <f>Q116*H116</f>
        <v>0</v>
      </c>
      <c r="S116" s="207">
        <v>0</v>
      </c>
      <c r="T116" s="208">
        <f>S116*H116</f>
        <v>0</v>
      </c>
      <c r="AR116" s="12" t="s">
        <v>115</v>
      </c>
      <c r="AT116" s="12" t="s">
        <v>111</v>
      </c>
      <c r="AU116" s="12" t="s">
        <v>77</v>
      </c>
      <c r="AY116" s="12" t="s">
        <v>110</v>
      </c>
      <c r="BE116" s="209">
        <f>IF(N116="základní",J116,0)</f>
        <v>0</v>
      </c>
      <c r="BF116" s="209">
        <f>IF(N116="snížená",J116,0)</f>
        <v>0</v>
      </c>
      <c r="BG116" s="209">
        <f>IF(N116="zákl. přenesená",J116,0)</f>
        <v>0</v>
      </c>
      <c r="BH116" s="209">
        <f>IF(N116="sníž. přenesená",J116,0)</f>
        <v>0</v>
      </c>
      <c r="BI116" s="209">
        <f>IF(N116="nulová",J116,0)</f>
        <v>0</v>
      </c>
      <c r="BJ116" s="12" t="s">
        <v>75</v>
      </c>
      <c r="BK116" s="209">
        <f>ROUND(I116*H116,2)</f>
        <v>0</v>
      </c>
      <c r="BL116" s="12" t="s">
        <v>115</v>
      </c>
      <c r="BM116" s="12" t="s">
        <v>203</v>
      </c>
    </row>
    <row r="117" s="1" customFormat="1" ht="16.5" customHeight="1">
      <c r="B117" s="33"/>
      <c r="C117" s="198" t="s">
        <v>213</v>
      </c>
      <c r="D117" s="198" t="s">
        <v>111</v>
      </c>
      <c r="E117" s="199" t="s">
        <v>421</v>
      </c>
      <c r="F117" s="200" t="s">
        <v>422</v>
      </c>
      <c r="G117" s="201" t="s">
        <v>192</v>
      </c>
      <c r="H117" s="202">
        <v>550</v>
      </c>
      <c r="I117" s="203"/>
      <c r="J117" s="204">
        <f>ROUND(I117*H117,2)</f>
        <v>0</v>
      </c>
      <c r="K117" s="200" t="s">
        <v>1</v>
      </c>
      <c r="L117" s="38"/>
      <c r="M117" s="205" t="s">
        <v>1</v>
      </c>
      <c r="N117" s="206" t="s">
        <v>38</v>
      </c>
      <c r="O117" s="74"/>
      <c r="P117" s="207">
        <f>O117*H117</f>
        <v>0</v>
      </c>
      <c r="Q117" s="207">
        <v>0</v>
      </c>
      <c r="R117" s="207">
        <f>Q117*H117</f>
        <v>0</v>
      </c>
      <c r="S117" s="207">
        <v>0</v>
      </c>
      <c r="T117" s="208">
        <f>S117*H117</f>
        <v>0</v>
      </c>
      <c r="AR117" s="12" t="s">
        <v>115</v>
      </c>
      <c r="AT117" s="12" t="s">
        <v>111</v>
      </c>
      <c r="AU117" s="12" t="s">
        <v>77</v>
      </c>
      <c r="AY117" s="12" t="s">
        <v>110</v>
      </c>
      <c r="BE117" s="209">
        <f>IF(N117="základní",J117,0)</f>
        <v>0</v>
      </c>
      <c r="BF117" s="209">
        <f>IF(N117="snížená",J117,0)</f>
        <v>0</v>
      </c>
      <c r="BG117" s="209">
        <f>IF(N117="zákl. přenesená",J117,0)</f>
        <v>0</v>
      </c>
      <c r="BH117" s="209">
        <f>IF(N117="sníž. přenesená",J117,0)</f>
        <v>0</v>
      </c>
      <c r="BI117" s="209">
        <f>IF(N117="nulová",J117,0)</f>
        <v>0</v>
      </c>
      <c r="BJ117" s="12" t="s">
        <v>75</v>
      </c>
      <c r="BK117" s="209">
        <f>ROUND(I117*H117,2)</f>
        <v>0</v>
      </c>
      <c r="BL117" s="12" t="s">
        <v>115</v>
      </c>
      <c r="BM117" s="12" t="s">
        <v>207</v>
      </c>
    </row>
    <row r="118" s="1" customFormat="1" ht="16.5" customHeight="1">
      <c r="B118" s="33"/>
      <c r="C118" s="198" t="s">
        <v>217</v>
      </c>
      <c r="D118" s="198" t="s">
        <v>111</v>
      </c>
      <c r="E118" s="199" t="s">
        <v>209</v>
      </c>
      <c r="F118" s="200" t="s">
        <v>210</v>
      </c>
      <c r="G118" s="201" t="s">
        <v>211</v>
      </c>
      <c r="H118" s="202">
        <v>80</v>
      </c>
      <c r="I118" s="203"/>
      <c r="J118" s="204">
        <f>ROUND(I118*H118,2)</f>
        <v>0</v>
      </c>
      <c r="K118" s="200" t="s">
        <v>1</v>
      </c>
      <c r="L118" s="38"/>
      <c r="M118" s="205" t="s">
        <v>1</v>
      </c>
      <c r="N118" s="206" t="s">
        <v>38</v>
      </c>
      <c r="O118" s="74"/>
      <c r="P118" s="207">
        <f>O118*H118</f>
        <v>0</v>
      </c>
      <c r="Q118" s="207">
        <v>0</v>
      </c>
      <c r="R118" s="207">
        <f>Q118*H118</f>
        <v>0</v>
      </c>
      <c r="S118" s="207">
        <v>0</v>
      </c>
      <c r="T118" s="208">
        <f>S118*H118</f>
        <v>0</v>
      </c>
      <c r="AR118" s="12" t="s">
        <v>115</v>
      </c>
      <c r="AT118" s="12" t="s">
        <v>111</v>
      </c>
      <c r="AU118" s="12" t="s">
        <v>77</v>
      </c>
      <c r="AY118" s="12" t="s">
        <v>110</v>
      </c>
      <c r="BE118" s="209">
        <f>IF(N118="základní",J118,0)</f>
        <v>0</v>
      </c>
      <c r="BF118" s="209">
        <f>IF(N118="snížená",J118,0)</f>
        <v>0</v>
      </c>
      <c r="BG118" s="209">
        <f>IF(N118="zákl. přenesená",J118,0)</f>
        <v>0</v>
      </c>
      <c r="BH118" s="209">
        <f>IF(N118="sníž. přenesená",J118,0)</f>
        <v>0</v>
      </c>
      <c r="BI118" s="209">
        <f>IF(N118="nulová",J118,0)</f>
        <v>0</v>
      </c>
      <c r="BJ118" s="12" t="s">
        <v>75</v>
      </c>
      <c r="BK118" s="209">
        <f>ROUND(I118*H118,2)</f>
        <v>0</v>
      </c>
      <c r="BL118" s="12" t="s">
        <v>115</v>
      </c>
      <c r="BM118" s="12" t="s">
        <v>221</v>
      </c>
    </row>
    <row r="119" s="1" customFormat="1" ht="16.5" customHeight="1">
      <c r="B119" s="33"/>
      <c r="C119" s="198" t="s">
        <v>222</v>
      </c>
      <c r="D119" s="198" t="s">
        <v>111</v>
      </c>
      <c r="E119" s="199" t="s">
        <v>214</v>
      </c>
      <c r="F119" s="200" t="s">
        <v>215</v>
      </c>
      <c r="G119" s="201" t="s">
        <v>157</v>
      </c>
      <c r="H119" s="202">
        <v>134</v>
      </c>
      <c r="I119" s="203"/>
      <c r="J119" s="204">
        <f>ROUND(I119*H119,2)</f>
        <v>0</v>
      </c>
      <c r="K119" s="200" t="s">
        <v>1</v>
      </c>
      <c r="L119" s="38"/>
      <c r="M119" s="205" t="s">
        <v>1</v>
      </c>
      <c r="N119" s="206" t="s">
        <v>38</v>
      </c>
      <c r="O119" s="74"/>
      <c r="P119" s="207">
        <f>O119*H119</f>
        <v>0</v>
      </c>
      <c r="Q119" s="207">
        <v>0</v>
      </c>
      <c r="R119" s="207">
        <f>Q119*H119</f>
        <v>0</v>
      </c>
      <c r="S119" s="207">
        <v>0</v>
      </c>
      <c r="T119" s="208">
        <f>S119*H119</f>
        <v>0</v>
      </c>
      <c r="AR119" s="12" t="s">
        <v>115</v>
      </c>
      <c r="AT119" s="12" t="s">
        <v>111</v>
      </c>
      <c r="AU119" s="12" t="s">
        <v>77</v>
      </c>
      <c r="AY119" s="12" t="s">
        <v>110</v>
      </c>
      <c r="BE119" s="209">
        <f>IF(N119="základní",J119,0)</f>
        <v>0</v>
      </c>
      <c r="BF119" s="209">
        <f>IF(N119="snížená",J119,0)</f>
        <v>0</v>
      </c>
      <c r="BG119" s="209">
        <f>IF(N119="zákl. přenesená",J119,0)</f>
        <v>0</v>
      </c>
      <c r="BH119" s="209">
        <f>IF(N119="sníž. přenesená",J119,0)</f>
        <v>0</v>
      </c>
      <c r="BI119" s="209">
        <f>IF(N119="nulová",J119,0)</f>
        <v>0</v>
      </c>
      <c r="BJ119" s="12" t="s">
        <v>75</v>
      </c>
      <c r="BK119" s="209">
        <f>ROUND(I119*H119,2)</f>
        <v>0</v>
      </c>
      <c r="BL119" s="12" t="s">
        <v>115</v>
      </c>
      <c r="BM119" s="12" t="s">
        <v>225</v>
      </c>
    </row>
    <row r="120" s="1" customFormat="1" ht="16.5" customHeight="1">
      <c r="B120" s="33"/>
      <c r="C120" s="198" t="s">
        <v>161</v>
      </c>
      <c r="D120" s="198" t="s">
        <v>111</v>
      </c>
      <c r="E120" s="199" t="s">
        <v>218</v>
      </c>
      <c r="F120" s="200" t="s">
        <v>219</v>
      </c>
      <c r="G120" s="201" t="s">
        <v>220</v>
      </c>
      <c r="H120" s="202">
        <v>123</v>
      </c>
      <c r="I120" s="203"/>
      <c r="J120" s="204">
        <f>ROUND(I120*H120,2)</f>
        <v>0</v>
      </c>
      <c r="K120" s="200" t="s">
        <v>1</v>
      </c>
      <c r="L120" s="38"/>
      <c r="M120" s="205" t="s">
        <v>1</v>
      </c>
      <c r="N120" s="206" t="s">
        <v>38</v>
      </c>
      <c r="O120" s="74"/>
      <c r="P120" s="207">
        <f>O120*H120</f>
        <v>0</v>
      </c>
      <c r="Q120" s="207">
        <v>0</v>
      </c>
      <c r="R120" s="207">
        <f>Q120*H120</f>
        <v>0</v>
      </c>
      <c r="S120" s="207">
        <v>0</v>
      </c>
      <c r="T120" s="208">
        <f>S120*H120</f>
        <v>0</v>
      </c>
      <c r="AR120" s="12" t="s">
        <v>115</v>
      </c>
      <c r="AT120" s="12" t="s">
        <v>111</v>
      </c>
      <c r="AU120" s="12" t="s">
        <v>77</v>
      </c>
      <c r="AY120" s="12" t="s">
        <v>110</v>
      </c>
      <c r="BE120" s="209">
        <f>IF(N120="základní",J120,0)</f>
        <v>0</v>
      </c>
      <c r="BF120" s="209">
        <f>IF(N120="snížená",J120,0)</f>
        <v>0</v>
      </c>
      <c r="BG120" s="209">
        <f>IF(N120="zákl. přenesená",J120,0)</f>
        <v>0</v>
      </c>
      <c r="BH120" s="209">
        <f>IF(N120="sníž. přenesená",J120,0)</f>
        <v>0</v>
      </c>
      <c r="BI120" s="209">
        <f>IF(N120="nulová",J120,0)</f>
        <v>0</v>
      </c>
      <c r="BJ120" s="12" t="s">
        <v>75</v>
      </c>
      <c r="BK120" s="209">
        <f>ROUND(I120*H120,2)</f>
        <v>0</v>
      </c>
      <c r="BL120" s="12" t="s">
        <v>115</v>
      </c>
      <c r="BM120" s="12" t="s">
        <v>228</v>
      </c>
    </row>
    <row r="121" s="1" customFormat="1" ht="16.5" customHeight="1">
      <c r="B121" s="33"/>
      <c r="C121" s="198" t="s">
        <v>229</v>
      </c>
      <c r="D121" s="198" t="s">
        <v>111</v>
      </c>
      <c r="E121" s="199" t="s">
        <v>223</v>
      </c>
      <c r="F121" s="200" t="s">
        <v>224</v>
      </c>
      <c r="G121" s="201" t="s">
        <v>220</v>
      </c>
      <c r="H121" s="202">
        <v>8</v>
      </c>
      <c r="I121" s="203"/>
      <c r="J121" s="204">
        <f>ROUND(I121*H121,2)</f>
        <v>0</v>
      </c>
      <c r="K121" s="200" t="s">
        <v>1</v>
      </c>
      <c r="L121" s="38"/>
      <c r="M121" s="205" t="s">
        <v>1</v>
      </c>
      <c r="N121" s="206" t="s">
        <v>38</v>
      </c>
      <c r="O121" s="74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AR121" s="12" t="s">
        <v>115</v>
      </c>
      <c r="AT121" s="12" t="s">
        <v>111</v>
      </c>
      <c r="AU121" s="12" t="s">
        <v>77</v>
      </c>
      <c r="AY121" s="12" t="s">
        <v>110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12" t="s">
        <v>75</v>
      </c>
      <c r="BK121" s="209">
        <f>ROUND(I121*H121,2)</f>
        <v>0</v>
      </c>
      <c r="BL121" s="12" t="s">
        <v>115</v>
      </c>
      <c r="BM121" s="12" t="s">
        <v>232</v>
      </c>
    </row>
    <row r="122" s="1" customFormat="1" ht="16.5" customHeight="1">
      <c r="B122" s="33"/>
      <c r="C122" s="198" t="s">
        <v>165</v>
      </c>
      <c r="D122" s="198" t="s">
        <v>111</v>
      </c>
      <c r="E122" s="199" t="s">
        <v>226</v>
      </c>
      <c r="F122" s="200" t="s">
        <v>227</v>
      </c>
      <c r="G122" s="201" t="s">
        <v>192</v>
      </c>
      <c r="H122" s="202">
        <v>894</v>
      </c>
      <c r="I122" s="203"/>
      <c r="J122" s="204">
        <f>ROUND(I122*H122,2)</f>
        <v>0</v>
      </c>
      <c r="K122" s="200" t="s">
        <v>1</v>
      </c>
      <c r="L122" s="38"/>
      <c r="M122" s="205" t="s">
        <v>1</v>
      </c>
      <c r="N122" s="206" t="s">
        <v>38</v>
      </c>
      <c r="O122" s="74"/>
      <c r="P122" s="207">
        <f>O122*H122</f>
        <v>0</v>
      </c>
      <c r="Q122" s="207">
        <v>0</v>
      </c>
      <c r="R122" s="207">
        <f>Q122*H122</f>
        <v>0</v>
      </c>
      <c r="S122" s="207">
        <v>0</v>
      </c>
      <c r="T122" s="208">
        <f>S122*H122</f>
        <v>0</v>
      </c>
      <c r="AR122" s="12" t="s">
        <v>115</v>
      </c>
      <c r="AT122" s="12" t="s">
        <v>111</v>
      </c>
      <c r="AU122" s="12" t="s">
        <v>77</v>
      </c>
      <c r="AY122" s="12" t="s">
        <v>110</v>
      </c>
      <c r="BE122" s="209">
        <f>IF(N122="základní",J122,0)</f>
        <v>0</v>
      </c>
      <c r="BF122" s="209">
        <f>IF(N122="snížená",J122,0)</f>
        <v>0</v>
      </c>
      <c r="BG122" s="209">
        <f>IF(N122="zákl. přenesená",J122,0)</f>
        <v>0</v>
      </c>
      <c r="BH122" s="209">
        <f>IF(N122="sníž. přenesená",J122,0)</f>
        <v>0</v>
      </c>
      <c r="BI122" s="209">
        <f>IF(N122="nulová",J122,0)</f>
        <v>0</v>
      </c>
      <c r="BJ122" s="12" t="s">
        <v>75</v>
      </c>
      <c r="BK122" s="209">
        <f>ROUND(I122*H122,2)</f>
        <v>0</v>
      </c>
      <c r="BL122" s="12" t="s">
        <v>115</v>
      </c>
      <c r="BM122" s="12" t="s">
        <v>235</v>
      </c>
    </row>
    <row r="123" s="1" customFormat="1" ht="16.5" customHeight="1">
      <c r="B123" s="33"/>
      <c r="C123" s="198" t="s">
        <v>236</v>
      </c>
      <c r="D123" s="198" t="s">
        <v>111</v>
      </c>
      <c r="E123" s="199" t="s">
        <v>423</v>
      </c>
      <c r="F123" s="200" t="s">
        <v>424</v>
      </c>
      <c r="G123" s="201" t="s">
        <v>192</v>
      </c>
      <c r="H123" s="202">
        <v>1238</v>
      </c>
      <c r="I123" s="203"/>
      <c r="J123" s="204">
        <f>ROUND(I123*H123,2)</f>
        <v>0</v>
      </c>
      <c r="K123" s="200" t="s">
        <v>1</v>
      </c>
      <c r="L123" s="38"/>
      <c r="M123" s="205" t="s">
        <v>1</v>
      </c>
      <c r="N123" s="206" t="s">
        <v>38</v>
      </c>
      <c r="O123" s="74"/>
      <c r="P123" s="207">
        <f>O123*H123</f>
        <v>0</v>
      </c>
      <c r="Q123" s="207">
        <v>0</v>
      </c>
      <c r="R123" s="207">
        <f>Q123*H123</f>
        <v>0</v>
      </c>
      <c r="S123" s="207">
        <v>0</v>
      </c>
      <c r="T123" s="208">
        <f>S123*H123</f>
        <v>0</v>
      </c>
      <c r="AR123" s="12" t="s">
        <v>115</v>
      </c>
      <c r="AT123" s="12" t="s">
        <v>111</v>
      </c>
      <c r="AU123" s="12" t="s">
        <v>77</v>
      </c>
      <c r="AY123" s="12" t="s">
        <v>110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12" t="s">
        <v>75</v>
      </c>
      <c r="BK123" s="209">
        <f>ROUND(I123*H123,2)</f>
        <v>0</v>
      </c>
      <c r="BL123" s="12" t="s">
        <v>115</v>
      </c>
      <c r="BM123" s="12" t="s">
        <v>239</v>
      </c>
    </row>
    <row r="124" s="1" customFormat="1" ht="16.5" customHeight="1">
      <c r="B124" s="33"/>
      <c r="C124" s="198" t="s">
        <v>168</v>
      </c>
      <c r="D124" s="198" t="s">
        <v>111</v>
      </c>
      <c r="E124" s="199" t="s">
        <v>230</v>
      </c>
      <c r="F124" s="200" t="s">
        <v>231</v>
      </c>
      <c r="G124" s="201" t="s">
        <v>192</v>
      </c>
      <c r="H124" s="202">
        <v>894</v>
      </c>
      <c r="I124" s="203"/>
      <c r="J124" s="204">
        <f>ROUND(I124*H124,2)</f>
        <v>0</v>
      </c>
      <c r="K124" s="200" t="s">
        <v>1</v>
      </c>
      <c r="L124" s="38"/>
      <c r="M124" s="205" t="s">
        <v>1</v>
      </c>
      <c r="N124" s="206" t="s">
        <v>38</v>
      </c>
      <c r="O124" s="74"/>
      <c r="P124" s="207">
        <f>O124*H124</f>
        <v>0</v>
      </c>
      <c r="Q124" s="207">
        <v>0</v>
      </c>
      <c r="R124" s="207">
        <f>Q124*H124</f>
        <v>0</v>
      </c>
      <c r="S124" s="207">
        <v>0</v>
      </c>
      <c r="T124" s="208">
        <f>S124*H124</f>
        <v>0</v>
      </c>
      <c r="AR124" s="12" t="s">
        <v>115</v>
      </c>
      <c r="AT124" s="12" t="s">
        <v>111</v>
      </c>
      <c r="AU124" s="12" t="s">
        <v>77</v>
      </c>
      <c r="AY124" s="12" t="s">
        <v>110</v>
      </c>
      <c r="BE124" s="209">
        <f>IF(N124="základní",J124,0)</f>
        <v>0</v>
      </c>
      <c r="BF124" s="209">
        <f>IF(N124="snížená",J124,0)</f>
        <v>0</v>
      </c>
      <c r="BG124" s="209">
        <f>IF(N124="zákl. přenesená",J124,0)</f>
        <v>0</v>
      </c>
      <c r="BH124" s="209">
        <f>IF(N124="sníž. přenesená",J124,0)</f>
        <v>0</v>
      </c>
      <c r="BI124" s="209">
        <f>IF(N124="nulová",J124,0)</f>
        <v>0</v>
      </c>
      <c r="BJ124" s="12" t="s">
        <v>75</v>
      </c>
      <c r="BK124" s="209">
        <f>ROUND(I124*H124,2)</f>
        <v>0</v>
      </c>
      <c r="BL124" s="12" t="s">
        <v>115</v>
      </c>
      <c r="BM124" s="12" t="s">
        <v>243</v>
      </c>
    </row>
    <row r="125" s="1" customFormat="1" ht="16.5" customHeight="1">
      <c r="B125" s="33"/>
      <c r="C125" s="198" t="s">
        <v>246</v>
      </c>
      <c r="D125" s="198" t="s">
        <v>111</v>
      </c>
      <c r="E125" s="199" t="s">
        <v>425</v>
      </c>
      <c r="F125" s="200" t="s">
        <v>426</v>
      </c>
      <c r="G125" s="201" t="s">
        <v>192</v>
      </c>
      <c r="H125" s="202">
        <v>1238</v>
      </c>
      <c r="I125" s="203"/>
      <c r="J125" s="204">
        <f>ROUND(I125*H125,2)</f>
        <v>0</v>
      </c>
      <c r="K125" s="200" t="s">
        <v>1</v>
      </c>
      <c r="L125" s="38"/>
      <c r="M125" s="205" t="s">
        <v>1</v>
      </c>
      <c r="N125" s="206" t="s">
        <v>38</v>
      </c>
      <c r="O125" s="74"/>
      <c r="P125" s="207">
        <f>O125*H125</f>
        <v>0</v>
      </c>
      <c r="Q125" s="207">
        <v>0</v>
      </c>
      <c r="R125" s="207">
        <f>Q125*H125</f>
        <v>0</v>
      </c>
      <c r="S125" s="207">
        <v>0</v>
      </c>
      <c r="T125" s="208">
        <f>S125*H125</f>
        <v>0</v>
      </c>
      <c r="AR125" s="12" t="s">
        <v>115</v>
      </c>
      <c r="AT125" s="12" t="s">
        <v>111</v>
      </c>
      <c r="AU125" s="12" t="s">
        <v>77</v>
      </c>
      <c r="AY125" s="12" t="s">
        <v>110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12" t="s">
        <v>75</v>
      </c>
      <c r="BK125" s="209">
        <f>ROUND(I125*H125,2)</f>
        <v>0</v>
      </c>
      <c r="BL125" s="12" t="s">
        <v>115</v>
      </c>
      <c r="BM125" s="12" t="s">
        <v>250</v>
      </c>
    </row>
    <row r="126" s="1" customFormat="1" ht="16.5" customHeight="1">
      <c r="B126" s="33"/>
      <c r="C126" s="198" t="s">
        <v>171</v>
      </c>
      <c r="D126" s="198" t="s">
        <v>111</v>
      </c>
      <c r="E126" s="199" t="s">
        <v>233</v>
      </c>
      <c r="F126" s="200" t="s">
        <v>234</v>
      </c>
      <c r="G126" s="201" t="s">
        <v>157</v>
      </c>
      <c r="H126" s="202">
        <v>992</v>
      </c>
      <c r="I126" s="203"/>
      <c r="J126" s="204">
        <f>ROUND(I126*H126,2)</f>
        <v>0</v>
      </c>
      <c r="K126" s="200" t="s">
        <v>1</v>
      </c>
      <c r="L126" s="38"/>
      <c r="M126" s="205" t="s">
        <v>1</v>
      </c>
      <c r="N126" s="206" t="s">
        <v>38</v>
      </c>
      <c r="O126" s="74"/>
      <c r="P126" s="207">
        <f>O126*H126</f>
        <v>0</v>
      </c>
      <c r="Q126" s="207">
        <v>0</v>
      </c>
      <c r="R126" s="207">
        <f>Q126*H126</f>
        <v>0</v>
      </c>
      <c r="S126" s="207">
        <v>0</v>
      </c>
      <c r="T126" s="208">
        <f>S126*H126</f>
        <v>0</v>
      </c>
      <c r="AR126" s="12" t="s">
        <v>115</v>
      </c>
      <c r="AT126" s="12" t="s">
        <v>111</v>
      </c>
      <c r="AU126" s="12" t="s">
        <v>77</v>
      </c>
      <c r="AY126" s="12" t="s">
        <v>110</v>
      </c>
      <c r="BE126" s="209">
        <f>IF(N126="základní",J126,0)</f>
        <v>0</v>
      </c>
      <c r="BF126" s="209">
        <f>IF(N126="snížená",J126,0)</f>
        <v>0</v>
      </c>
      <c r="BG126" s="209">
        <f>IF(N126="zákl. přenesená",J126,0)</f>
        <v>0</v>
      </c>
      <c r="BH126" s="209">
        <f>IF(N126="sníž. přenesená",J126,0)</f>
        <v>0</v>
      </c>
      <c r="BI126" s="209">
        <f>IF(N126="nulová",J126,0)</f>
        <v>0</v>
      </c>
      <c r="BJ126" s="12" t="s">
        <v>75</v>
      </c>
      <c r="BK126" s="209">
        <f>ROUND(I126*H126,2)</f>
        <v>0</v>
      </c>
      <c r="BL126" s="12" t="s">
        <v>115</v>
      </c>
      <c r="BM126" s="12" t="s">
        <v>427</v>
      </c>
    </row>
    <row r="127" s="1" customFormat="1" ht="16.5" customHeight="1">
      <c r="B127" s="33"/>
      <c r="C127" s="212" t="s">
        <v>254</v>
      </c>
      <c r="D127" s="212" t="s">
        <v>149</v>
      </c>
      <c r="E127" s="213" t="s">
        <v>237</v>
      </c>
      <c r="F127" s="214" t="s">
        <v>238</v>
      </c>
      <c r="G127" s="215" t="s">
        <v>157</v>
      </c>
      <c r="H127" s="216">
        <v>992</v>
      </c>
      <c r="I127" s="217"/>
      <c r="J127" s="218">
        <f>ROUND(I127*H127,2)</f>
        <v>0</v>
      </c>
      <c r="K127" s="214" t="s">
        <v>1</v>
      </c>
      <c r="L127" s="219"/>
      <c r="M127" s="220" t="s">
        <v>1</v>
      </c>
      <c r="N127" s="221" t="s">
        <v>38</v>
      </c>
      <c r="O127" s="74"/>
      <c r="P127" s="207">
        <f>O127*H127</f>
        <v>0</v>
      </c>
      <c r="Q127" s="207">
        <v>0</v>
      </c>
      <c r="R127" s="207">
        <f>Q127*H127</f>
        <v>0</v>
      </c>
      <c r="S127" s="207">
        <v>0</v>
      </c>
      <c r="T127" s="208">
        <f>S127*H127</f>
        <v>0</v>
      </c>
      <c r="AR127" s="12" t="s">
        <v>124</v>
      </c>
      <c r="AT127" s="12" t="s">
        <v>149</v>
      </c>
      <c r="AU127" s="12" t="s">
        <v>77</v>
      </c>
      <c r="AY127" s="12" t="s">
        <v>110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12" t="s">
        <v>75</v>
      </c>
      <c r="BK127" s="209">
        <f>ROUND(I127*H127,2)</f>
        <v>0</v>
      </c>
      <c r="BL127" s="12" t="s">
        <v>115</v>
      </c>
      <c r="BM127" s="12" t="s">
        <v>253</v>
      </c>
    </row>
    <row r="128" s="1" customFormat="1" ht="16.5" customHeight="1">
      <c r="B128" s="33"/>
      <c r="C128" s="198" t="s">
        <v>174</v>
      </c>
      <c r="D128" s="198" t="s">
        <v>111</v>
      </c>
      <c r="E128" s="199" t="s">
        <v>240</v>
      </c>
      <c r="F128" s="200" t="s">
        <v>241</v>
      </c>
      <c r="G128" s="201" t="s">
        <v>242</v>
      </c>
      <c r="H128" s="202">
        <v>1.9310000000000001</v>
      </c>
      <c r="I128" s="203"/>
      <c r="J128" s="204">
        <f>ROUND(I128*H128,2)</f>
        <v>0</v>
      </c>
      <c r="K128" s="200" t="s">
        <v>1</v>
      </c>
      <c r="L128" s="38"/>
      <c r="M128" s="205" t="s">
        <v>1</v>
      </c>
      <c r="N128" s="206" t="s">
        <v>38</v>
      </c>
      <c r="O128" s="74"/>
      <c r="P128" s="207">
        <f>O128*H128</f>
        <v>0</v>
      </c>
      <c r="Q128" s="207">
        <v>0</v>
      </c>
      <c r="R128" s="207">
        <f>Q128*H128</f>
        <v>0</v>
      </c>
      <c r="S128" s="207">
        <v>0</v>
      </c>
      <c r="T128" s="208">
        <f>S128*H128</f>
        <v>0</v>
      </c>
      <c r="AR128" s="12" t="s">
        <v>115</v>
      </c>
      <c r="AT128" s="12" t="s">
        <v>111</v>
      </c>
      <c r="AU128" s="12" t="s">
        <v>77</v>
      </c>
      <c r="AY128" s="12" t="s">
        <v>110</v>
      </c>
      <c r="BE128" s="209">
        <f>IF(N128="základní",J128,0)</f>
        <v>0</v>
      </c>
      <c r="BF128" s="209">
        <f>IF(N128="snížená",J128,0)</f>
        <v>0</v>
      </c>
      <c r="BG128" s="209">
        <f>IF(N128="zákl. přenesená",J128,0)</f>
        <v>0</v>
      </c>
      <c r="BH128" s="209">
        <f>IF(N128="sníž. přenesená",J128,0)</f>
        <v>0</v>
      </c>
      <c r="BI128" s="209">
        <f>IF(N128="nulová",J128,0)</f>
        <v>0</v>
      </c>
      <c r="BJ128" s="12" t="s">
        <v>75</v>
      </c>
      <c r="BK128" s="209">
        <f>ROUND(I128*H128,2)</f>
        <v>0</v>
      </c>
      <c r="BL128" s="12" t="s">
        <v>115</v>
      </c>
      <c r="BM128" s="12" t="s">
        <v>257</v>
      </c>
    </row>
    <row r="129" s="10" customFormat="1" ht="22.8" customHeight="1">
      <c r="B129" s="184"/>
      <c r="C129" s="185"/>
      <c r="D129" s="186" t="s">
        <v>66</v>
      </c>
      <c r="E129" s="210" t="s">
        <v>244</v>
      </c>
      <c r="F129" s="210" t="s">
        <v>245</v>
      </c>
      <c r="G129" s="185"/>
      <c r="H129" s="185"/>
      <c r="I129" s="188"/>
      <c r="J129" s="211">
        <f>BK129</f>
        <v>0</v>
      </c>
      <c r="K129" s="185"/>
      <c r="L129" s="190"/>
      <c r="M129" s="191"/>
      <c r="N129" s="192"/>
      <c r="O129" s="192"/>
      <c r="P129" s="193">
        <f>P130</f>
        <v>0</v>
      </c>
      <c r="Q129" s="192"/>
      <c r="R129" s="193">
        <f>R130</f>
        <v>0</v>
      </c>
      <c r="S129" s="192"/>
      <c r="T129" s="194">
        <f>T130</f>
        <v>0</v>
      </c>
      <c r="AR129" s="195" t="s">
        <v>75</v>
      </c>
      <c r="AT129" s="196" t="s">
        <v>66</v>
      </c>
      <c r="AU129" s="196" t="s">
        <v>75</v>
      </c>
      <c r="AY129" s="195" t="s">
        <v>110</v>
      </c>
      <c r="BK129" s="197">
        <f>BK130</f>
        <v>0</v>
      </c>
    </row>
    <row r="130" s="1" customFormat="1" ht="16.5" customHeight="1">
      <c r="B130" s="33"/>
      <c r="C130" s="198" t="s">
        <v>263</v>
      </c>
      <c r="D130" s="198" t="s">
        <v>111</v>
      </c>
      <c r="E130" s="199" t="s">
        <v>255</v>
      </c>
      <c r="F130" s="200" t="s">
        <v>256</v>
      </c>
      <c r="G130" s="201" t="s">
        <v>139</v>
      </c>
      <c r="H130" s="202">
        <v>580</v>
      </c>
      <c r="I130" s="203"/>
      <c r="J130" s="204">
        <f>ROUND(I130*H130,2)</f>
        <v>0</v>
      </c>
      <c r="K130" s="200" t="s">
        <v>1</v>
      </c>
      <c r="L130" s="38"/>
      <c r="M130" s="205" t="s">
        <v>1</v>
      </c>
      <c r="N130" s="206" t="s">
        <v>38</v>
      </c>
      <c r="O130" s="74"/>
      <c r="P130" s="207">
        <f>O130*H130</f>
        <v>0</v>
      </c>
      <c r="Q130" s="207">
        <v>0</v>
      </c>
      <c r="R130" s="207">
        <f>Q130*H130</f>
        <v>0</v>
      </c>
      <c r="S130" s="207">
        <v>0</v>
      </c>
      <c r="T130" s="208">
        <f>S130*H130</f>
        <v>0</v>
      </c>
      <c r="AR130" s="12" t="s">
        <v>115</v>
      </c>
      <c r="AT130" s="12" t="s">
        <v>111</v>
      </c>
      <c r="AU130" s="12" t="s">
        <v>77</v>
      </c>
      <c r="AY130" s="12" t="s">
        <v>110</v>
      </c>
      <c r="BE130" s="209">
        <f>IF(N130="základní",J130,0)</f>
        <v>0</v>
      </c>
      <c r="BF130" s="209">
        <f>IF(N130="snížená",J130,0)</f>
        <v>0</v>
      </c>
      <c r="BG130" s="209">
        <f>IF(N130="zákl. přenesená",J130,0)</f>
        <v>0</v>
      </c>
      <c r="BH130" s="209">
        <f>IF(N130="sníž. přenesená",J130,0)</f>
        <v>0</v>
      </c>
      <c r="BI130" s="209">
        <f>IF(N130="nulová",J130,0)</f>
        <v>0</v>
      </c>
      <c r="BJ130" s="12" t="s">
        <v>75</v>
      </c>
      <c r="BK130" s="209">
        <f>ROUND(I130*H130,2)</f>
        <v>0</v>
      </c>
      <c r="BL130" s="12" t="s">
        <v>115</v>
      </c>
      <c r="BM130" s="12" t="s">
        <v>262</v>
      </c>
    </row>
    <row r="131" s="10" customFormat="1" ht="22.8" customHeight="1">
      <c r="B131" s="184"/>
      <c r="C131" s="185"/>
      <c r="D131" s="186" t="s">
        <v>66</v>
      </c>
      <c r="E131" s="210" t="s">
        <v>258</v>
      </c>
      <c r="F131" s="210" t="s">
        <v>259</v>
      </c>
      <c r="G131" s="185"/>
      <c r="H131" s="185"/>
      <c r="I131" s="188"/>
      <c r="J131" s="211">
        <f>BK131</f>
        <v>0</v>
      </c>
      <c r="K131" s="185"/>
      <c r="L131" s="190"/>
      <c r="M131" s="191"/>
      <c r="N131" s="192"/>
      <c r="O131" s="192"/>
      <c r="P131" s="193">
        <f>SUM(P132:P137)</f>
        <v>0</v>
      </c>
      <c r="Q131" s="192"/>
      <c r="R131" s="193">
        <f>SUM(R132:R137)</f>
        <v>0</v>
      </c>
      <c r="S131" s="192"/>
      <c r="T131" s="194">
        <f>SUM(T132:T137)</f>
        <v>0</v>
      </c>
      <c r="AR131" s="195" t="s">
        <v>75</v>
      </c>
      <c r="AT131" s="196" t="s">
        <v>66</v>
      </c>
      <c r="AU131" s="196" t="s">
        <v>75</v>
      </c>
      <c r="AY131" s="195" t="s">
        <v>110</v>
      </c>
      <c r="BK131" s="197">
        <f>SUM(BK132:BK137)</f>
        <v>0</v>
      </c>
    </row>
    <row r="132" s="1" customFormat="1" ht="16.5" customHeight="1">
      <c r="B132" s="33"/>
      <c r="C132" s="198" t="s">
        <v>178</v>
      </c>
      <c r="D132" s="198" t="s">
        <v>111</v>
      </c>
      <c r="E132" s="199" t="s">
        <v>260</v>
      </c>
      <c r="F132" s="200" t="s">
        <v>261</v>
      </c>
      <c r="G132" s="201" t="s">
        <v>192</v>
      </c>
      <c r="H132" s="202">
        <v>12</v>
      </c>
      <c r="I132" s="203"/>
      <c r="J132" s="204">
        <f>ROUND(I132*H132,2)</f>
        <v>0</v>
      </c>
      <c r="K132" s="200" t="s">
        <v>1</v>
      </c>
      <c r="L132" s="38"/>
      <c r="M132" s="205" t="s">
        <v>1</v>
      </c>
      <c r="N132" s="206" t="s">
        <v>38</v>
      </c>
      <c r="O132" s="74"/>
      <c r="P132" s="207">
        <f>O132*H132</f>
        <v>0</v>
      </c>
      <c r="Q132" s="207">
        <v>0</v>
      </c>
      <c r="R132" s="207">
        <f>Q132*H132</f>
        <v>0</v>
      </c>
      <c r="S132" s="207">
        <v>0</v>
      </c>
      <c r="T132" s="208">
        <f>S132*H132</f>
        <v>0</v>
      </c>
      <c r="AR132" s="12" t="s">
        <v>115</v>
      </c>
      <c r="AT132" s="12" t="s">
        <v>111</v>
      </c>
      <c r="AU132" s="12" t="s">
        <v>77</v>
      </c>
      <c r="AY132" s="12" t="s">
        <v>110</v>
      </c>
      <c r="BE132" s="209">
        <f>IF(N132="základní",J132,0)</f>
        <v>0</v>
      </c>
      <c r="BF132" s="209">
        <f>IF(N132="snížená",J132,0)</f>
        <v>0</v>
      </c>
      <c r="BG132" s="209">
        <f>IF(N132="zákl. přenesená",J132,0)</f>
        <v>0</v>
      </c>
      <c r="BH132" s="209">
        <f>IF(N132="sníž. přenesená",J132,0)</f>
        <v>0</v>
      </c>
      <c r="BI132" s="209">
        <f>IF(N132="nulová",J132,0)</f>
        <v>0</v>
      </c>
      <c r="BJ132" s="12" t="s">
        <v>75</v>
      </c>
      <c r="BK132" s="209">
        <f>ROUND(I132*H132,2)</f>
        <v>0</v>
      </c>
      <c r="BL132" s="12" t="s">
        <v>115</v>
      </c>
      <c r="BM132" s="12" t="s">
        <v>266</v>
      </c>
    </row>
    <row r="133" s="1" customFormat="1" ht="16.5" customHeight="1">
      <c r="B133" s="33"/>
      <c r="C133" s="198" t="s">
        <v>270</v>
      </c>
      <c r="D133" s="198" t="s">
        <v>111</v>
      </c>
      <c r="E133" s="199" t="s">
        <v>264</v>
      </c>
      <c r="F133" s="200" t="s">
        <v>265</v>
      </c>
      <c r="G133" s="201" t="s">
        <v>157</v>
      </c>
      <c r="H133" s="202">
        <v>4</v>
      </c>
      <c r="I133" s="203"/>
      <c r="J133" s="204">
        <f>ROUND(I133*H133,2)</f>
        <v>0</v>
      </c>
      <c r="K133" s="200" t="s">
        <v>1</v>
      </c>
      <c r="L133" s="38"/>
      <c r="M133" s="205" t="s">
        <v>1</v>
      </c>
      <c r="N133" s="206" t="s">
        <v>38</v>
      </c>
      <c r="O133" s="74"/>
      <c r="P133" s="207">
        <f>O133*H133</f>
        <v>0</v>
      </c>
      <c r="Q133" s="207">
        <v>0</v>
      </c>
      <c r="R133" s="207">
        <f>Q133*H133</f>
        <v>0</v>
      </c>
      <c r="S133" s="207">
        <v>0</v>
      </c>
      <c r="T133" s="208">
        <f>S133*H133</f>
        <v>0</v>
      </c>
      <c r="AR133" s="12" t="s">
        <v>115</v>
      </c>
      <c r="AT133" s="12" t="s">
        <v>111</v>
      </c>
      <c r="AU133" s="12" t="s">
        <v>77</v>
      </c>
      <c r="AY133" s="12" t="s">
        <v>110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2" t="s">
        <v>75</v>
      </c>
      <c r="BK133" s="209">
        <f>ROUND(I133*H133,2)</f>
        <v>0</v>
      </c>
      <c r="BL133" s="12" t="s">
        <v>115</v>
      </c>
      <c r="BM133" s="12" t="s">
        <v>269</v>
      </c>
    </row>
    <row r="134" s="1" customFormat="1" ht="16.5" customHeight="1">
      <c r="B134" s="33"/>
      <c r="C134" s="198" t="s">
        <v>181</v>
      </c>
      <c r="D134" s="198" t="s">
        <v>111</v>
      </c>
      <c r="E134" s="199" t="s">
        <v>267</v>
      </c>
      <c r="F134" s="200" t="s">
        <v>268</v>
      </c>
      <c r="G134" s="201" t="s">
        <v>192</v>
      </c>
      <c r="H134" s="202">
        <v>12</v>
      </c>
      <c r="I134" s="203"/>
      <c r="J134" s="204">
        <f>ROUND(I134*H134,2)</f>
        <v>0</v>
      </c>
      <c r="K134" s="200" t="s">
        <v>1</v>
      </c>
      <c r="L134" s="38"/>
      <c r="M134" s="205" t="s">
        <v>1</v>
      </c>
      <c r="N134" s="206" t="s">
        <v>38</v>
      </c>
      <c r="O134" s="74"/>
      <c r="P134" s="207">
        <f>O134*H134</f>
        <v>0</v>
      </c>
      <c r="Q134" s="207">
        <v>0</v>
      </c>
      <c r="R134" s="207">
        <f>Q134*H134</f>
        <v>0</v>
      </c>
      <c r="S134" s="207">
        <v>0</v>
      </c>
      <c r="T134" s="208">
        <f>S134*H134</f>
        <v>0</v>
      </c>
      <c r="AR134" s="12" t="s">
        <v>115</v>
      </c>
      <c r="AT134" s="12" t="s">
        <v>111</v>
      </c>
      <c r="AU134" s="12" t="s">
        <v>77</v>
      </c>
      <c r="AY134" s="12" t="s">
        <v>110</v>
      </c>
      <c r="BE134" s="209">
        <f>IF(N134="základní",J134,0)</f>
        <v>0</v>
      </c>
      <c r="BF134" s="209">
        <f>IF(N134="snížená",J134,0)</f>
        <v>0</v>
      </c>
      <c r="BG134" s="209">
        <f>IF(N134="zákl. přenesená",J134,0)</f>
        <v>0</v>
      </c>
      <c r="BH134" s="209">
        <f>IF(N134="sníž. přenesená",J134,0)</f>
        <v>0</v>
      </c>
      <c r="BI134" s="209">
        <f>IF(N134="nulová",J134,0)</f>
        <v>0</v>
      </c>
      <c r="BJ134" s="12" t="s">
        <v>75</v>
      </c>
      <c r="BK134" s="209">
        <f>ROUND(I134*H134,2)</f>
        <v>0</v>
      </c>
      <c r="BL134" s="12" t="s">
        <v>115</v>
      </c>
      <c r="BM134" s="12" t="s">
        <v>273</v>
      </c>
    </row>
    <row r="135" s="1" customFormat="1" ht="16.5" customHeight="1">
      <c r="B135" s="33"/>
      <c r="C135" s="212" t="s">
        <v>277</v>
      </c>
      <c r="D135" s="212" t="s">
        <v>149</v>
      </c>
      <c r="E135" s="213" t="s">
        <v>271</v>
      </c>
      <c r="F135" s="214" t="s">
        <v>272</v>
      </c>
      <c r="G135" s="215" t="s">
        <v>157</v>
      </c>
      <c r="H135" s="216">
        <v>4</v>
      </c>
      <c r="I135" s="217"/>
      <c r="J135" s="218">
        <f>ROUND(I135*H135,2)</f>
        <v>0</v>
      </c>
      <c r="K135" s="214" t="s">
        <v>1</v>
      </c>
      <c r="L135" s="219"/>
      <c r="M135" s="220" t="s">
        <v>1</v>
      </c>
      <c r="N135" s="221" t="s">
        <v>38</v>
      </c>
      <c r="O135" s="74"/>
      <c r="P135" s="207">
        <f>O135*H135</f>
        <v>0</v>
      </c>
      <c r="Q135" s="207">
        <v>0</v>
      </c>
      <c r="R135" s="207">
        <f>Q135*H135</f>
        <v>0</v>
      </c>
      <c r="S135" s="207">
        <v>0</v>
      </c>
      <c r="T135" s="208">
        <f>S135*H135</f>
        <v>0</v>
      </c>
      <c r="AR135" s="12" t="s">
        <v>124</v>
      </c>
      <c r="AT135" s="12" t="s">
        <v>149</v>
      </c>
      <c r="AU135" s="12" t="s">
        <v>77</v>
      </c>
      <c r="AY135" s="12" t="s">
        <v>110</v>
      </c>
      <c r="BE135" s="209">
        <f>IF(N135="základní",J135,0)</f>
        <v>0</v>
      </c>
      <c r="BF135" s="209">
        <f>IF(N135="snížená",J135,0)</f>
        <v>0</v>
      </c>
      <c r="BG135" s="209">
        <f>IF(N135="zákl. přenesená",J135,0)</f>
        <v>0</v>
      </c>
      <c r="BH135" s="209">
        <f>IF(N135="sníž. přenesená",J135,0)</f>
        <v>0</v>
      </c>
      <c r="BI135" s="209">
        <f>IF(N135="nulová",J135,0)</f>
        <v>0</v>
      </c>
      <c r="BJ135" s="12" t="s">
        <v>75</v>
      </c>
      <c r="BK135" s="209">
        <f>ROUND(I135*H135,2)</f>
        <v>0</v>
      </c>
      <c r="BL135" s="12" t="s">
        <v>115</v>
      </c>
      <c r="BM135" s="12" t="s">
        <v>276</v>
      </c>
    </row>
    <row r="136" s="1" customFormat="1" ht="16.5" customHeight="1">
      <c r="B136" s="33"/>
      <c r="C136" s="198" t="s">
        <v>185</v>
      </c>
      <c r="D136" s="198" t="s">
        <v>111</v>
      </c>
      <c r="E136" s="199" t="s">
        <v>274</v>
      </c>
      <c r="F136" s="200" t="s">
        <v>275</v>
      </c>
      <c r="G136" s="201" t="s">
        <v>157</v>
      </c>
      <c r="H136" s="202">
        <v>4</v>
      </c>
      <c r="I136" s="203"/>
      <c r="J136" s="204">
        <f>ROUND(I136*H136,2)</f>
        <v>0</v>
      </c>
      <c r="K136" s="200" t="s">
        <v>1</v>
      </c>
      <c r="L136" s="38"/>
      <c r="M136" s="205" t="s">
        <v>1</v>
      </c>
      <c r="N136" s="206" t="s">
        <v>38</v>
      </c>
      <c r="O136" s="74"/>
      <c r="P136" s="207">
        <f>O136*H136</f>
        <v>0</v>
      </c>
      <c r="Q136" s="207">
        <v>0</v>
      </c>
      <c r="R136" s="207">
        <f>Q136*H136</f>
        <v>0</v>
      </c>
      <c r="S136" s="207">
        <v>0</v>
      </c>
      <c r="T136" s="208">
        <f>S136*H136</f>
        <v>0</v>
      </c>
      <c r="AR136" s="12" t="s">
        <v>115</v>
      </c>
      <c r="AT136" s="12" t="s">
        <v>111</v>
      </c>
      <c r="AU136" s="12" t="s">
        <v>77</v>
      </c>
      <c r="AY136" s="12" t="s">
        <v>110</v>
      </c>
      <c r="BE136" s="209">
        <f>IF(N136="základní",J136,0)</f>
        <v>0</v>
      </c>
      <c r="BF136" s="209">
        <f>IF(N136="snížená",J136,0)</f>
        <v>0</v>
      </c>
      <c r="BG136" s="209">
        <f>IF(N136="zákl. přenesená",J136,0)</f>
        <v>0</v>
      </c>
      <c r="BH136" s="209">
        <f>IF(N136="sníž. přenesená",J136,0)</f>
        <v>0</v>
      </c>
      <c r="BI136" s="209">
        <f>IF(N136="nulová",J136,0)</f>
        <v>0</v>
      </c>
      <c r="BJ136" s="12" t="s">
        <v>75</v>
      </c>
      <c r="BK136" s="209">
        <f>ROUND(I136*H136,2)</f>
        <v>0</v>
      </c>
      <c r="BL136" s="12" t="s">
        <v>115</v>
      </c>
      <c r="BM136" s="12" t="s">
        <v>280</v>
      </c>
    </row>
    <row r="137" s="1" customFormat="1" ht="16.5" customHeight="1">
      <c r="B137" s="33"/>
      <c r="C137" s="212" t="s">
        <v>285</v>
      </c>
      <c r="D137" s="212" t="s">
        <v>149</v>
      </c>
      <c r="E137" s="213" t="s">
        <v>278</v>
      </c>
      <c r="F137" s="214" t="s">
        <v>279</v>
      </c>
      <c r="G137" s="215" t="s">
        <v>157</v>
      </c>
      <c r="H137" s="216">
        <v>4</v>
      </c>
      <c r="I137" s="217"/>
      <c r="J137" s="218">
        <f>ROUND(I137*H137,2)</f>
        <v>0</v>
      </c>
      <c r="K137" s="214" t="s">
        <v>1</v>
      </c>
      <c r="L137" s="219"/>
      <c r="M137" s="220" t="s">
        <v>1</v>
      </c>
      <c r="N137" s="221" t="s">
        <v>38</v>
      </c>
      <c r="O137" s="74"/>
      <c r="P137" s="207">
        <f>O137*H137</f>
        <v>0</v>
      </c>
      <c r="Q137" s="207">
        <v>0</v>
      </c>
      <c r="R137" s="207">
        <f>Q137*H137</f>
        <v>0</v>
      </c>
      <c r="S137" s="207">
        <v>0</v>
      </c>
      <c r="T137" s="208">
        <f>S137*H137</f>
        <v>0</v>
      </c>
      <c r="AR137" s="12" t="s">
        <v>124</v>
      </c>
      <c r="AT137" s="12" t="s">
        <v>149</v>
      </c>
      <c r="AU137" s="12" t="s">
        <v>77</v>
      </c>
      <c r="AY137" s="12" t="s">
        <v>110</v>
      </c>
      <c r="BE137" s="209">
        <f>IF(N137="základní",J137,0)</f>
        <v>0</v>
      </c>
      <c r="BF137" s="209">
        <f>IF(N137="snížená",J137,0)</f>
        <v>0</v>
      </c>
      <c r="BG137" s="209">
        <f>IF(N137="zákl. přenesená",J137,0)</f>
        <v>0</v>
      </c>
      <c r="BH137" s="209">
        <f>IF(N137="sníž. přenesená",J137,0)</f>
        <v>0</v>
      </c>
      <c r="BI137" s="209">
        <f>IF(N137="nulová",J137,0)</f>
        <v>0</v>
      </c>
      <c r="BJ137" s="12" t="s">
        <v>75</v>
      </c>
      <c r="BK137" s="209">
        <f>ROUND(I137*H137,2)</f>
        <v>0</v>
      </c>
      <c r="BL137" s="12" t="s">
        <v>115</v>
      </c>
      <c r="BM137" s="12" t="s">
        <v>284</v>
      </c>
    </row>
    <row r="138" s="10" customFormat="1" ht="22.8" customHeight="1">
      <c r="B138" s="184"/>
      <c r="C138" s="185"/>
      <c r="D138" s="186" t="s">
        <v>66</v>
      </c>
      <c r="E138" s="210" t="s">
        <v>125</v>
      </c>
      <c r="F138" s="210" t="s">
        <v>281</v>
      </c>
      <c r="G138" s="185"/>
      <c r="H138" s="185"/>
      <c r="I138" s="188"/>
      <c r="J138" s="211">
        <f>BK138</f>
        <v>0</v>
      </c>
      <c r="K138" s="185"/>
      <c r="L138" s="190"/>
      <c r="M138" s="191"/>
      <c r="N138" s="192"/>
      <c r="O138" s="192"/>
      <c r="P138" s="193">
        <f>SUM(P139:P141)</f>
        <v>0</v>
      </c>
      <c r="Q138" s="192"/>
      <c r="R138" s="193">
        <f>SUM(R139:R141)</f>
        <v>0</v>
      </c>
      <c r="S138" s="192"/>
      <c r="T138" s="194">
        <f>SUM(T139:T141)</f>
        <v>0</v>
      </c>
      <c r="AR138" s="195" t="s">
        <v>75</v>
      </c>
      <c r="AT138" s="196" t="s">
        <v>66</v>
      </c>
      <c r="AU138" s="196" t="s">
        <v>75</v>
      </c>
      <c r="AY138" s="195" t="s">
        <v>110</v>
      </c>
      <c r="BK138" s="197">
        <f>SUM(BK139:BK141)</f>
        <v>0</v>
      </c>
    </row>
    <row r="139" s="1" customFormat="1" ht="16.5" customHeight="1">
      <c r="B139" s="33"/>
      <c r="C139" s="198" t="s">
        <v>189</v>
      </c>
      <c r="D139" s="198" t="s">
        <v>111</v>
      </c>
      <c r="E139" s="199" t="s">
        <v>289</v>
      </c>
      <c r="F139" s="200" t="s">
        <v>290</v>
      </c>
      <c r="G139" s="201" t="s">
        <v>139</v>
      </c>
      <c r="H139" s="202">
        <v>4</v>
      </c>
      <c r="I139" s="203"/>
      <c r="J139" s="204">
        <f>ROUND(I139*H139,2)</f>
        <v>0</v>
      </c>
      <c r="K139" s="200" t="s">
        <v>1</v>
      </c>
      <c r="L139" s="38"/>
      <c r="M139" s="205" t="s">
        <v>1</v>
      </c>
      <c r="N139" s="206" t="s">
        <v>38</v>
      </c>
      <c r="O139" s="74"/>
      <c r="P139" s="207">
        <f>O139*H139</f>
        <v>0</v>
      </c>
      <c r="Q139" s="207">
        <v>0</v>
      </c>
      <c r="R139" s="207">
        <f>Q139*H139</f>
        <v>0</v>
      </c>
      <c r="S139" s="207">
        <v>0</v>
      </c>
      <c r="T139" s="208">
        <f>S139*H139</f>
        <v>0</v>
      </c>
      <c r="AR139" s="12" t="s">
        <v>115</v>
      </c>
      <c r="AT139" s="12" t="s">
        <v>111</v>
      </c>
      <c r="AU139" s="12" t="s">
        <v>77</v>
      </c>
      <c r="AY139" s="12" t="s">
        <v>110</v>
      </c>
      <c r="BE139" s="209">
        <f>IF(N139="základní",J139,0)</f>
        <v>0</v>
      </c>
      <c r="BF139" s="209">
        <f>IF(N139="snížená",J139,0)</f>
        <v>0</v>
      </c>
      <c r="BG139" s="209">
        <f>IF(N139="zákl. přenesená",J139,0)</f>
        <v>0</v>
      </c>
      <c r="BH139" s="209">
        <f>IF(N139="sníž. přenesená",J139,0)</f>
        <v>0</v>
      </c>
      <c r="BI139" s="209">
        <f>IF(N139="nulová",J139,0)</f>
        <v>0</v>
      </c>
      <c r="BJ139" s="12" t="s">
        <v>75</v>
      </c>
      <c r="BK139" s="209">
        <f>ROUND(I139*H139,2)</f>
        <v>0</v>
      </c>
      <c r="BL139" s="12" t="s">
        <v>115</v>
      </c>
      <c r="BM139" s="12" t="s">
        <v>288</v>
      </c>
    </row>
    <row r="140" s="1" customFormat="1" ht="16.5" customHeight="1">
      <c r="B140" s="33"/>
      <c r="C140" s="198" t="s">
        <v>292</v>
      </c>
      <c r="D140" s="198" t="s">
        <v>111</v>
      </c>
      <c r="E140" s="199" t="s">
        <v>293</v>
      </c>
      <c r="F140" s="200" t="s">
        <v>294</v>
      </c>
      <c r="G140" s="201" t="s">
        <v>249</v>
      </c>
      <c r="H140" s="202">
        <v>40</v>
      </c>
      <c r="I140" s="203"/>
      <c r="J140" s="204">
        <f>ROUND(I140*H140,2)</f>
        <v>0</v>
      </c>
      <c r="K140" s="200" t="s">
        <v>1</v>
      </c>
      <c r="L140" s="38"/>
      <c r="M140" s="205" t="s">
        <v>1</v>
      </c>
      <c r="N140" s="206" t="s">
        <v>38</v>
      </c>
      <c r="O140" s="74"/>
      <c r="P140" s="207">
        <f>O140*H140</f>
        <v>0</v>
      </c>
      <c r="Q140" s="207">
        <v>0</v>
      </c>
      <c r="R140" s="207">
        <f>Q140*H140</f>
        <v>0</v>
      </c>
      <c r="S140" s="207">
        <v>0</v>
      </c>
      <c r="T140" s="208">
        <f>S140*H140</f>
        <v>0</v>
      </c>
      <c r="AR140" s="12" t="s">
        <v>115</v>
      </c>
      <c r="AT140" s="12" t="s">
        <v>111</v>
      </c>
      <c r="AU140" s="12" t="s">
        <v>77</v>
      </c>
      <c r="AY140" s="12" t="s">
        <v>110</v>
      </c>
      <c r="BE140" s="209">
        <f>IF(N140="základní",J140,0)</f>
        <v>0</v>
      </c>
      <c r="BF140" s="209">
        <f>IF(N140="snížená",J140,0)</f>
        <v>0</v>
      </c>
      <c r="BG140" s="209">
        <f>IF(N140="zákl. přenesená",J140,0)</f>
        <v>0</v>
      </c>
      <c r="BH140" s="209">
        <f>IF(N140="sníž. přenesená",J140,0)</f>
        <v>0</v>
      </c>
      <c r="BI140" s="209">
        <f>IF(N140="nulová",J140,0)</f>
        <v>0</v>
      </c>
      <c r="BJ140" s="12" t="s">
        <v>75</v>
      </c>
      <c r="BK140" s="209">
        <f>ROUND(I140*H140,2)</f>
        <v>0</v>
      </c>
      <c r="BL140" s="12" t="s">
        <v>115</v>
      </c>
      <c r="BM140" s="12" t="s">
        <v>291</v>
      </c>
    </row>
    <row r="141" s="1" customFormat="1" ht="16.5" customHeight="1">
      <c r="B141" s="33"/>
      <c r="C141" s="198" t="s">
        <v>193</v>
      </c>
      <c r="D141" s="198" t="s">
        <v>111</v>
      </c>
      <c r="E141" s="199" t="s">
        <v>428</v>
      </c>
      <c r="F141" s="200" t="s">
        <v>429</v>
      </c>
      <c r="G141" s="201" t="s">
        <v>139</v>
      </c>
      <c r="H141" s="202">
        <v>8</v>
      </c>
      <c r="I141" s="203"/>
      <c r="J141" s="204">
        <f>ROUND(I141*H141,2)</f>
        <v>0</v>
      </c>
      <c r="K141" s="200" t="s">
        <v>1</v>
      </c>
      <c r="L141" s="38"/>
      <c r="M141" s="205" t="s">
        <v>1</v>
      </c>
      <c r="N141" s="206" t="s">
        <v>38</v>
      </c>
      <c r="O141" s="74"/>
      <c r="P141" s="207">
        <f>O141*H141</f>
        <v>0</v>
      </c>
      <c r="Q141" s="207">
        <v>0</v>
      </c>
      <c r="R141" s="207">
        <f>Q141*H141</f>
        <v>0</v>
      </c>
      <c r="S141" s="207">
        <v>0</v>
      </c>
      <c r="T141" s="208">
        <f>S141*H141</f>
        <v>0</v>
      </c>
      <c r="AR141" s="12" t="s">
        <v>115</v>
      </c>
      <c r="AT141" s="12" t="s">
        <v>111</v>
      </c>
      <c r="AU141" s="12" t="s">
        <v>77</v>
      </c>
      <c r="AY141" s="12" t="s">
        <v>110</v>
      </c>
      <c r="BE141" s="209">
        <f>IF(N141="základní",J141,0)</f>
        <v>0</v>
      </c>
      <c r="BF141" s="209">
        <f>IF(N141="snížená",J141,0)</f>
        <v>0</v>
      </c>
      <c r="BG141" s="209">
        <f>IF(N141="zákl. přenesená",J141,0)</f>
        <v>0</v>
      </c>
      <c r="BH141" s="209">
        <f>IF(N141="sníž. přenesená",J141,0)</f>
        <v>0</v>
      </c>
      <c r="BI141" s="209">
        <f>IF(N141="nulová",J141,0)</f>
        <v>0</v>
      </c>
      <c r="BJ141" s="12" t="s">
        <v>75</v>
      </c>
      <c r="BK141" s="209">
        <f>ROUND(I141*H141,2)</f>
        <v>0</v>
      </c>
      <c r="BL141" s="12" t="s">
        <v>115</v>
      </c>
      <c r="BM141" s="12" t="s">
        <v>295</v>
      </c>
    </row>
    <row r="142" s="10" customFormat="1" ht="22.8" customHeight="1">
      <c r="B142" s="184"/>
      <c r="C142" s="185"/>
      <c r="D142" s="186" t="s">
        <v>66</v>
      </c>
      <c r="E142" s="210" t="s">
        <v>124</v>
      </c>
      <c r="F142" s="210" t="s">
        <v>430</v>
      </c>
      <c r="G142" s="185"/>
      <c r="H142" s="185"/>
      <c r="I142" s="188"/>
      <c r="J142" s="211">
        <f>BK142</f>
        <v>0</v>
      </c>
      <c r="K142" s="185"/>
      <c r="L142" s="190"/>
      <c r="M142" s="191"/>
      <c r="N142" s="192"/>
      <c r="O142" s="192"/>
      <c r="P142" s="193">
        <f>SUM(P143:P146)</f>
        <v>0</v>
      </c>
      <c r="Q142" s="192"/>
      <c r="R142" s="193">
        <f>SUM(R143:R146)</f>
        <v>0</v>
      </c>
      <c r="S142" s="192"/>
      <c r="T142" s="194">
        <f>SUM(T143:T146)</f>
        <v>0</v>
      </c>
      <c r="AR142" s="195" t="s">
        <v>75</v>
      </c>
      <c r="AT142" s="196" t="s">
        <v>66</v>
      </c>
      <c r="AU142" s="196" t="s">
        <v>75</v>
      </c>
      <c r="AY142" s="195" t="s">
        <v>110</v>
      </c>
      <c r="BK142" s="197">
        <f>SUM(BK143:BK146)</f>
        <v>0</v>
      </c>
    </row>
    <row r="143" s="1" customFormat="1" ht="16.5" customHeight="1">
      <c r="B143" s="33"/>
      <c r="C143" s="198" t="s">
        <v>299</v>
      </c>
      <c r="D143" s="198" t="s">
        <v>111</v>
      </c>
      <c r="E143" s="199" t="s">
        <v>431</v>
      </c>
      <c r="F143" s="200" t="s">
        <v>432</v>
      </c>
      <c r="G143" s="201" t="s">
        <v>139</v>
      </c>
      <c r="H143" s="202">
        <v>7</v>
      </c>
      <c r="I143" s="203"/>
      <c r="J143" s="204">
        <f>ROUND(I143*H143,2)</f>
        <v>0</v>
      </c>
      <c r="K143" s="200" t="s">
        <v>1</v>
      </c>
      <c r="L143" s="38"/>
      <c r="M143" s="205" t="s">
        <v>1</v>
      </c>
      <c r="N143" s="206" t="s">
        <v>38</v>
      </c>
      <c r="O143" s="74"/>
      <c r="P143" s="207">
        <f>O143*H143</f>
        <v>0</v>
      </c>
      <c r="Q143" s="207">
        <v>0</v>
      </c>
      <c r="R143" s="207">
        <f>Q143*H143</f>
        <v>0</v>
      </c>
      <c r="S143" s="207">
        <v>0</v>
      </c>
      <c r="T143" s="208">
        <f>S143*H143</f>
        <v>0</v>
      </c>
      <c r="AR143" s="12" t="s">
        <v>115</v>
      </c>
      <c r="AT143" s="12" t="s">
        <v>111</v>
      </c>
      <c r="AU143" s="12" t="s">
        <v>77</v>
      </c>
      <c r="AY143" s="12" t="s">
        <v>110</v>
      </c>
      <c r="BE143" s="209">
        <f>IF(N143="základní",J143,0)</f>
        <v>0</v>
      </c>
      <c r="BF143" s="209">
        <f>IF(N143="snížená",J143,0)</f>
        <v>0</v>
      </c>
      <c r="BG143" s="209">
        <f>IF(N143="zákl. přenesená",J143,0)</f>
        <v>0</v>
      </c>
      <c r="BH143" s="209">
        <f>IF(N143="sníž. přenesená",J143,0)</f>
        <v>0</v>
      </c>
      <c r="BI143" s="209">
        <f>IF(N143="nulová",J143,0)</f>
        <v>0</v>
      </c>
      <c r="BJ143" s="12" t="s">
        <v>75</v>
      </c>
      <c r="BK143" s="209">
        <f>ROUND(I143*H143,2)</f>
        <v>0</v>
      </c>
      <c r="BL143" s="12" t="s">
        <v>115</v>
      </c>
      <c r="BM143" s="12" t="s">
        <v>298</v>
      </c>
    </row>
    <row r="144" s="1" customFormat="1" ht="16.5" customHeight="1">
      <c r="B144" s="33"/>
      <c r="C144" s="198" t="s">
        <v>196</v>
      </c>
      <c r="D144" s="198" t="s">
        <v>111</v>
      </c>
      <c r="E144" s="199" t="s">
        <v>433</v>
      </c>
      <c r="F144" s="200" t="s">
        <v>434</v>
      </c>
      <c r="G144" s="201" t="s">
        <v>192</v>
      </c>
      <c r="H144" s="202">
        <v>7</v>
      </c>
      <c r="I144" s="203"/>
      <c r="J144" s="204">
        <f>ROUND(I144*H144,2)</f>
        <v>0</v>
      </c>
      <c r="K144" s="200" t="s">
        <v>1</v>
      </c>
      <c r="L144" s="38"/>
      <c r="M144" s="205" t="s">
        <v>1</v>
      </c>
      <c r="N144" s="206" t="s">
        <v>38</v>
      </c>
      <c r="O144" s="74"/>
      <c r="P144" s="207">
        <f>O144*H144</f>
        <v>0</v>
      </c>
      <c r="Q144" s="207">
        <v>0</v>
      </c>
      <c r="R144" s="207">
        <f>Q144*H144</f>
        <v>0</v>
      </c>
      <c r="S144" s="207">
        <v>0</v>
      </c>
      <c r="T144" s="208">
        <f>S144*H144</f>
        <v>0</v>
      </c>
      <c r="AR144" s="12" t="s">
        <v>115</v>
      </c>
      <c r="AT144" s="12" t="s">
        <v>111</v>
      </c>
      <c r="AU144" s="12" t="s">
        <v>77</v>
      </c>
      <c r="AY144" s="12" t="s">
        <v>110</v>
      </c>
      <c r="BE144" s="209">
        <f>IF(N144="základní",J144,0)</f>
        <v>0</v>
      </c>
      <c r="BF144" s="209">
        <f>IF(N144="snížená",J144,0)</f>
        <v>0</v>
      </c>
      <c r="BG144" s="209">
        <f>IF(N144="zákl. přenesená",J144,0)</f>
        <v>0</v>
      </c>
      <c r="BH144" s="209">
        <f>IF(N144="sníž. přenesená",J144,0)</f>
        <v>0</v>
      </c>
      <c r="BI144" s="209">
        <f>IF(N144="nulová",J144,0)</f>
        <v>0</v>
      </c>
      <c r="BJ144" s="12" t="s">
        <v>75</v>
      </c>
      <c r="BK144" s="209">
        <f>ROUND(I144*H144,2)</f>
        <v>0</v>
      </c>
      <c r="BL144" s="12" t="s">
        <v>115</v>
      </c>
      <c r="BM144" s="12" t="s">
        <v>302</v>
      </c>
    </row>
    <row r="145" s="1" customFormat="1" ht="16.5" customHeight="1">
      <c r="B145" s="33"/>
      <c r="C145" s="212" t="s">
        <v>306</v>
      </c>
      <c r="D145" s="212" t="s">
        <v>149</v>
      </c>
      <c r="E145" s="213" t="s">
        <v>435</v>
      </c>
      <c r="F145" s="214" t="s">
        <v>436</v>
      </c>
      <c r="G145" s="215" t="s">
        <v>152</v>
      </c>
      <c r="H145" s="216">
        <v>7.5999999999999996</v>
      </c>
      <c r="I145" s="217"/>
      <c r="J145" s="218">
        <f>ROUND(I145*H145,2)</f>
        <v>0</v>
      </c>
      <c r="K145" s="214" t="s">
        <v>1</v>
      </c>
      <c r="L145" s="219"/>
      <c r="M145" s="220" t="s">
        <v>1</v>
      </c>
      <c r="N145" s="221" t="s">
        <v>38</v>
      </c>
      <c r="O145" s="74"/>
      <c r="P145" s="207">
        <f>O145*H145</f>
        <v>0</v>
      </c>
      <c r="Q145" s="207">
        <v>0</v>
      </c>
      <c r="R145" s="207">
        <f>Q145*H145</f>
        <v>0</v>
      </c>
      <c r="S145" s="207">
        <v>0</v>
      </c>
      <c r="T145" s="208">
        <f>S145*H145</f>
        <v>0</v>
      </c>
      <c r="AR145" s="12" t="s">
        <v>124</v>
      </c>
      <c r="AT145" s="12" t="s">
        <v>149</v>
      </c>
      <c r="AU145" s="12" t="s">
        <v>77</v>
      </c>
      <c r="AY145" s="12" t="s">
        <v>110</v>
      </c>
      <c r="BE145" s="209">
        <f>IF(N145="základní",J145,0)</f>
        <v>0</v>
      </c>
      <c r="BF145" s="209">
        <f>IF(N145="snížená",J145,0)</f>
        <v>0</v>
      </c>
      <c r="BG145" s="209">
        <f>IF(N145="zákl. přenesená",J145,0)</f>
        <v>0</v>
      </c>
      <c r="BH145" s="209">
        <f>IF(N145="sníž. přenesená",J145,0)</f>
        <v>0</v>
      </c>
      <c r="BI145" s="209">
        <f>IF(N145="nulová",J145,0)</f>
        <v>0</v>
      </c>
      <c r="BJ145" s="12" t="s">
        <v>75</v>
      </c>
      <c r="BK145" s="209">
        <f>ROUND(I145*H145,2)</f>
        <v>0</v>
      </c>
      <c r="BL145" s="12" t="s">
        <v>115</v>
      </c>
      <c r="BM145" s="12" t="s">
        <v>305</v>
      </c>
    </row>
    <row r="146" s="1" customFormat="1" ht="16.5" customHeight="1">
      <c r="B146" s="33"/>
      <c r="C146" s="212" t="s">
        <v>200</v>
      </c>
      <c r="D146" s="212" t="s">
        <v>149</v>
      </c>
      <c r="E146" s="213" t="s">
        <v>437</v>
      </c>
      <c r="F146" s="214" t="s">
        <v>438</v>
      </c>
      <c r="G146" s="215" t="s">
        <v>139</v>
      </c>
      <c r="H146" s="216">
        <v>0.69999999999999996</v>
      </c>
      <c r="I146" s="217"/>
      <c r="J146" s="218">
        <f>ROUND(I146*H146,2)</f>
        <v>0</v>
      </c>
      <c r="K146" s="214" t="s">
        <v>1</v>
      </c>
      <c r="L146" s="219"/>
      <c r="M146" s="220" t="s">
        <v>1</v>
      </c>
      <c r="N146" s="221" t="s">
        <v>38</v>
      </c>
      <c r="O146" s="74"/>
      <c r="P146" s="207">
        <f>O146*H146</f>
        <v>0</v>
      </c>
      <c r="Q146" s="207">
        <v>0</v>
      </c>
      <c r="R146" s="207">
        <f>Q146*H146</f>
        <v>0</v>
      </c>
      <c r="S146" s="207">
        <v>0</v>
      </c>
      <c r="T146" s="208">
        <f>S146*H146</f>
        <v>0</v>
      </c>
      <c r="AR146" s="12" t="s">
        <v>124</v>
      </c>
      <c r="AT146" s="12" t="s">
        <v>149</v>
      </c>
      <c r="AU146" s="12" t="s">
        <v>77</v>
      </c>
      <c r="AY146" s="12" t="s">
        <v>110</v>
      </c>
      <c r="BE146" s="209">
        <f>IF(N146="základní",J146,0)</f>
        <v>0</v>
      </c>
      <c r="BF146" s="209">
        <f>IF(N146="snížená",J146,0)</f>
        <v>0</v>
      </c>
      <c r="BG146" s="209">
        <f>IF(N146="zákl. přenesená",J146,0)</f>
        <v>0</v>
      </c>
      <c r="BH146" s="209">
        <f>IF(N146="sníž. přenesená",J146,0)</f>
        <v>0</v>
      </c>
      <c r="BI146" s="209">
        <f>IF(N146="nulová",J146,0)</f>
        <v>0</v>
      </c>
      <c r="BJ146" s="12" t="s">
        <v>75</v>
      </c>
      <c r="BK146" s="209">
        <f>ROUND(I146*H146,2)</f>
        <v>0</v>
      </c>
      <c r="BL146" s="12" t="s">
        <v>115</v>
      </c>
      <c r="BM146" s="12" t="s">
        <v>309</v>
      </c>
    </row>
    <row r="147" s="10" customFormat="1" ht="22.8" customHeight="1">
      <c r="B147" s="184"/>
      <c r="C147" s="185"/>
      <c r="D147" s="186" t="s">
        <v>66</v>
      </c>
      <c r="E147" s="210" t="s">
        <v>144</v>
      </c>
      <c r="F147" s="210" t="s">
        <v>321</v>
      </c>
      <c r="G147" s="185"/>
      <c r="H147" s="185"/>
      <c r="I147" s="188"/>
      <c r="J147" s="211">
        <f>BK147</f>
        <v>0</v>
      </c>
      <c r="K147" s="185"/>
      <c r="L147" s="190"/>
      <c r="M147" s="191"/>
      <c r="N147" s="192"/>
      <c r="O147" s="192"/>
      <c r="P147" s="193">
        <f>SUM(P148:P171)</f>
        <v>0</v>
      </c>
      <c r="Q147" s="192"/>
      <c r="R147" s="193">
        <f>SUM(R148:R171)</f>
        <v>0</v>
      </c>
      <c r="S147" s="192"/>
      <c r="T147" s="194">
        <f>SUM(T148:T171)</f>
        <v>0</v>
      </c>
      <c r="AR147" s="195" t="s">
        <v>75</v>
      </c>
      <c r="AT147" s="196" t="s">
        <v>66</v>
      </c>
      <c r="AU147" s="196" t="s">
        <v>75</v>
      </c>
      <c r="AY147" s="195" t="s">
        <v>110</v>
      </c>
      <c r="BK147" s="197">
        <f>SUM(BK148:BK171)</f>
        <v>0</v>
      </c>
    </row>
    <row r="148" s="1" customFormat="1" ht="16.5" customHeight="1">
      <c r="B148" s="33"/>
      <c r="C148" s="198" t="s">
        <v>313</v>
      </c>
      <c r="D148" s="198" t="s">
        <v>111</v>
      </c>
      <c r="E148" s="199" t="s">
        <v>323</v>
      </c>
      <c r="F148" s="200" t="s">
        <v>324</v>
      </c>
      <c r="G148" s="201" t="s">
        <v>157</v>
      </c>
      <c r="H148" s="202">
        <v>4</v>
      </c>
      <c r="I148" s="203"/>
      <c r="J148" s="204">
        <f>ROUND(I148*H148,2)</f>
        <v>0</v>
      </c>
      <c r="K148" s="200" t="s">
        <v>1</v>
      </c>
      <c r="L148" s="38"/>
      <c r="M148" s="205" t="s">
        <v>1</v>
      </c>
      <c r="N148" s="206" t="s">
        <v>38</v>
      </c>
      <c r="O148" s="74"/>
      <c r="P148" s="207">
        <f>O148*H148</f>
        <v>0</v>
      </c>
      <c r="Q148" s="207">
        <v>0</v>
      </c>
      <c r="R148" s="207">
        <f>Q148*H148</f>
        <v>0</v>
      </c>
      <c r="S148" s="207">
        <v>0</v>
      </c>
      <c r="T148" s="208">
        <f>S148*H148</f>
        <v>0</v>
      </c>
      <c r="AR148" s="12" t="s">
        <v>115</v>
      </c>
      <c r="AT148" s="12" t="s">
        <v>111</v>
      </c>
      <c r="AU148" s="12" t="s">
        <v>77</v>
      </c>
      <c r="AY148" s="12" t="s">
        <v>110</v>
      </c>
      <c r="BE148" s="209">
        <f>IF(N148="základní",J148,0)</f>
        <v>0</v>
      </c>
      <c r="BF148" s="209">
        <f>IF(N148="snížená",J148,0)</f>
        <v>0</v>
      </c>
      <c r="BG148" s="209">
        <f>IF(N148="zákl. přenesená",J148,0)</f>
        <v>0</v>
      </c>
      <c r="BH148" s="209">
        <f>IF(N148="sníž. přenesená",J148,0)</f>
        <v>0</v>
      </c>
      <c r="BI148" s="209">
        <f>IF(N148="nulová",J148,0)</f>
        <v>0</v>
      </c>
      <c r="BJ148" s="12" t="s">
        <v>75</v>
      </c>
      <c r="BK148" s="209">
        <f>ROUND(I148*H148,2)</f>
        <v>0</v>
      </c>
      <c r="BL148" s="12" t="s">
        <v>115</v>
      </c>
      <c r="BM148" s="12" t="s">
        <v>316</v>
      </c>
    </row>
    <row r="149" s="1" customFormat="1" ht="16.5" customHeight="1">
      <c r="B149" s="33"/>
      <c r="C149" s="212" t="s">
        <v>317</v>
      </c>
      <c r="D149" s="212" t="s">
        <v>149</v>
      </c>
      <c r="E149" s="213" t="s">
        <v>327</v>
      </c>
      <c r="F149" s="214" t="s">
        <v>328</v>
      </c>
      <c r="G149" s="215" t="s">
        <v>157</v>
      </c>
      <c r="H149" s="216">
        <v>4</v>
      </c>
      <c r="I149" s="217"/>
      <c r="J149" s="218">
        <f>ROUND(I149*H149,2)</f>
        <v>0</v>
      </c>
      <c r="K149" s="214" t="s">
        <v>1</v>
      </c>
      <c r="L149" s="219"/>
      <c r="M149" s="220" t="s">
        <v>1</v>
      </c>
      <c r="N149" s="221" t="s">
        <v>38</v>
      </c>
      <c r="O149" s="74"/>
      <c r="P149" s="207">
        <f>O149*H149</f>
        <v>0</v>
      </c>
      <c r="Q149" s="207">
        <v>0</v>
      </c>
      <c r="R149" s="207">
        <f>Q149*H149</f>
        <v>0</v>
      </c>
      <c r="S149" s="207">
        <v>0</v>
      </c>
      <c r="T149" s="208">
        <f>S149*H149</f>
        <v>0</v>
      </c>
      <c r="AR149" s="12" t="s">
        <v>124</v>
      </c>
      <c r="AT149" s="12" t="s">
        <v>149</v>
      </c>
      <c r="AU149" s="12" t="s">
        <v>77</v>
      </c>
      <c r="AY149" s="12" t="s">
        <v>110</v>
      </c>
      <c r="BE149" s="209">
        <f>IF(N149="základní",J149,0)</f>
        <v>0</v>
      </c>
      <c r="BF149" s="209">
        <f>IF(N149="snížená",J149,0)</f>
        <v>0</v>
      </c>
      <c r="BG149" s="209">
        <f>IF(N149="zákl. přenesená",J149,0)</f>
        <v>0</v>
      </c>
      <c r="BH149" s="209">
        <f>IF(N149="sníž. přenesená",J149,0)</f>
        <v>0</v>
      </c>
      <c r="BI149" s="209">
        <f>IF(N149="nulová",J149,0)</f>
        <v>0</v>
      </c>
      <c r="BJ149" s="12" t="s">
        <v>75</v>
      </c>
      <c r="BK149" s="209">
        <f>ROUND(I149*H149,2)</f>
        <v>0</v>
      </c>
      <c r="BL149" s="12" t="s">
        <v>115</v>
      </c>
      <c r="BM149" s="12" t="s">
        <v>320</v>
      </c>
    </row>
    <row r="150" s="1" customFormat="1" ht="16.5" customHeight="1">
      <c r="B150" s="33"/>
      <c r="C150" s="198" t="s">
        <v>322</v>
      </c>
      <c r="D150" s="198" t="s">
        <v>111</v>
      </c>
      <c r="E150" s="199" t="s">
        <v>331</v>
      </c>
      <c r="F150" s="200" t="s">
        <v>332</v>
      </c>
      <c r="G150" s="201" t="s">
        <v>157</v>
      </c>
      <c r="H150" s="202">
        <v>1</v>
      </c>
      <c r="I150" s="203"/>
      <c r="J150" s="204">
        <f>ROUND(I150*H150,2)</f>
        <v>0</v>
      </c>
      <c r="K150" s="200" t="s">
        <v>1</v>
      </c>
      <c r="L150" s="38"/>
      <c r="M150" s="205" t="s">
        <v>1</v>
      </c>
      <c r="N150" s="206" t="s">
        <v>38</v>
      </c>
      <c r="O150" s="74"/>
      <c r="P150" s="207">
        <f>O150*H150</f>
        <v>0</v>
      </c>
      <c r="Q150" s="207">
        <v>0</v>
      </c>
      <c r="R150" s="207">
        <f>Q150*H150</f>
        <v>0</v>
      </c>
      <c r="S150" s="207">
        <v>0</v>
      </c>
      <c r="T150" s="208">
        <f>S150*H150</f>
        <v>0</v>
      </c>
      <c r="AR150" s="12" t="s">
        <v>115</v>
      </c>
      <c r="AT150" s="12" t="s">
        <v>111</v>
      </c>
      <c r="AU150" s="12" t="s">
        <v>77</v>
      </c>
      <c r="AY150" s="12" t="s">
        <v>110</v>
      </c>
      <c r="BE150" s="209">
        <f>IF(N150="základní",J150,0)</f>
        <v>0</v>
      </c>
      <c r="BF150" s="209">
        <f>IF(N150="snížená",J150,0)</f>
        <v>0</v>
      </c>
      <c r="BG150" s="209">
        <f>IF(N150="zákl. přenesená",J150,0)</f>
        <v>0</v>
      </c>
      <c r="BH150" s="209">
        <f>IF(N150="sníž. přenesená",J150,0)</f>
        <v>0</v>
      </c>
      <c r="BI150" s="209">
        <f>IF(N150="nulová",J150,0)</f>
        <v>0</v>
      </c>
      <c r="BJ150" s="12" t="s">
        <v>75</v>
      </c>
      <c r="BK150" s="209">
        <f>ROUND(I150*H150,2)</f>
        <v>0</v>
      </c>
      <c r="BL150" s="12" t="s">
        <v>115</v>
      </c>
      <c r="BM150" s="12" t="s">
        <v>325</v>
      </c>
    </row>
    <row r="151" s="1" customFormat="1" ht="16.5" customHeight="1">
      <c r="B151" s="33"/>
      <c r="C151" s="212" t="s">
        <v>326</v>
      </c>
      <c r="D151" s="212" t="s">
        <v>149</v>
      </c>
      <c r="E151" s="213" t="s">
        <v>334</v>
      </c>
      <c r="F151" s="214" t="s">
        <v>335</v>
      </c>
      <c r="G151" s="215" t="s">
        <v>157</v>
      </c>
      <c r="H151" s="216">
        <v>1</v>
      </c>
      <c r="I151" s="217"/>
      <c r="J151" s="218">
        <f>ROUND(I151*H151,2)</f>
        <v>0</v>
      </c>
      <c r="K151" s="214" t="s">
        <v>1</v>
      </c>
      <c r="L151" s="219"/>
      <c r="M151" s="220" t="s">
        <v>1</v>
      </c>
      <c r="N151" s="221" t="s">
        <v>38</v>
      </c>
      <c r="O151" s="74"/>
      <c r="P151" s="207">
        <f>O151*H151</f>
        <v>0</v>
      </c>
      <c r="Q151" s="207">
        <v>0</v>
      </c>
      <c r="R151" s="207">
        <f>Q151*H151</f>
        <v>0</v>
      </c>
      <c r="S151" s="207">
        <v>0</v>
      </c>
      <c r="T151" s="208">
        <f>S151*H151</f>
        <v>0</v>
      </c>
      <c r="AR151" s="12" t="s">
        <v>124</v>
      </c>
      <c r="AT151" s="12" t="s">
        <v>149</v>
      </c>
      <c r="AU151" s="12" t="s">
        <v>77</v>
      </c>
      <c r="AY151" s="12" t="s">
        <v>110</v>
      </c>
      <c r="BE151" s="209">
        <f>IF(N151="základní",J151,0)</f>
        <v>0</v>
      </c>
      <c r="BF151" s="209">
        <f>IF(N151="snížená",J151,0)</f>
        <v>0</v>
      </c>
      <c r="BG151" s="209">
        <f>IF(N151="zákl. přenesená",J151,0)</f>
        <v>0</v>
      </c>
      <c r="BH151" s="209">
        <f>IF(N151="sníž. přenesená",J151,0)</f>
        <v>0</v>
      </c>
      <c r="BI151" s="209">
        <f>IF(N151="nulová",J151,0)</f>
        <v>0</v>
      </c>
      <c r="BJ151" s="12" t="s">
        <v>75</v>
      </c>
      <c r="BK151" s="209">
        <f>ROUND(I151*H151,2)</f>
        <v>0</v>
      </c>
      <c r="BL151" s="12" t="s">
        <v>115</v>
      </c>
      <c r="BM151" s="12" t="s">
        <v>329</v>
      </c>
    </row>
    <row r="152" s="1" customFormat="1" ht="16.5" customHeight="1">
      <c r="B152" s="33"/>
      <c r="C152" s="198" t="s">
        <v>330</v>
      </c>
      <c r="D152" s="198" t="s">
        <v>111</v>
      </c>
      <c r="E152" s="199" t="s">
        <v>338</v>
      </c>
      <c r="F152" s="200" t="s">
        <v>339</v>
      </c>
      <c r="G152" s="201" t="s">
        <v>157</v>
      </c>
      <c r="H152" s="202">
        <v>9</v>
      </c>
      <c r="I152" s="203"/>
      <c r="J152" s="204">
        <f>ROUND(I152*H152,2)</f>
        <v>0</v>
      </c>
      <c r="K152" s="200" t="s">
        <v>1</v>
      </c>
      <c r="L152" s="38"/>
      <c r="M152" s="205" t="s">
        <v>1</v>
      </c>
      <c r="N152" s="206" t="s">
        <v>38</v>
      </c>
      <c r="O152" s="74"/>
      <c r="P152" s="207">
        <f>O152*H152</f>
        <v>0</v>
      </c>
      <c r="Q152" s="207">
        <v>0</v>
      </c>
      <c r="R152" s="207">
        <f>Q152*H152</f>
        <v>0</v>
      </c>
      <c r="S152" s="207">
        <v>0</v>
      </c>
      <c r="T152" s="208">
        <f>S152*H152</f>
        <v>0</v>
      </c>
      <c r="AR152" s="12" t="s">
        <v>115</v>
      </c>
      <c r="AT152" s="12" t="s">
        <v>111</v>
      </c>
      <c r="AU152" s="12" t="s">
        <v>77</v>
      </c>
      <c r="AY152" s="12" t="s">
        <v>110</v>
      </c>
      <c r="BE152" s="209">
        <f>IF(N152="základní",J152,0)</f>
        <v>0</v>
      </c>
      <c r="BF152" s="209">
        <f>IF(N152="snížená",J152,0)</f>
        <v>0</v>
      </c>
      <c r="BG152" s="209">
        <f>IF(N152="zákl. přenesená",J152,0)</f>
        <v>0</v>
      </c>
      <c r="BH152" s="209">
        <f>IF(N152="sníž. přenesená",J152,0)</f>
        <v>0</v>
      </c>
      <c r="BI152" s="209">
        <f>IF(N152="nulová",J152,0)</f>
        <v>0</v>
      </c>
      <c r="BJ152" s="12" t="s">
        <v>75</v>
      </c>
      <c r="BK152" s="209">
        <f>ROUND(I152*H152,2)</f>
        <v>0</v>
      </c>
      <c r="BL152" s="12" t="s">
        <v>115</v>
      </c>
      <c r="BM152" s="12" t="s">
        <v>333</v>
      </c>
    </row>
    <row r="153" s="1" customFormat="1" ht="16.5" customHeight="1">
      <c r="B153" s="33"/>
      <c r="C153" s="198" t="s">
        <v>203</v>
      </c>
      <c r="D153" s="198" t="s">
        <v>111</v>
      </c>
      <c r="E153" s="199" t="s">
        <v>341</v>
      </c>
      <c r="F153" s="200" t="s">
        <v>342</v>
      </c>
      <c r="G153" s="201" t="s">
        <v>157</v>
      </c>
      <c r="H153" s="202">
        <v>9</v>
      </c>
      <c r="I153" s="203"/>
      <c r="J153" s="204">
        <f>ROUND(I153*H153,2)</f>
        <v>0</v>
      </c>
      <c r="K153" s="200" t="s">
        <v>1</v>
      </c>
      <c r="L153" s="38"/>
      <c r="M153" s="205" t="s">
        <v>1</v>
      </c>
      <c r="N153" s="206" t="s">
        <v>38</v>
      </c>
      <c r="O153" s="74"/>
      <c r="P153" s="207">
        <f>O153*H153</f>
        <v>0</v>
      </c>
      <c r="Q153" s="207">
        <v>0</v>
      </c>
      <c r="R153" s="207">
        <f>Q153*H153</f>
        <v>0</v>
      </c>
      <c r="S153" s="207">
        <v>0</v>
      </c>
      <c r="T153" s="208">
        <f>S153*H153</f>
        <v>0</v>
      </c>
      <c r="AR153" s="12" t="s">
        <v>115</v>
      </c>
      <c r="AT153" s="12" t="s">
        <v>111</v>
      </c>
      <c r="AU153" s="12" t="s">
        <v>77</v>
      </c>
      <c r="AY153" s="12" t="s">
        <v>110</v>
      </c>
      <c r="BE153" s="209">
        <f>IF(N153="základní",J153,0)</f>
        <v>0</v>
      </c>
      <c r="BF153" s="209">
        <f>IF(N153="snížená",J153,0)</f>
        <v>0</v>
      </c>
      <c r="BG153" s="209">
        <f>IF(N153="zákl. přenesená",J153,0)</f>
        <v>0</v>
      </c>
      <c r="BH153" s="209">
        <f>IF(N153="sníž. přenesená",J153,0)</f>
        <v>0</v>
      </c>
      <c r="BI153" s="209">
        <f>IF(N153="nulová",J153,0)</f>
        <v>0</v>
      </c>
      <c r="BJ153" s="12" t="s">
        <v>75</v>
      </c>
      <c r="BK153" s="209">
        <f>ROUND(I153*H153,2)</f>
        <v>0</v>
      </c>
      <c r="BL153" s="12" t="s">
        <v>115</v>
      </c>
      <c r="BM153" s="12" t="s">
        <v>336</v>
      </c>
    </row>
    <row r="154" s="1" customFormat="1" ht="16.5" customHeight="1">
      <c r="B154" s="33"/>
      <c r="C154" s="198" t="s">
        <v>337</v>
      </c>
      <c r="D154" s="198" t="s">
        <v>111</v>
      </c>
      <c r="E154" s="199" t="s">
        <v>345</v>
      </c>
      <c r="F154" s="200" t="s">
        <v>346</v>
      </c>
      <c r="G154" s="201" t="s">
        <v>157</v>
      </c>
      <c r="H154" s="202">
        <v>9</v>
      </c>
      <c r="I154" s="203"/>
      <c r="J154" s="204">
        <f>ROUND(I154*H154,2)</f>
        <v>0</v>
      </c>
      <c r="K154" s="200" t="s">
        <v>1</v>
      </c>
      <c r="L154" s="38"/>
      <c r="M154" s="205" t="s">
        <v>1</v>
      </c>
      <c r="N154" s="206" t="s">
        <v>38</v>
      </c>
      <c r="O154" s="74"/>
      <c r="P154" s="207">
        <f>O154*H154</f>
        <v>0</v>
      </c>
      <c r="Q154" s="207">
        <v>0</v>
      </c>
      <c r="R154" s="207">
        <f>Q154*H154</f>
        <v>0</v>
      </c>
      <c r="S154" s="207">
        <v>0</v>
      </c>
      <c r="T154" s="208">
        <f>S154*H154</f>
        <v>0</v>
      </c>
      <c r="AR154" s="12" t="s">
        <v>115</v>
      </c>
      <c r="AT154" s="12" t="s">
        <v>111</v>
      </c>
      <c r="AU154" s="12" t="s">
        <v>77</v>
      </c>
      <c r="AY154" s="12" t="s">
        <v>110</v>
      </c>
      <c r="BE154" s="209">
        <f>IF(N154="základní",J154,0)</f>
        <v>0</v>
      </c>
      <c r="BF154" s="209">
        <f>IF(N154="snížená",J154,0)</f>
        <v>0</v>
      </c>
      <c r="BG154" s="209">
        <f>IF(N154="zákl. přenesená",J154,0)</f>
        <v>0</v>
      </c>
      <c r="BH154" s="209">
        <f>IF(N154="sníž. přenesená",J154,0)</f>
        <v>0</v>
      </c>
      <c r="BI154" s="209">
        <f>IF(N154="nulová",J154,0)</f>
        <v>0</v>
      </c>
      <c r="BJ154" s="12" t="s">
        <v>75</v>
      </c>
      <c r="BK154" s="209">
        <f>ROUND(I154*H154,2)</f>
        <v>0</v>
      </c>
      <c r="BL154" s="12" t="s">
        <v>115</v>
      </c>
      <c r="BM154" s="12" t="s">
        <v>340</v>
      </c>
    </row>
    <row r="155" s="1" customFormat="1" ht="16.5" customHeight="1">
      <c r="B155" s="33"/>
      <c r="C155" s="198" t="s">
        <v>207</v>
      </c>
      <c r="D155" s="198" t="s">
        <v>111</v>
      </c>
      <c r="E155" s="199" t="s">
        <v>348</v>
      </c>
      <c r="F155" s="200" t="s">
        <v>349</v>
      </c>
      <c r="G155" s="201" t="s">
        <v>157</v>
      </c>
      <c r="H155" s="202">
        <v>12</v>
      </c>
      <c r="I155" s="203"/>
      <c r="J155" s="204">
        <f>ROUND(I155*H155,2)</f>
        <v>0</v>
      </c>
      <c r="K155" s="200" t="s">
        <v>1</v>
      </c>
      <c r="L155" s="38"/>
      <c r="M155" s="205" t="s">
        <v>1</v>
      </c>
      <c r="N155" s="206" t="s">
        <v>38</v>
      </c>
      <c r="O155" s="74"/>
      <c r="P155" s="207">
        <f>O155*H155</f>
        <v>0</v>
      </c>
      <c r="Q155" s="207">
        <v>0</v>
      </c>
      <c r="R155" s="207">
        <f>Q155*H155</f>
        <v>0</v>
      </c>
      <c r="S155" s="207">
        <v>0</v>
      </c>
      <c r="T155" s="208">
        <f>S155*H155</f>
        <v>0</v>
      </c>
      <c r="AR155" s="12" t="s">
        <v>115</v>
      </c>
      <c r="AT155" s="12" t="s">
        <v>111</v>
      </c>
      <c r="AU155" s="12" t="s">
        <v>77</v>
      </c>
      <c r="AY155" s="12" t="s">
        <v>110</v>
      </c>
      <c r="BE155" s="209">
        <f>IF(N155="základní",J155,0)</f>
        <v>0</v>
      </c>
      <c r="BF155" s="209">
        <f>IF(N155="snížená",J155,0)</f>
        <v>0</v>
      </c>
      <c r="BG155" s="209">
        <f>IF(N155="zákl. přenesená",J155,0)</f>
        <v>0</v>
      </c>
      <c r="BH155" s="209">
        <f>IF(N155="sníž. přenesená",J155,0)</f>
        <v>0</v>
      </c>
      <c r="BI155" s="209">
        <f>IF(N155="nulová",J155,0)</f>
        <v>0</v>
      </c>
      <c r="BJ155" s="12" t="s">
        <v>75</v>
      </c>
      <c r="BK155" s="209">
        <f>ROUND(I155*H155,2)</f>
        <v>0</v>
      </c>
      <c r="BL155" s="12" t="s">
        <v>115</v>
      </c>
      <c r="BM155" s="12" t="s">
        <v>343</v>
      </c>
    </row>
    <row r="156" s="1" customFormat="1" ht="16.5" customHeight="1">
      <c r="B156" s="33"/>
      <c r="C156" s="198" t="s">
        <v>344</v>
      </c>
      <c r="D156" s="198" t="s">
        <v>111</v>
      </c>
      <c r="E156" s="199" t="s">
        <v>352</v>
      </c>
      <c r="F156" s="200" t="s">
        <v>353</v>
      </c>
      <c r="G156" s="201" t="s">
        <v>157</v>
      </c>
      <c r="H156" s="202">
        <v>40</v>
      </c>
      <c r="I156" s="203"/>
      <c r="J156" s="204">
        <f>ROUND(I156*H156,2)</f>
        <v>0</v>
      </c>
      <c r="K156" s="200" t="s">
        <v>1</v>
      </c>
      <c r="L156" s="38"/>
      <c r="M156" s="205" t="s">
        <v>1</v>
      </c>
      <c r="N156" s="206" t="s">
        <v>38</v>
      </c>
      <c r="O156" s="74"/>
      <c r="P156" s="207">
        <f>O156*H156</f>
        <v>0</v>
      </c>
      <c r="Q156" s="207">
        <v>0</v>
      </c>
      <c r="R156" s="207">
        <f>Q156*H156</f>
        <v>0</v>
      </c>
      <c r="S156" s="207">
        <v>0</v>
      </c>
      <c r="T156" s="208">
        <f>S156*H156</f>
        <v>0</v>
      </c>
      <c r="AR156" s="12" t="s">
        <v>115</v>
      </c>
      <c r="AT156" s="12" t="s">
        <v>111</v>
      </c>
      <c r="AU156" s="12" t="s">
        <v>77</v>
      </c>
      <c r="AY156" s="12" t="s">
        <v>110</v>
      </c>
      <c r="BE156" s="209">
        <f>IF(N156="základní",J156,0)</f>
        <v>0</v>
      </c>
      <c r="BF156" s="209">
        <f>IF(N156="snížená",J156,0)</f>
        <v>0</v>
      </c>
      <c r="BG156" s="209">
        <f>IF(N156="zákl. přenesená",J156,0)</f>
        <v>0</v>
      </c>
      <c r="BH156" s="209">
        <f>IF(N156="sníž. přenesená",J156,0)</f>
        <v>0</v>
      </c>
      <c r="BI156" s="209">
        <f>IF(N156="nulová",J156,0)</f>
        <v>0</v>
      </c>
      <c r="BJ156" s="12" t="s">
        <v>75</v>
      </c>
      <c r="BK156" s="209">
        <f>ROUND(I156*H156,2)</f>
        <v>0</v>
      </c>
      <c r="BL156" s="12" t="s">
        <v>115</v>
      </c>
      <c r="BM156" s="12" t="s">
        <v>347</v>
      </c>
    </row>
    <row r="157" s="1" customFormat="1" ht="16.5" customHeight="1">
      <c r="B157" s="33"/>
      <c r="C157" s="212" t="s">
        <v>212</v>
      </c>
      <c r="D157" s="212" t="s">
        <v>149</v>
      </c>
      <c r="E157" s="213" t="s">
        <v>355</v>
      </c>
      <c r="F157" s="214" t="s">
        <v>356</v>
      </c>
      <c r="G157" s="215" t="s">
        <v>157</v>
      </c>
      <c r="H157" s="216">
        <v>40</v>
      </c>
      <c r="I157" s="217"/>
      <c r="J157" s="218">
        <f>ROUND(I157*H157,2)</f>
        <v>0</v>
      </c>
      <c r="K157" s="214" t="s">
        <v>1</v>
      </c>
      <c r="L157" s="219"/>
      <c r="M157" s="220" t="s">
        <v>1</v>
      </c>
      <c r="N157" s="221" t="s">
        <v>38</v>
      </c>
      <c r="O157" s="74"/>
      <c r="P157" s="207">
        <f>O157*H157</f>
        <v>0</v>
      </c>
      <c r="Q157" s="207">
        <v>0</v>
      </c>
      <c r="R157" s="207">
        <f>Q157*H157</f>
        <v>0</v>
      </c>
      <c r="S157" s="207">
        <v>0</v>
      </c>
      <c r="T157" s="208">
        <f>S157*H157</f>
        <v>0</v>
      </c>
      <c r="AR157" s="12" t="s">
        <v>124</v>
      </c>
      <c r="AT157" s="12" t="s">
        <v>149</v>
      </c>
      <c r="AU157" s="12" t="s">
        <v>77</v>
      </c>
      <c r="AY157" s="12" t="s">
        <v>110</v>
      </c>
      <c r="BE157" s="209">
        <f>IF(N157="základní",J157,0)</f>
        <v>0</v>
      </c>
      <c r="BF157" s="209">
        <f>IF(N157="snížená",J157,0)</f>
        <v>0</v>
      </c>
      <c r="BG157" s="209">
        <f>IF(N157="zákl. přenesená",J157,0)</f>
        <v>0</v>
      </c>
      <c r="BH157" s="209">
        <f>IF(N157="sníž. přenesená",J157,0)</f>
        <v>0</v>
      </c>
      <c r="BI157" s="209">
        <f>IF(N157="nulová",J157,0)</f>
        <v>0</v>
      </c>
      <c r="BJ157" s="12" t="s">
        <v>75</v>
      </c>
      <c r="BK157" s="209">
        <f>ROUND(I157*H157,2)</f>
        <v>0</v>
      </c>
      <c r="BL157" s="12" t="s">
        <v>115</v>
      </c>
      <c r="BM157" s="12" t="s">
        <v>350</v>
      </c>
    </row>
    <row r="158" s="1" customFormat="1" ht="16.5" customHeight="1">
      <c r="B158" s="33"/>
      <c r="C158" s="198" t="s">
        <v>351</v>
      </c>
      <c r="D158" s="198" t="s">
        <v>111</v>
      </c>
      <c r="E158" s="199" t="s">
        <v>359</v>
      </c>
      <c r="F158" s="200" t="s">
        <v>360</v>
      </c>
      <c r="G158" s="201" t="s">
        <v>157</v>
      </c>
      <c r="H158" s="202">
        <v>1527</v>
      </c>
      <c r="I158" s="203"/>
      <c r="J158" s="204">
        <f>ROUND(I158*H158,2)</f>
        <v>0</v>
      </c>
      <c r="K158" s="200" t="s">
        <v>1</v>
      </c>
      <c r="L158" s="38"/>
      <c r="M158" s="205" t="s">
        <v>1</v>
      </c>
      <c r="N158" s="206" t="s">
        <v>38</v>
      </c>
      <c r="O158" s="74"/>
      <c r="P158" s="207">
        <f>O158*H158</f>
        <v>0</v>
      </c>
      <c r="Q158" s="207">
        <v>0</v>
      </c>
      <c r="R158" s="207">
        <f>Q158*H158</f>
        <v>0</v>
      </c>
      <c r="S158" s="207">
        <v>0</v>
      </c>
      <c r="T158" s="208">
        <f>S158*H158</f>
        <v>0</v>
      </c>
      <c r="AR158" s="12" t="s">
        <v>115</v>
      </c>
      <c r="AT158" s="12" t="s">
        <v>111</v>
      </c>
      <c r="AU158" s="12" t="s">
        <v>77</v>
      </c>
      <c r="AY158" s="12" t="s">
        <v>110</v>
      </c>
      <c r="BE158" s="209">
        <f>IF(N158="základní",J158,0)</f>
        <v>0</v>
      </c>
      <c r="BF158" s="209">
        <f>IF(N158="snížená",J158,0)</f>
        <v>0</v>
      </c>
      <c r="BG158" s="209">
        <f>IF(N158="zákl. přenesená",J158,0)</f>
        <v>0</v>
      </c>
      <c r="BH158" s="209">
        <f>IF(N158="sníž. přenesená",J158,0)</f>
        <v>0</v>
      </c>
      <c r="BI158" s="209">
        <f>IF(N158="nulová",J158,0)</f>
        <v>0</v>
      </c>
      <c r="BJ158" s="12" t="s">
        <v>75</v>
      </c>
      <c r="BK158" s="209">
        <f>ROUND(I158*H158,2)</f>
        <v>0</v>
      </c>
      <c r="BL158" s="12" t="s">
        <v>115</v>
      </c>
      <c r="BM158" s="12" t="s">
        <v>357</v>
      </c>
    </row>
    <row r="159" s="1" customFormat="1" ht="16.5" customHeight="1">
      <c r="B159" s="33"/>
      <c r="C159" s="198" t="s">
        <v>216</v>
      </c>
      <c r="D159" s="198" t="s">
        <v>111</v>
      </c>
      <c r="E159" s="199" t="s">
        <v>362</v>
      </c>
      <c r="F159" s="200" t="s">
        <v>363</v>
      </c>
      <c r="G159" s="201" t="s">
        <v>152</v>
      </c>
      <c r="H159" s="202">
        <v>42.225999999999999</v>
      </c>
      <c r="I159" s="203"/>
      <c r="J159" s="204">
        <f>ROUND(I159*H159,2)</f>
        <v>0</v>
      </c>
      <c r="K159" s="200" t="s">
        <v>1</v>
      </c>
      <c r="L159" s="38"/>
      <c r="M159" s="205" t="s">
        <v>1</v>
      </c>
      <c r="N159" s="206" t="s">
        <v>38</v>
      </c>
      <c r="O159" s="74"/>
      <c r="P159" s="207">
        <f>O159*H159</f>
        <v>0</v>
      </c>
      <c r="Q159" s="207">
        <v>0</v>
      </c>
      <c r="R159" s="207">
        <f>Q159*H159</f>
        <v>0</v>
      </c>
      <c r="S159" s="207">
        <v>0</v>
      </c>
      <c r="T159" s="208">
        <f>S159*H159</f>
        <v>0</v>
      </c>
      <c r="AR159" s="12" t="s">
        <v>115</v>
      </c>
      <c r="AT159" s="12" t="s">
        <v>111</v>
      </c>
      <c r="AU159" s="12" t="s">
        <v>77</v>
      </c>
      <c r="AY159" s="12" t="s">
        <v>110</v>
      </c>
      <c r="BE159" s="209">
        <f>IF(N159="základní",J159,0)</f>
        <v>0</v>
      </c>
      <c r="BF159" s="209">
        <f>IF(N159="snížená",J159,0)</f>
        <v>0</v>
      </c>
      <c r="BG159" s="209">
        <f>IF(N159="zákl. přenesená",J159,0)</f>
        <v>0</v>
      </c>
      <c r="BH159" s="209">
        <f>IF(N159="sníž. přenesená",J159,0)</f>
        <v>0</v>
      </c>
      <c r="BI159" s="209">
        <f>IF(N159="nulová",J159,0)</f>
        <v>0</v>
      </c>
      <c r="BJ159" s="12" t="s">
        <v>75</v>
      </c>
      <c r="BK159" s="209">
        <f>ROUND(I159*H159,2)</f>
        <v>0</v>
      </c>
      <c r="BL159" s="12" t="s">
        <v>115</v>
      </c>
      <c r="BM159" s="12" t="s">
        <v>439</v>
      </c>
    </row>
    <row r="160" s="1" customFormat="1" ht="16.5" customHeight="1">
      <c r="B160" s="33"/>
      <c r="C160" s="198" t="s">
        <v>358</v>
      </c>
      <c r="D160" s="198" t="s">
        <v>111</v>
      </c>
      <c r="E160" s="199" t="s">
        <v>366</v>
      </c>
      <c r="F160" s="200" t="s">
        <v>367</v>
      </c>
      <c r="G160" s="201" t="s">
        <v>152</v>
      </c>
      <c r="H160" s="202">
        <v>122.16</v>
      </c>
      <c r="I160" s="203"/>
      <c r="J160" s="204">
        <f>ROUND(I160*H160,2)</f>
        <v>0</v>
      </c>
      <c r="K160" s="200" t="s">
        <v>1</v>
      </c>
      <c r="L160" s="38"/>
      <c r="M160" s="205" t="s">
        <v>1</v>
      </c>
      <c r="N160" s="206" t="s">
        <v>38</v>
      </c>
      <c r="O160" s="74"/>
      <c r="P160" s="207">
        <f>O160*H160</f>
        <v>0</v>
      </c>
      <c r="Q160" s="207">
        <v>0</v>
      </c>
      <c r="R160" s="207">
        <f>Q160*H160</f>
        <v>0</v>
      </c>
      <c r="S160" s="207">
        <v>0</v>
      </c>
      <c r="T160" s="208">
        <f>S160*H160</f>
        <v>0</v>
      </c>
      <c r="AR160" s="12" t="s">
        <v>115</v>
      </c>
      <c r="AT160" s="12" t="s">
        <v>111</v>
      </c>
      <c r="AU160" s="12" t="s">
        <v>77</v>
      </c>
      <c r="AY160" s="12" t="s">
        <v>110</v>
      </c>
      <c r="BE160" s="209">
        <f>IF(N160="základní",J160,0)</f>
        <v>0</v>
      </c>
      <c r="BF160" s="209">
        <f>IF(N160="snížená",J160,0)</f>
        <v>0</v>
      </c>
      <c r="BG160" s="209">
        <f>IF(N160="zákl. přenesená",J160,0)</f>
        <v>0</v>
      </c>
      <c r="BH160" s="209">
        <f>IF(N160="sníž. přenesená",J160,0)</f>
        <v>0</v>
      </c>
      <c r="BI160" s="209">
        <f>IF(N160="nulová",J160,0)</f>
        <v>0</v>
      </c>
      <c r="BJ160" s="12" t="s">
        <v>75</v>
      </c>
      <c r="BK160" s="209">
        <f>ROUND(I160*H160,2)</f>
        <v>0</v>
      </c>
      <c r="BL160" s="12" t="s">
        <v>115</v>
      </c>
      <c r="BM160" s="12" t="s">
        <v>361</v>
      </c>
    </row>
    <row r="161" s="1" customFormat="1" ht="16.5" customHeight="1">
      <c r="B161" s="33"/>
      <c r="C161" s="198" t="s">
        <v>221</v>
      </c>
      <c r="D161" s="198" t="s">
        <v>111</v>
      </c>
      <c r="E161" s="199" t="s">
        <v>369</v>
      </c>
      <c r="F161" s="200" t="s">
        <v>370</v>
      </c>
      <c r="G161" s="201" t="s">
        <v>152</v>
      </c>
      <c r="H161" s="202">
        <v>36.012999999999998</v>
      </c>
      <c r="I161" s="203"/>
      <c r="J161" s="204">
        <f>ROUND(I161*H161,2)</f>
        <v>0</v>
      </c>
      <c r="K161" s="200" t="s">
        <v>1</v>
      </c>
      <c r="L161" s="38"/>
      <c r="M161" s="205" t="s">
        <v>1</v>
      </c>
      <c r="N161" s="206" t="s">
        <v>38</v>
      </c>
      <c r="O161" s="74"/>
      <c r="P161" s="207">
        <f>O161*H161</f>
        <v>0</v>
      </c>
      <c r="Q161" s="207">
        <v>0</v>
      </c>
      <c r="R161" s="207">
        <f>Q161*H161</f>
        <v>0</v>
      </c>
      <c r="S161" s="207">
        <v>0</v>
      </c>
      <c r="T161" s="208">
        <f>S161*H161</f>
        <v>0</v>
      </c>
      <c r="AR161" s="12" t="s">
        <v>115</v>
      </c>
      <c r="AT161" s="12" t="s">
        <v>111</v>
      </c>
      <c r="AU161" s="12" t="s">
        <v>77</v>
      </c>
      <c r="AY161" s="12" t="s">
        <v>110</v>
      </c>
      <c r="BE161" s="209">
        <f>IF(N161="základní",J161,0)</f>
        <v>0</v>
      </c>
      <c r="BF161" s="209">
        <f>IF(N161="snížená",J161,0)</f>
        <v>0</v>
      </c>
      <c r="BG161" s="209">
        <f>IF(N161="zákl. přenesená",J161,0)</f>
        <v>0</v>
      </c>
      <c r="BH161" s="209">
        <f>IF(N161="sníž. přenesená",J161,0)</f>
        <v>0</v>
      </c>
      <c r="BI161" s="209">
        <f>IF(N161="nulová",J161,0)</f>
        <v>0</v>
      </c>
      <c r="BJ161" s="12" t="s">
        <v>75</v>
      </c>
      <c r="BK161" s="209">
        <f>ROUND(I161*H161,2)</f>
        <v>0</v>
      </c>
      <c r="BL161" s="12" t="s">
        <v>115</v>
      </c>
      <c r="BM161" s="12" t="s">
        <v>364</v>
      </c>
    </row>
    <row r="162" s="1" customFormat="1" ht="16.5" customHeight="1">
      <c r="B162" s="33"/>
      <c r="C162" s="198" t="s">
        <v>365</v>
      </c>
      <c r="D162" s="198" t="s">
        <v>111</v>
      </c>
      <c r="E162" s="199" t="s">
        <v>373</v>
      </c>
      <c r="F162" s="200" t="s">
        <v>374</v>
      </c>
      <c r="G162" s="201" t="s">
        <v>152</v>
      </c>
      <c r="H162" s="202">
        <v>440.87</v>
      </c>
      <c r="I162" s="203"/>
      <c r="J162" s="204">
        <f>ROUND(I162*H162,2)</f>
        <v>0</v>
      </c>
      <c r="K162" s="200" t="s">
        <v>1</v>
      </c>
      <c r="L162" s="38"/>
      <c r="M162" s="205" t="s">
        <v>1</v>
      </c>
      <c r="N162" s="206" t="s">
        <v>38</v>
      </c>
      <c r="O162" s="74"/>
      <c r="P162" s="207">
        <f>O162*H162</f>
        <v>0</v>
      </c>
      <c r="Q162" s="207">
        <v>0</v>
      </c>
      <c r="R162" s="207">
        <f>Q162*H162</f>
        <v>0</v>
      </c>
      <c r="S162" s="207">
        <v>0</v>
      </c>
      <c r="T162" s="208">
        <f>S162*H162</f>
        <v>0</v>
      </c>
      <c r="AR162" s="12" t="s">
        <v>115</v>
      </c>
      <c r="AT162" s="12" t="s">
        <v>111</v>
      </c>
      <c r="AU162" s="12" t="s">
        <v>77</v>
      </c>
      <c r="AY162" s="12" t="s">
        <v>110</v>
      </c>
      <c r="BE162" s="209">
        <f>IF(N162="základní",J162,0)</f>
        <v>0</v>
      </c>
      <c r="BF162" s="209">
        <f>IF(N162="snížená",J162,0)</f>
        <v>0</v>
      </c>
      <c r="BG162" s="209">
        <f>IF(N162="zákl. přenesená",J162,0)</f>
        <v>0</v>
      </c>
      <c r="BH162" s="209">
        <f>IF(N162="sníž. přenesená",J162,0)</f>
        <v>0</v>
      </c>
      <c r="BI162" s="209">
        <f>IF(N162="nulová",J162,0)</f>
        <v>0</v>
      </c>
      <c r="BJ162" s="12" t="s">
        <v>75</v>
      </c>
      <c r="BK162" s="209">
        <f>ROUND(I162*H162,2)</f>
        <v>0</v>
      </c>
      <c r="BL162" s="12" t="s">
        <v>115</v>
      </c>
      <c r="BM162" s="12" t="s">
        <v>368</v>
      </c>
    </row>
    <row r="163" s="1" customFormat="1" ht="16.5" customHeight="1">
      <c r="B163" s="33"/>
      <c r="C163" s="198" t="s">
        <v>225</v>
      </c>
      <c r="D163" s="198" t="s">
        <v>111</v>
      </c>
      <c r="E163" s="199" t="s">
        <v>376</v>
      </c>
      <c r="F163" s="200" t="s">
        <v>377</v>
      </c>
      <c r="G163" s="201" t="s">
        <v>152</v>
      </c>
      <c r="H163" s="202">
        <v>2260.5500000000002</v>
      </c>
      <c r="I163" s="203"/>
      <c r="J163" s="204">
        <f>ROUND(I163*H163,2)</f>
        <v>0</v>
      </c>
      <c r="K163" s="200" t="s">
        <v>1</v>
      </c>
      <c r="L163" s="38"/>
      <c r="M163" s="205" t="s">
        <v>1</v>
      </c>
      <c r="N163" s="206" t="s">
        <v>38</v>
      </c>
      <c r="O163" s="74"/>
      <c r="P163" s="207">
        <f>O163*H163</f>
        <v>0</v>
      </c>
      <c r="Q163" s="207">
        <v>0</v>
      </c>
      <c r="R163" s="207">
        <f>Q163*H163</f>
        <v>0</v>
      </c>
      <c r="S163" s="207">
        <v>0</v>
      </c>
      <c r="T163" s="208">
        <f>S163*H163</f>
        <v>0</v>
      </c>
      <c r="AR163" s="12" t="s">
        <v>115</v>
      </c>
      <c r="AT163" s="12" t="s">
        <v>111</v>
      </c>
      <c r="AU163" s="12" t="s">
        <v>77</v>
      </c>
      <c r="AY163" s="12" t="s">
        <v>110</v>
      </c>
      <c r="BE163" s="209">
        <f>IF(N163="základní",J163,0)</f>
        <v>0</v>
      </c>
      <c r="BF163" s="209">
        <f>IF(N163="snížená",J163,0)</f>
        <v>0</v>
      </c>
      <c r="BG163" s="209">
        <f>IF(N163="zákl. přenesená",J163,0)</f>
        <v>0</v>
      </c>
      <c r="BH163" s="209">
        <f>IF(N163="sníž. přenesená",J163,0)</f>
        <v>0</v>
      </c>
      <c r="BI163" s="209">
        <f>IF(N163="nulová",J163,0)</f>
        <v>0</v>
      </c>
      <c r="BJ163" s="12" t="s">
        <v>75</v>
      </c>
      <c r="BK163" s="209">
        <f>ROUND(I163*H163,2)</f>
        <v>0</v>
      </c>
      <c r="BL163" s="12" t="s">
        <v>115</v>
      </c>
      <c r="BM163" s="12" t="s">
        <v>371</v>
      </c>
    </row>
    <row r="164" s="1" customFormat="1" ht="22.5" customHeight="1">
      <c r="B164" s="33"/>
      <c r="C164" s="198" t="s">
        <v>372</v>
      </c>
      <c r="D164" s="198" t="s">
        <v>111</v>
      </c>
      <c r="E164" s="199" t="s">
        <v>380</v>
      </c>
      <c r="F164" s="200" t="s">
        <v>381</v>
      </c>
      <c r="G164" s="201" t="s">
        <v>152</v>
      </c>
      <c r="H164" s="202">
        <v>512.28999999999996</v>
      </c>
      <c r="I164" s="203"/>
      <c r="J164" s="204">
        <f>ROUND(I164*H164,2)</f>
        <v>0</v>
      </c>
      <c r="K164" s="200" t="s">
        <v>1</v>
      </c>
      <c r="L164" s="38"/>
      <c r="M164" s="205" t="s">
        <v>1</v>
      </c>
      <c r="N164" s="206" t="s">
        <v>38</v>
      </c>
      <c r="O164" s="74"/>
      <c r="P164" s="207">
        <f>O164*H164</f>
        <v>0</v>
      </c>
      <c r="Q164" s="207">
        <v>0</v>
      </c>
      <c r="R164" s="207">
        <f>Q164*H164</f>
        <v>0</v>
      </c>
      <c r="S164" s="207">
        <v>0</v>
      </c>
      <c r="T164" s="208">
        <f>S164*H164</f>
        <v>0</v>
      </c>
      <c r="AR164" s="12" t="s">
        <v>115</v>
      </c>
      <c r="AT164" s="12" t="s">
        <v>111</v>
      </c>
      <c r="AU164" s="12" t="s">
        <v>77</v>
      </c>
      <c r="AY164" s="12" t="s">
        <v>110</v>
      </c>
      <c r="BE164" s="209">
        <f>IF(N164="základní",J164,0)</f>
        <v>0</v>
      </c>
      <c r="BF164" s="209">
        <f>IF(N164="snížená",J164,0)</f>
        <v>0</v>
      </c>
      <c r="BG164" s="209">
        <f>IF(N164="zákl. přenesená",J164,0)</f>
        <v>0</v>
      </c>
      <c r="BH164" s="209">
        <f>IF(N164="sníž. přenesená",J164,0)</f>
        <v>0</v>
      </c>
      <c r="BI164" s="209">
        <f>IF(N164="nulová",J164,0)</f>
        <v>0</v>
      </c>
      <c r="BJ164" s="12" t="s">
        <v>75</v>
      </c>
      <c r="BK164" s="209">
        <f>ROUND(I164*H164,2)</f>
        <v>0</v>
      </c>
      <c r="BL164" s="12" t="s">
        <v>115</v>
      </c>
      <c r="BM164" s="12" t="s">
        <v>375</v>
      </c>
    </row>
    <row r="165" s="1" customFormat="1" ht="22.5" customHeight="1">
      <c r="B165" s="33"/>
      <c r="C165" s="198" t="s">
        <v>228</v>
      </c>
      <c r="D165" s="198" t="s">
        <v>111</v>
      </c>
      <c r="E165" s="199" t="s">
        <v>383</v>
      </c>
      <c r="F165" s="200" t="s">
        <v>384</v>
      </c>
      <c r="G165" s="201" t="s">
        <v>152</v>
      </c>
      <c r="H165" s="202">
        <v>17.155000000000001</v>
      </c>
      <c r="I165" s="203"/>
      <c r="J165" s="204">
        <f>ROUND(I165*H165,2)</f>
        <v>0</v>
      </c>
      <c r="K165" s="200" t="s">
        <v>1</v>
      </c>
      <c r="L165" s="38"/>
      <c r="M165" s="205" t="s">
        <v>1</v>
      </c>
      <c r="N165" s="206" t="s">
        <v>38</v>
      </c>
      <c r="O165" s="74"/>
      <c r="P165" s="207">
        <f>O165*H165</f>
        <v>0</v>
      </c>
      <c r="Q165" s="207">
        <v>0</v>
      </c>
      <c r="R165" s="207">
        <f>Q165*H165</f>
        <v>0</v>
      </c>
      <c r="S165" s="207">
        <v>0</v>
      </c>
      <c r="T165" s="208">
        <f>S165*H165</f>
        <v>0</v>
      </c>
      <c r="AR165" s="12" t="s">
        <v>115</v>
      </c>
      <c r="AT165" s="12" t="s">
        <v>111</v>
      </c>
      <c r="AU165" s="12" t="s">
        <v>77</v>
      </c>
      <c r="AY165" s="12" t="s">
        <v>110</v>
      </c>
      <c r="BE165" s="209">
        <f>IF(N165="základní",J165,0)</f>
        <v>0</v>
      </c>
      <c r="BF165" s="209">
        <f>IF(N165="snížená",J165,0)</f>
        <v>0</v>
      </c>
      <c r="BG165" s="209">
        <f>IF(N165="zákl. přenesená",J165,0)</f>
        <v>0</v>
      </c>
      <c r="BH165" s="209">
        <f>IF(N165="sníž. přenesená",J165,0)</f>
        <v>0</v>
      </c>
      <c r="BI165" s="209">
        <f>IF(N165="nulová",J165,0)</f>
        <v>0</v>
      </c>
      <c r="BJ165" s="12" t="s">
        <v>75</v>
      </c>
      <c r="BK165" s="209">
        <f>ROUND(I165*H165,2)</f>
        <v>0</v>
      </c>
      <c r="BL165" s="12" t="s">
        <v>115</v>
      </c>
      <c r="BM165" s="12" t="s">
        <v>378</v>
      </c>
    </row>
    <row r="166" s="1" customFormat="1" ht="22.5" customHeight="1">
      <c r="B166" s="33"/>
      <c r="C166" s="198" t="s">
        <v>379</v>
      </c>
      <c r="D166" s="198" t="s">
        <v>111</v>
      </c>
      <c r="E166" s="199" t="s">
        <v>387</v>
      </c>
      <c r="F166" s="200" t="s">
        <v>388</v>
      </c>
      <c r="G166" s="201" t="s">
        <v>152</v>
      </c>
      <c r="H166" s="202">
        <v>146.68700000000001</v>
      </c>
      <c r="I166" s="203"/>
      <c r="J166" s="204">
        <f>ROUND(I166*H166,2)</f>
        <v>0</v>
      </c>
      <c r="K166" s="200" t="s">
        <v>1</v>
      </c>
      <c r="L166" s="38"/>
      <c r="M166" s="205" t="s">
        <v>1</v>
      </c>
      <c r="N166" s="206" t="s">
        <v>38</v>
      </c>
      <c r="O166" s="74"/>
      <c r="P166" s="207">
        <f>O166*H166</f>
        <v>0</v>
      </c>
      <c r="Q166" s="207">
        <v>0</v>
      </c>
      <c r="R166" s="207">
        <f>Q166*H166</f>
        <v>0</v>
      </c>
      <c r="S166" s="207">
        <v>0</v>
      </c>
      <c r="T166" s="208">
        <f>S166*H166</f>
        <v>0</v>
      </c>
      <c r="AR166" s="12" t="s">
        <v>115</v>
      </c>
      <c r="AT166" s="12" t="s">
        <v>111</v>
      </c>
      <c r="AU166" s="12" t="s">
        <v>77</v>
      </c>
      <c r="AY166" s="12" t="s">
        <v>110</v>
      </c>
      <c r="BE166" s="209">
        <f>IF(N166="základní",J166,0)</f>
        <v>0</v>
      </c>
      <c r="BF166" s="209">
        <f>IF(N166="snížená",J166,0)</f>
        <v>0</v>
      </c>
      <c r="BG166" s="209">
        <f>IF(N166="zákl. přenesená",J166,0)</f>
        <v>0</v>
      </c>
      <c r="BH166" s="209">
        <f>IF(N166="sníž. přenesená",J166,0)</f>
        <v>0</v>
      </c>
      <c r="BI166" s="209">
        <f>IF(N166="nulová",J166,0)</f>
        <v>0</v>
      </c>
      <c r="BJ166" s="12" t="s">
        <v>75</v>
      </c>
      <c r="BK166" s="209">
        <f>ROUND(I166*H166,2)</f>
        <v>0</v>
      </c>
      <c r="BL166" s="12" t="s">
        <v>115</v>
      </c>
      <c r="BM166" s="12" t="s">
        <v>382</v>
      </c>
    </row>
    <row r="167" s="1" customFormat="1" ht="16.5" customHeight="1">
      <c r="B167" s="33"/>
      <c r="C167" s="198" t="s">
        <v>232</v>
      </c>
      <c r="D167" s="198" t="s">
        <v>111</v>
      </c>
      <c r="E167" s="199" t="s">
        <v>390</v>
      </c>
      <c r="F167" s="200" t="s">
        <v>391</v>
      </c>
      <c r="G167" s="201" t="s">
        <v>157</v>
      </c>
      <c r="H167" s="202">
        <v>2</v>
      </c>
      <c r="I167" s="203"/>
      <c r="J167" s="204">
        <f>ROUND(I167*H167,2)</f>
        <v>0</v>
      </c>
      <c r="K167" s="200" t="s">
        <v>1</v>
      </c>
      <c r="L167" s="38"/>
      <c r="M167" s="205" t="s">
        <v>1</v>
      </c>
      <c r="N167" s="206" t="s">
        <v>38</v>
      </c>
      <c r="O167" s="74"/>
      <c r="P167" s="207">
        <f>O167*H167</f>
        <v>0</v>
      </c>
      <c r="Q167" s="207">
        <v>0</v>
      </c>
      <c r="R167" s="207">
        <f>Q167*H167</f>
        <v>0</v>
      </c>
      <c r="S167" s="207">
        <v>0</v>
      </c>
      <c r="T167" s="208">
        <f>S167*H167</f>
        <v>0</v>
      </c>
      <c r="AR167" s="12" t="s">
        <v>115</v>
      </c>
      <c r="AT167" s="12" t="s">
        <v>111</v>
      </c>
      <c r="AU167" s="12" t="s">
        <v>77</v>
      </c>
      <c r="AY167" s="12" t="s">
        <v>110</v>
      </c>
      <c r="BE167" s="209">
        <f>IF(N167="základní",J167,0)</f>
        <v>0</v>
      </c>
      <c r="BF167" s="209">
        <f>IF(N167="snížená",J167,0)</f>
        <v>0</v>
      </c>
      <c r="BG167" s="209">
        <f>IF(N167="zákl. přenesená",J167,0)</f>
        <v>0</v>
      </c>
      <c r="BH167" s="209">
        <f>IF(N167="sníž. přenesená",J167,0)</f>
        <v>0</v>
      </c>
      <c r="BI167" s="209">
        <f>IF(N167="nulová",J167,0)</f>
        <v>0</v>
      </c>
      <c r="BJ167" s="12" t="s">
        <v>75</v>
      </c>
      <c r="BK167" s="209">
        <f>ROUND(I167*H167,2)</f>
        <v>0</v>
      </c>
      <c r="BL167" s="12" t="s">
        <v>115</v>
      </c>
      <c r="BM167" s="12" t="s">
        <v>385</v>
      </c>
    </row>
    <row r="168" s="1" customFormat="1" ht="16.5" customHeight="1">
      <c r="B168" s="33"/>
      <c r="C168" s="198" t="s">
        <v>386</v>
      </c>
      <c r="D168" s="198" t="s">
        <v>111</v>
      </c>
      <c r="E168" s="199" t="s">
        <v>394</v>
      </c>
      <c r="F168" s="200" t="s">
        <v>395</v>
      </c>
      <c r="G168" s="201" t="s">
        <v>152</v>
      </c>
      <c r="H168" s="202">
        <v>1281</v>
      </c>
      <c r="I168" s="203"/>
      <c r="J168" s="204">
        <f>ROUND(I168*H168,2)</f>
        <v>0</v>
      </c>
      <c r="K168" s="200" t="s">
        <v>1</v>
      </c>
      <c r="L168" s="38"/>
      <c r="M168" s="205" t="s">
        <v>1</v>
      </c>
      <c r="N168" s="206" t="s">
        <v>38</v>
      </c>
      <c r="O168" s="74"/>
      <c r="P168" s="207">
        <f>O168*H168</f>
        <v>0</v>
      </c>
      <c r="Q168" s="207">
        <v>0</v>
      </c>
      <c r="R168" s="207">
        <f>Q168*H168</f>
        <v>0</v>
      </c>
      <c r="S168" s="207">
        <v>0</v>
      </c>
      <c r="T168" s="208">
        <f>S168*H168</f>
        <v>0</v>
      </c>
      <c r="AR168" s="12" t="s">
        <v>115</v>
      </c>
      <c r="AT168" s="12" t="s">
        <v>111</v>
      </c>
      <c r="AU168" s="12" t="s">
        <v>77</v>
      </c>
      <c r="AY168" s="12" t="s">
        <v>110</v>
      </c>
      <c r="BE168" s="209">
        <f>IF(N168="základní",J168,0)</f>
        <v>0</v>
      </c>
      <c r="BF168" s="209">
        <f>IF(N168="snížená",J168,0)</f>
        <v>0</v>
      </c>
      <c r="BG168" s="209">
        <f>IF(N168="zákl. přenesená",J168,0)</f>
        <v>0</v>
      </c>
      <c r="BH168" s="209">
        <f>IF(N168="sníž. přenesená",J168,0)</f>
        <v>0</v>
      </c>
      <c r="BI168" s="209">
        <f>IF(N168="nulová",J168,0)</f>
        <v>0</v>
      </c>
      <c r="BJ168" s="12" t="s">
        <v>75</v>
      </c>
      <c r="BK168" s="209">
        <f>ROUND(I168*H168,2)</f>
        <v>0</v>
      </c>
      <c r="BL168" s="12" t="s">
        <v>115</v>
      </c>
      <c r="BM168" s="12" t="s">
        <v>389</v>
      </c>
    </row>
    <row r="169" s="1" customFormat="1" ht="16.5" customHeight="1">
      <c r="B169" s="33"/>
      <c r="C169" s="198" t="s">
        <v>235</v>
      </c>
      <c r="D169" s="198" t="s">
        <v>111</v>
      </c>
      <c r="E169" s="199" t="s">
        <v>401</v>
      </c>
      <c r="F169" s="200" t="s">
        <v>402</v>
      </c>
      <c r="G169" s="201" t="s">
        <v>152</v>
      </c>
      <c r="H169" s="202">
        <v>122.16</v>
      </c>
      <c r="I169" s="203"/>
      <c r="J169" s="204">
        <f>ROUND(I169*H169,2)</f>
        <v>0</v>
      </c>
      <c r="K169" s="200" t="s">
        <v>1</v>
      </c>
      <c r="L169" s="38"/>
      <c r="M169" s="205" t="s">
        <v>1</v>
      </c>
      <c r="N169" s="206" t="s">
        <v>38</v>
      </c>
      <c r="O169" s="74"/>
      <c r="P169" s="207">
        <f>O169*H169</f>
        <v>0</v>
      </c>
      <c r="Q169" s="207">
        <v>0</v>
      </c>
      <c r="R169" s="207">
        <f>Q169*H169</f>
        <v>0</v>
      </c>
      <c r="S169" s="207">
        <v>0</v>
      </c>
      <c r="T169" s="208">
        <f>S169*H169</f>
        <v>0</v>
      </c>
      <c r="AR169" s="12" t="s">
        <v>115</v>
      </c>
      <c r="AT169" s="12" t="s">
        <v>111</v>
      </c>
      <c r="AU169" s="12" t="s">
        <v>77</v>
      </c>
      <c r="AY169" s="12" t="s">
        <v>110</v>
      </c>
      <c r="BE169" s="209">
        <f>IF(N169="základní",J169,0)</f>
        <v>0</v>
      </c>
      <c r="BF169" s="209">
        <f>IF(N169="snížená",J169,0)</f>
        <v>0</v>
      </c>
      <c r="BG169" s="209">
        <f>IF(N169="zákl. přenesená",J169,0)</f>
        <v>0</v>
      </c>
      <c r="BH169" s="209">
        <f>IF(N169="sníž. přenesená",J169,0)</f>
        <v>0</v>
      </c>
      <c r="BI169" s="209">
        <f>IF(N169="nulová",J169,0)</f>
        <v>0</v>
      </c>
      <c r="BJ169" s="12" t="s">
        <v>75</v>
      </c>
      <c r="BK169" s="209">
        <f>ROUND(I169*H169,2)</f>
        <v>0</v>
      </c>
      <c r="BL169" s="12" t="s">
        <v>115</v>
      </c>
      <c r="BM169" s="12" t="s">
        <v>392</v>
      </c>
    </row>
    <row r="170" s="1" customFormat="1" ht="16.5" customHeight="1">
      <c r="B170" s="33"/>
      <c r="C170" s="198" t="s">
        <v>393</v>
      </c>
      <c r="D170" s="198" t="s">
        <v>111</v>
      </c>
      <c r="E170" s="199" t="s">
        <v>404</v>
      </c>
      <c r="F170" s="200" t="s">
        <v>405</v>
      </c>
      <c r="G170" s="201" t="s">
        <v>152</v>
      </c>
      <c r="H170" s="202">
        <v>0.76400000000000001</v>
      </c>
      <c r="I170" s="203"/>
      <c r="J170" s="204">
        <f>ROUND(I170*H170,2)</f>
        <v>0</v>
      </c>
      <c r="K170" s="200" t="s">
        <v>1</v>
      </c>
      <c r="L170" s="38"/>
      <c r="M170" s="205" t="s">
        <v>1</v>
      </c>
      <c r="N170" s="206" t="s">
        <v>38</v>
      </c>
      <c r="O170" s="74"/>
      <c r="P170" s="207">
        <f>O170*H170</f>
        <v>0</v>
      </c>
      <c r="Q170" s="207">
        <v>0</v>
      </c>
      <c r="R170" s="207">
        <f>Q170*H170</f>
        <v>0</v>
      </c>
      <c r="S170" s="207">
        <v>0</v>
      </c>
      <c r="T170" s="208">
        <f>S170*H170</f>
        <v>0</v>
      </c>
      <c r="AR170" s="12" t="s">
        <v>115</v>
      </c>
      <c r="AT170" s="12" t="s">
        <v>111</v>
      </c>
      <c r="AU170" s="12" t="s">
        <v>77</v>
      </c>
      <c r="AY170" s="12" t="s">
        <v>110</v>
      </c>
      <c r="BE170" s="209">
        <f>IF(N170="základní",J170,0)</f>
        <v>0</v>
      </c>
      <c r="BF170" s="209">
        <f>IF(N170="snížená",J170,0)</f>
        <v>0</v>
      </c>
      <c r="BG170" s="209">
        <f>IF(N170="zákl. přenesená",J170,0)</f>
        <v>0</v>
      </c>
      <c r="BH170" s="209">
        <f>IF(N170="sníž. přenesená",J170,0)</f>
        <v>0</v>
      </c>
      <c r="BI170" s="209">
        <f>IF(N170="nulová",J170,0)</f>
        <v>0</v>
      </c>
      <c r="BJ170" s="12" t="s">
        <v>75</v>
      </c>
      <c r="BK170" s="209">
        <f>ROUND(I170*H170,2)</f>
        <v>0</v>
      </c>
      <c r="BL170" s="12" t="s">
        <v>115</v>
      </c>
      <c r="BM170" s="12" t="s">
        <v>396</v>
      </c>
    </row>
    <row r="171" s="1" customFormat="1" ht="16.5" customHeight="1">
      <c r="B171" s="33"/>
      <c r="C171" s="198" t="s">
        <v>239</v>
      </c>
      <c r="D171" s="198" t="s">
        <v>111</v>
      </c>
      <c r="E171" s="199" t="s">
        <v>408</v>
      </c>
      <c r="F171" s="200" t="s">
        <v>409</v>
      </c>
      <c r="G171" s="201" t="s">
        <v>152</v>
      </c>
      <c r="H171" s="202">
        <v>6.9000000000000004</v>
      </c>
      <c r="I171" s="203"/>
      <c r="J171" s="204">
        <f>ROUND(I171*H171,2)</f>
        <v>0</v>
      </c>
      <c r="K171" s="200" t="s">
        <v>1</v>
      </c>
      <c r="L171" s="38"/>
      <c r="M171" s="222" t="s">
        <v>1</v>
      </c>
      <c r="N171" s="223" t="s">
        <v>38</v>
      </c>
      <c r="O171" s="224"/>
      <c r="P171" s="225">
        <f>O171*H171</f>
        <v>0</v>
      </c>
      <c r="Q171" s="225">
        <v>0</v>
      </c>
      <c r="R171" s="225">
        <f>Q171*H171</f>
        <v>0</v>
      </c>
      <c r="S171" s="225">
        <v>0</v>
      </c>
      <c r="T171" s="226">
        <f>S171*H171</f>
        <v>0</v>
      </c>
      <c r="AR171" s="12" t="s">
        <v>115</v>
      </c>
      <c r="AT171" s="12" t="s">
        <v>111</v>
      </c>
      <c r="AU171" s="12" t="s">
        <v>77</v>
      </c>
      <c r="AY171" s="12" t="s">
        <v>110</v>
      </c>
      <c r="BE171" s="209">
        <f>IF(N171="základní",J171,0)</f>
        <v>0</v>
      </c>
      <c r="BF171" s="209">
        <f>IF(N171="snížená",J171,0)</f>
        <v>0</v>
      </c>
      <c r="BG171" s="209">
        <f>IF(N171="zákl. přenesená",J171,0)</f>
        <v>0</v>
      </c>
      <c r="BH171" s="209">
        <f>IF(N171="sníž. přenesená",J171,0)</f>
        <v>0</v>
      </c>
      <c r="BI171" s="209">
        <f>IF(N171="nulová",J171,0)</f>
        <v>0</v>
      </c>
      <c r="BJ171" s="12" t="s">
        <v>75</v>
      </c>
      <c r="BK171" s="209">
        <f>ROUND(I171*H171,2)</f>
        <v>0</v>
      </c>
      <c r="BL171" s="12" t="s">
        <v>115</v>
      </c>
      <c r="BM171" s="12" t="s">
        <v>399</v>
      </c>
    </row>
    <row r="172" s="1" customFormat="1" ht="6.96" customHeight="1">
      <c r="B172" s="52"/>
      <c r="C172" s="53"/>
      <c r="D172" s="53"/>
      <c r="E172" s="53"/>
      <c r="F172" s="53"/>
      <c r="G172" s="53"/>
      <c r="H172" s="53"/>
      <c r="I172" s="150"/>
      <c r="J172" s="53"/>
      <c r="K172" s="53"/>
      <c r="L172" s="38"/>
    </row>
  </sheetData>
  <sheetProtection sheet="1" autoFilter="0" formatColumns="0" formatRows="0" objects="1" scenarios="1" spinCount="100000" saltValue="TO45zWAUoRjkIl9IS3UMfQ2fScyBynlg6MIMmrAnx42W3sbRGsskMVUTbb1vVT5g9oXNkc4CJfyQpPGHR/UbWg==" hashValue="SUNAvokwKgVcs+6NDCjFmoNWPMGwrrXD/08eOGR46XWQssgf/osVugfTNTI+AG+c7JaDAG247ZAQqaeWru8YDw==" algorithmName="SHA-512" password="CC35"/>
  <autoFilter ref="C86:K171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Teplá Lucie</dc:creator>
  <cp:lastModifiedBy>Teplá Lucie</cp:lastModifiedBy>
  <dcterms:created xsi:type="dcterms:W3CDTF">2019-01-30T07:21:16Z</dcterms:created>
  <dcterms:modified xsi:type="dcterms:W3CDTF">2019-01-30T07:21:20Z</dcterms:modified>
</cp:coreProperties>
</file>