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-81-01.1 - Oprava TV..." sheetId="2" r:id="rId2"/>
    <sheet name="SO 01-81-01.2 - Oprava TV..." sheetId="3" r:id="rId3"/>
    <sheet name="SO 01-87-01 - Ukolejnění ..." sheetId="4" r:id="rId4"/>
    <sheet name="VON - VRNY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01-81-01.1 - Oprava TV...'!$C$87:$K$324</definedName>
    <definedName name="_xlnm.Print_Area" localSheetId="1">'SO 01-81-01.1 - Oprava TV...'!$C$4:$J$39,'SO 01-81-01.1 - Oprava TV...'!$C$45:$J$69,'SO 01-81-01.1 - Oprava TV...'!$C$75:$K$324</definedName>
    <definedName name="_xlnm.Print_Titles" localSheetId="1">'SO 01-81-01.1 - Oprava TV...'!$87:$87</definedName>
    <definedName name="_xlnm._FilterDatabase" localSheetId="2" hidden="1">'SO 01-81-01.2 - Oprava TV...'!$C$81:$K$89</definedName>
    <definedName name="_xlnm.Print_Area" localSheetId="2">'SO 01-81-01.2 - Oprava TV...'!$C$4:$J$39,'SO 01-81-01.2 - Oprava TV...'!$C$45:$J$63,'SO 01-81-01.2 - Oprava TV...'!$C$69:$K$89</definedName>
    <definedName name="_xlnm.Print_Titles" localSheetId="2">'SO 01-81-01.2 - Oprava TV...'!$81:$81</definedName>
    <definedName name="_xlnm._FilterDatabase" localSheetId="3" hidden="1">'SO 01-87-01 - Ukolejnění ...'!$C$82:$K$113</definedName>
    <definedName name="_xlnm.Print_Area" localSheetId="3">'SO 01-87-01 - Ukolejnění ...'!$C$4:$J$39,'SO 01-87-01 - Ukolejnění ...'!$C$45:$J$64,'SO 01-87-01 - Ukolejnění ...'!$C$70:$K$113</definedName>
    <definedName name="_xlnm.Print_Titles" localSheetId="3">'SO 01-87-01 - Ukolejnění ...'!$82:$82</definedName>
    <definedName name="_xlnm._FilterDatabase" localSheetId="4" hidden="1">'VON - VRNY'!$C$79:$K$86</definedName>
    <definedName name="_xlnm.Print_Area" localSheetId="4">'VON - VRNY'!$C$4:$J$39,'VON - VRNY'!$C$45:$J$61,'VON - VRNY'!$C$67:$K$86</definedName>
    <definedName name="_xlnm.Print_Titles" localSheetId="4">'VON - VRNY'!$79:$79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74"/>
  <c r="E7"/>
  <c r="E70"/>
  <c i="4" r="J37"/>
  <c r="J36"/>
  <c i="1" r="AY57"/>
  <c i="4" r="J35"/>
  <c i="1" r="AX57"/>
  <c i="4"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77"/>
  <c r="E7"/>
  <c r="E73"/>
  <c i="3" r="J37"/>
  <c r="J36"/>
  <c i="1" r="AY56"/>
  <c i="3" r="J35"/>
  <c i="1" r="AX56"/>
  <c i="3" r="BI88"/>
  <c r="BH88"/>
  <c r="BG88"/>
  <c r="BF88"/>
  <c r="T88"/>
  <c r="T87"/>
  <c r="T86"/>
  <c r="R88"/>
  <c r="R87"/>
  <c r="R86"/>
  <c r="P88"/>
  <c r="P87"/>
  <c r="P86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52"/>
  <c r="E7"/>
  <c r="E72"/>
  <c i="2" r="J37"/>
  <c r="J36"/>
  <c i="1" r="AY55"/>
  <c i="2" r="J35"/>
  <c i="1" r="AX55"/>
  <c i="2"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82"/>
  <c r="E7"/>
  <c r="E48"/>
  <c i="1" r="L50"/>
  <c r="AM50"/>
  <c r="AM49"/>
  <c r="L49"/>
  <c r="AM47"/>
  <c r="L47"/>
  <c r="L45"/>
  <c r="L44"/>
  <c i="2" r="BK316"/>
  <c r="J290"/>
  <c r="J236"/>
  <c r="BK188"/>
  <c r="J164"/>
  <c r="J151"/>
  <c r="BK129"/>
  <c i="4" r="BK96"/>
  <c i="2" r="BK297"/>
  <c r="BK235"/>
  <c r="BK222"/>
  <c r="J197"/>
  <c r="J147"/>
  <c i="4" r="J108"/>
  <c i="2" r="J257"/>
  <c r="J222"/>
  <c r="BK165"/>
  <c r="J130"/>
  <c r="J105"/>
  <c i="4" r="BK88"/>
  <c i="2" r="BK290"/>
  <c r="J142"/>
  <c r="J126"/>
  <c i="1" r="AS54"/>
  <c i="2" r="BK162"/>
  <c r="BK127"/>
  <c r="J185"/>
  <c r="BK154"/>
  <c r="J115"/>
  <c r="J191"/>
  <c r="J107"/>
  <c r="BK267"/>
  <c r="BK217"/>
  <c r="BK187"/>
  <c r="BK126"/>
  <c r="J108"/>
  <c r="BK324"/>
  <c r="J321"/>
  <c r="J285"/>
  <c r="BK250"/>
  <c r="J165"/>
  <c r="BK124"/>
  <c r="BK93"/>
  <c r="J296"/>
  <c r="J263"/>
  <c r="J228"/>
  <c r="J212"/>
  <c r="BK205"/>
  <c r="BK182"/>
  <c r="BK166"/>
  <c i="4" r="BK107"/>
  <c i="2" r="BK304"/>
  <c r="J248"/>
  <c r="BK219"/>
  <c r="BK160"/>
  <c r="BK147"/>
  <c i="4" r="BK110"/>
  <c i="2" r="J316"/>
  <c r="J273"/>
  <c r="J226"/>
  <c r="BK186"/>
  <c r="BK105"/>
  <c i="4" r="J106"/>
  <c i="2" r="J209"/>
  <c r="J137"/>
  <c r="J120"/>
  <c r="J312"/>
  <c r="J278"/>
  <c r="BK131"/>
  <c i="4" r="J110"/>
  <c r="BK89"/>
  <c i="2" r="BK280"/>
  <c r="BK213"/>
  <c r="J189"/>
  <c r="BK139"/>
  <c r="J198"/>
  <c r="J127"/>
  <c r="J98"/>
  <c i="5" r="J86"/>
  <c i="2" r="BK254"/>
  <c r="BK216"/>
  <c r="J175"/>
  <c i="4" r="BK112"/>
  <c i="2" r="J317"/>
  <c r="J309"/>
  <c r="J282"/>
  <c r="J252"/>
  <c r="BK179"/>
  <c i="5" r="J83"/>
  <c i="2" r="BK260"/>
  <c r="J186"/>
  <c r="BK141"/>
  <c r="BK102"/>
  <c i="4" r="J88"/>
  <c i="2" r="BK321"/>
  <c r="BK302"/>
  <c r="J217"/>
  <c r="J155"/>
  <c r="J117"/>
  <c i="5" r="J84"/>
  <c i="2" r="BK277"/>
  <c r="BK248"/>
  <c r="J213"/>
  <c r="J200"/>
  <c r="J161"/>
  <c i="4" r="J98"/>
  <c i="2" r="J305"/>
  <c r="BK247"/>
  <c r="J179"/>
  <c r="J153"/>
  <c r="J148"/>
  <c r="J122"/>
  <c i="4" r="BK94"/>
  <c i="2" r="BK246"/>
  <c r="J227"/>
  <c r="BK204"/>
  <c r="BK174"/>
  <c i="5" r="BK86"/>
  <c i="2" r="BK281"/>
  <c r="BK241"/>
  <c r="BK206"/>
  <c r="BK153"/>
  <c r="BK121"/>
  <c r="J96"/>
  <c r="BK295"/>
  <c r="BK135"/>
  <c r="BK112"/>
  <c i="4" r="J107"/>
  <c r="J86"/>
  <c i="2" r="BK287"/>
  <c r="J247"/>
  <c r="J206"/>
  <c r="J128"/>
  <c r="BK193"/>
  <c r="BK209"/>
  <c r="J101"/>
  <c i="4" r="BK97"/>
  <c i="2" r="J241"/>
  <c r="BK224"/>
  <c r="BK183"/>
  <c r="BK163"/>
  <c i="4" r="BK91"/>
  <c i="3" r="J84"/>
  <c i="2" r="BK315"/>
  <c r="J287"/>
  <c r="J262"/>
  <c r="BK173"/>
  <c r="BK152"/>
  <c i="5" r="BK84"/>
  <c i="2" r="J283"/>
  <c r="BK242"/>
  <c r="J214"/>
  <c r="BK177"/>
  <c r="BK146"/>
  <c r="BK259"/>
  <c r="BK200"/>
  <c r="BK178"/>
  <c r="BK91"/>
  <c i="4" r="J104"/>
  <c i="2" r="J313"/>
  <c r="BK291"/>
  <c r="J267"/>
  <c r="BK214"/>
  <c r="BK99"/>
  <c i="4" r="J91"/>
  <c i="2" r="BK261"/>
  <c r="J225"/>
  <c r="BK185"/>
  <c r="J215"/>
  <c r="BK197"/>
  <c r="J167"/>
  <c r="J91"/>
  <c r="BK317"/>
  <c r="BK272"/>
  <c r="BK167"/>
  <c r="J112"/>
  <c i="4" r="J112"/>
  <c i="2" r="BK311"/>
  <c r="J250"/>
  <c r="J220"/>
  <c r="J178"/>
  <c r="BK156"/>
  <c r="J135"/>
  <c i="4" r="J100"/>
  <c i="2" r="BK320"/>
  <c r="BK300"/>
  <c r="J272"/>
  <c r="BK232"/>
  <c r="BK215"/>
  <c r="BK190"/>
  <c r="J103"/>
  <c i="4" r="J96"/>
  <c i="2" r="BK252"/>
  <c r="J210"/>
  <c r="J163"/>
  <c r="BK122"/>
  <c r="J102"/>
  <c r="BK296"/>
  <c r="J199"/>
  <c r="BK136"/>
  <c r="BK107"/>
  <c i="4" r="BK104"/>
  <c i="2" r="BK318"/>
  <c r="BK282"/>
  <c r="BK228"/>
  <c r="BK191"/>
  <c r="J149"/>
  <c r="BK269"/>
  <c r="BK184"/>
  <c r="J168"/>
  <c r="BK117"/>
  <c i="5" r="J82"/>
  <c i="2" r="BK128"/>
  <c r="BK273"/>
  <c r="J221"/>
  <c r="BK195"/>
  <c r="J157"/>
  <c i="5" r="BK85"/>
  <c i="4" r="BK95"/>
  <c i="2" r="BK312"/>
  <c r="J269"/>
  <c r="J259"/>
  <c r="BK199"/>
  <c r="J173"/>
  <c r="J94"/>
  <c i="3" r="J88"/>
  <c i="2" r="BK239"/>
  <c r="J207"/>
  <c r="J174"/>
  <c r="J136"/>
  <c r="BK323"/>
  <c r="BK306"/>
  <c r="J244"/>
  <c r="J162"/>
  <c r="BK137"/>
  <c r="J97"/>
  <c r="J319"/>
  <c r="J266"/>
  <c r="BK227"/>
  <c r="BK210"/>
  <c r="J183"/>
  <c r="BK170"/>
  <c r="BK150"/>
  <c i="4" r="J97"/>
  <c i="2" r="J297"/>
  <c r="BK240"/>
  <c r="BK189"/>
  <c r="BK149"/>
  <c r="J121"/>
  <c i="4" r="J93"/>
  <c i="2" r="BK274"/>
  <c r="J229"/>
  <c r="BK218"/>
  <c r="BK169"/>
  <c i="4" r="BK109"/>
  <c i="2" r="BK279"/>
  <c r="J223"/>
  <c r="BK202"/>
  <c r="J146"/>
  <c r="BK115"/>
  <c r="J306"/>
  <c r="J291"/>
  <c r="J141"/>
  <c r="BK116"/>
  <c r="J93"/>
  <c i="4" r="J90"/>
  <c i="2" r="BK293"/>
  <c r="J242"/>
  <c r="BK211"/>
  <c r="J154"/>
  <c r="BK119"/>
  <c r="J180"/>
  <c r="BK145"/>
  <c r="BK96"/>
  <c r="BK108"/>
  <c r="J268"/>
  <c r="BK220"/>
  <c r="BK194"/>
  <c r="J156"/>
  <c i="4" r="J109"/>
  <c i="2" r="J320"/>
  <c r="J310"/>
  <c r="J270"/>
  <c r="J231"/>
  <c r="J192"/>
  <c r="BK159"/>
  <c i="4" r="BK108"/>
  <c i="2" r="J304"/>
  <c r="J211"/>
  <c r="BK172"/>
  <c r="J138"/>
  <c i="4" r="BK103"/>
  <c i="2" r="J323"/>
  <c r="J311"/>
  <c r="J293"/>
  <c r="J239"/>
  <c r="BK164"/>
  <c r="BK142"/>
  <c r="BK100"/>
  <c r="BK298"/>
  <c r="J279"/>
  <c r="J255"/>
  <c r="BK225"/>
  <c r="BK196"/>
  <c r="J172"/>
  <c r="J158"/>
  <c i="4" r="J103"/>
  <c i="2" r="BK270"/>
  <c r="J184"/>
  <c r="BK158"/>
  <c r="J144"/>
  <c i="4" r="BK98"/>
  <c i="2" r="J315"/>
  <c r="BK233"/>
  <c r="BK198"/>
  <c r="J166"/>
  <c i="4" r="BK93"/>
  <c i="2" r="J246"/>
  <c r="BK208"/>
  <c r="J124"/>
  <c r="BK98"/>
  <c r="J294"/>
  <c r="J203"/>
  <c r="J132"/>
  <c r="BK97"/>
  <c i="4" r="BK100"/>
  <c i="2" r="BK313"/>
  <c r="BK255"/>
  <c r="J196"/>
  <c r="BK138"/>
  <c r="J224"/>
  <c r="J170"/>
  <c r="J125"/>
  <c r="BK101"/>
  <c r="J129"/>
  <c r="J277"/>
  <c r="J219"/>
  <c r="BK192"/>
  <c r="BK120"/>
  <c i="3" r="BK88"/>
  <c i="2" r="BK292"/>
  <c r="J261"/>
  <c r="J230"/>
  <c r="J190"/>
  <c i="5" r="BK82"/>
  <c i="2" r="J233"/>
  <c r="BK203"/>
  <c r="J169"/>
  <c r="BK109"/>
  <c r="BK322"/>
  <c r="BK305"/>
  <c r="BK283"/>
  <c r="BK236"/>
  <c r="BK157"/>
  <c r="J109"/>
  <c i="3" r="BK84"/>
  <c i="2" r="J254"/>
  <c r="J218"/>
  <c r="J195"/>
  <c r="BK143"/>
  <c r="BK114"/>
  <c i="4" r="J94"/>
  <c i="2" r="BK309"/>
  <c r="BK263"/>
  <c r="J216"/>
  <c r="J193"/>
  <c r="BK151"/>
  <c r="J176"/>
  <c r="J119"/>
  <c r="BK103"/>
  <c r="J181"/>
  <c r="J274"/>
  <c r="J235"/>
  <c r="BK201"/>
  <c r="J182"/>
  <c i="5" r="J85"/>
  <c i="2" r="J318"/>
  <c r="BK299"/>
  <c r="J265"/>
  <c r="J245"/>
  <c r="BK207"/>
  <c r="J100"/>
  <c i="4" r="J92"/>
  <c i="2" r="J302"/>
  <c r="BK226"/>
  <c r="BK171"/>
  <c r="BK130"/>
  <c i="4" r="BK90"/>
  <c i="2" r="J324"/>
  <c r="BK314"/>
  <c r="J295"/>
  <c r="BK268"/>
  <c r="BK168"/>
  <c r="J150"/>
  <c r="J114"/>
  <c i="4" r="BK86"/>
  <c i="2" r="J292"/>
  <c r="J264"/>
  <c r="J314"/>
  <c r="BK266"/>
  <c r="BK223"/>
  <c r="BK176"/>
  <c r="BK155"/>
  <c r="BK132"/>
  <c i="4" r="J95"/>
  <c i="2" r="J298"/>
  <c r="J240"/>
  <c r="BK221"/>
  <c r="J187"/>
  <c r="J143"/>
  <c r="J260"/>
  <c r="BK230"/>
  <c r="J204"/>
  <c r="J131"/>
  <c r="J116"/>
  <c r="BK94"/>
  <c r="J300"/>
  <c r="J202"/>
  <c r="J139"/>
  <c r="BK104"/>
  <c i="4" r="BK92"/>
  <c i="2" r="BK294"/>
  <c r="BK278"/>
  <c r="BK229"/>
  <c r="BK212"/>
  <c r="J188"/>
  <c r="BK144"/>
  <c r="BK264"/>
  <c r="BK175"/>
  <c r="J152"/>
  <c r="J104"/>
  <c r="J171"/>
  <c r="J281"/>
  <c r="BK257"/>
  <c r="J205"/>
  <c r="BK180"/>
  <c i="4" r="BK106"/>
  <c i="2" r="BK319"/>
  <c r="BK303"/>
  <c r="BK285"/>
  <c r="BK262"/>
  <c r="BK244"/>
  <c r="J194"/>
  <c r="BK161"/>
  <c i="5" r="BK83"/>
  <c i="2" r="BK310"/>
  <c r="BK245"/>
  <c r="J208"/>
  <c r="J177"/>
  <c r="J160"/>
  <c r="BK125"/>
  <c i="4" r="J89"/>
  <c i="2" r="J322"/>
  <c r="J303"/>
  <c r="J280"/>
  <c r="BK231"/>
  <c r="J159"/>
  <c r="J145"/>
  <c r="J99"/>
  <c r="J299"/>
  <c r="BK265"/>
  <c r="J232"/>
  <c r="J201"/>
  <c r="BK181"/>
  <c r="BK148"/>
  <c i="3" l="1" r="T83"/>
  <c r="T82"/>
  <c r="R83"/>
  <c r="R82"/>
  <c r="P83"/>
  <c r="P82"/>
  <c i="1" r="AU56"/>
  <c i="2" r="R134"/>
  <c r="T276"/>
  <c r="T289"/>
  <c r="BK134"/>
  <c r="J134"/>
  <c r="J63"/>
  <c r="R243"/>
  <c r="R238"/>
  <c r="BK308"/>
  <c r="J308"/>
  <c r="J68"/>
  <c r="P134"/>
  <c r="P276"/>
  <c r="R308"/>
  <c r="P90"/>
  <c r="T90"/>
  <c r="T111"/>
  <c r="P243"/>
  <c r="P238"/>
  <c r="BK289"/>
  <c r="J289"/>
  <c r="J67"/>
  <c r="R289"/>
  <c i="4" r="BK105"/>
  <c r="J105"/>
  <c r="J63"/>
  <c r="T85"/>
  <c r="T102"/>
  <c r="T105"/>
  <c i="5" r="BK81"/>
  <c r="J81"/>
  <c r="J60"/>
  <c i="2" r="R90"/>
  <c r="P111"/>
  <c r="T243"/>
  <c r="T238"/>
  <c r="P289"/>
  <c i="4" r="R105"/>
  <c i="2" r="T134"/>
  <c r="R276"/>
  <c r="P308"/>
  <c i="4" r="R85"/>
  <c r="R84"/>
  <c r="R83"/>
  <c r="R102"/>
  <c r="P85"/>
  <c r="BK102"/>
  <c r="J102"/>
  <c r="J62"/>
  <c r="P102"/>
  <c r="P105"/>
  <c i="5" r="P81"/>
  <c r="P80"/>
  <c i="1" r="AU58"/>
  <c i="4" r="BK85"/>
  <c r="J85"/>
  <c r="J61"/>
  <c i="5" r="R81"/>
  <c r="R80"/>
  <c i="2" r="BK90"/>
  <c r="J90"/>
  <c r="J61"/>
  <c r="BK111"/>
  <c r="J111"/>
  <c r="J62"/>
  <c r="R111"/>
  <c r="BK243"/>
  <c r="J243"/>
  <c r="J65"/>
  <c r="BK276"/>
  <c r="J276"/>
  <c r="J66"/>
  <c r="T308"/>
  <c i="5" r="T81"/>
  <c r="T80"/>
  <c i="2" r="F55"/>
  <c r="BE96"/>
  <c r="BE97"/>
  <c r="BE101"/>
  <c r="BE144"/>
  <c r="BE165"/>
  <c r="BE173"/>
  <c r="BE180"/>
  <c r="BE206"/>
  <c r="BE223"/>
  <c r="BE269"/>
  <c r="BE270"/>
  <c r="BE295"/>
  <c r="BE297"/>
  <c i="4" r="BE90"/>
  <c i="5" r="BE83"/>
  <c i="2" r="BE94"/>
  <c r="BE107"/>
  <c r="BE108"/>
  <c r="BE131"/>
  <c r="BE156"/>
  <c r="BE166"/>
  <c r="BE207"/>
  <c r="BE208"/>
  <c r="BE209"/>
  <c r="BE233"/>
  <c r="BE245"/>
  <c r="BE263"/>
  <c r="BE266"/>
  <c r="BE273"/>
  <c r="BE282"/>
  <c r="BE298"/>
  <c r="BE309"/>
  <c r="BE310"/>
  <c r="BE313"/>
  <c r="BE320"/>
  <c r="BE321"/>
  <c r="BE322"/>
  <c r="BE323"/>
  <c r="BE324"/>
  <c i="3" r="E48"/>
  <c r="F55"/>
  <c i="4" r="E48"/>
  <c r="BE93"/>
  <c r="BE94"/>
  <c r="BE95"/>
  <c r="BE107"/>
  <c i="5" r="E48"/>
  <c i="2" r="BE91"/>
  <c r="BE93"/>
  <c r="BE112"/>
  <c r="BE127"/>
  <c r="BE146"/>
  <c r="BE149"/>
  <c r="BE170"/>
  <c r="BE182"/>
  <c r="BE184"/>
  <c r="BE189"/>
  <c r="BE199"/>
  <c r="BE214"/>
  <c r="BE222"/>
  <c r="BE248"/>
  <c r="BE254"/>
  <c r="BE257"/>
  <c r="BE259"/>
  <c r="BE262"/>
  <c r="BE305"/>
  <c r="BE312"/>
  <c r="BK238"/>
  <c r="J238"/>
  <c r="J64"/>
  <c i="3" r="J76"/>
  <c r="BE84"/>
  <c i="4" r="J52"/>
  <c r="F80"/>
  <c r="BE88"/>
  <c r="BE98"/>
  <c r="BE100"/>
  <c r="BE104"/>
  <c i="5" r="F77"/>
  <c r="BE82"/>
  <c i="2" r="E78"/>
  <c r="BE98"/>
  <c r="BE104"/>
  <c r="BE160"/>
  <c r="BE167"/>
  <c r="BE168"/>
  <c r="BE169"/>
  <c r="BE171"/>
  <c r="BE181"/>
  <c r="BE195"/>
  <c r="BE201"/>
  <c r="BE203"/>
  <c r="BE235"/>
  <c r="BE236"/>
  <c r="BE240"/>
  <c r="BE260"/>
  <c r="BE272"/>
  <c r="BE278"/>
  <c r="BE290"/>
  <c r="BE302"/>
  <c r="BE306"/>
  <c r="BE314"/>
  <c r="BE315"/>
  <c r="BE316"/>
  <c i="3" r="BK87"/>
  <c r="J87"/>
  <c r="J62"/>
  <c i="4" r="BE108"/>
  <c i="2" r="BE125"/>
  <c r="BE153"/>
  <c r="BE154"/>
  <c r="BE158"/>
  <c r="BE179"/>
  <c r="BE196"/>
  <c r="BE197"/>
  <c r="BE198"/>
  <c r="BE202"/>
  <c r="BE211"/>
  <c r="BE229"/>
  <c r="BE239"/>
  <c r="BE247"/>
  <c r="BE252"/>
  <c r="BE279"/>
  <c i="4" r="BE89"/>
  <c i="2" r="BE116"/>
  <c r="BE121"/>
  <c r="BE175"/>
  <c r="BE176"/>
  <c r="BE177"/>
  <c r="BE186"/>
  <c r="BE296"/>
  <c i="5" r="J52"/>
  <c i="2" r="J52"/>
  <c r="BE100"/>
  <c r="BE105"/>
  <c r="BE120"/>
  <c r="BE122"/>
  <c r="BE128"/>
  <c r="BE130"/>
  <c r="BE132"/>
  <c r="BE135"/>
  <c r="BE139"/>
  <c r="BE142"/>
  <c r="BE143"/>
  <c r="BE172"/>
  <c r="BE215"/>
  <c r="BE218"/>
  <c r="BE219"/>
  <c r="BE220"/>
  <c r="BE225"/>
  <c r="BE228"/>
  <c r="BE109"/>
  <c r="BE114"/>
  <c r="BE136"/>
  <c r="BE141"/>
  <c r="BE159"/>
  <c r="BE194"/>
  <c r="BE204"/>
  <c r="BE227"/>
  <c r="BE246"/>
  <c r="BE250"/>
  <c r="BE281"/>
  <c r="BE291"/>
  <c r="BE292"/>
  <c r="BE311"/>
  <c r="BE317"/>
  <c i="3" r="BE88"/>
  <c i="4" r="BE96"/>
  <c r="BE97"/>
  <c r="BE103"/>
  <c r="BE106"/>
  <c r="BE109"/>
  <c r="BE110"/>
  <c r="BE112"/>
  <c i="2" r="BE99"/>
  <c r="BE103"/>
  <c r="BE115"/>
  <c r="BE124"/>
  <c r="BE129"/>
  <c r="BE137"/>
  <c r="BE145"/>
  <c r="BE187"/>
  <c r="BE188"/>
  <c r="BE193"/>
  <c r="BE274"/>
  <c r="BE280"/>
  <c r="BE285"/>
  <c r="BE287"/>
  <c r="BE293"/>
  <c i="4" r="BE91"/>
  <c i="5" r="BE84"/>
  <c i="2" r="BE117"/>
  <c r="BE147"/>
  <c r="BE148"/>
  <c r="BE151"/>
  <c r="BE152"/>
  <c r="BE155"/>
  <c r="BE157"/>
  <c r="BE164"/>
  <c r="BE212"/>
  <c r="BE226"/>
  <c r="BE242"/>
  <c r="BE244"/>
  <c r="BE261"/>
  <c r="BE264"/>
  <c r="BE268"/>
  <c r="BE283"/>
  <c i="4" r="BE86"/>
  <c i="2" r="BE102"/>
  <c r="BE119"/>
  <c r="BE138"/>
  <c r="BE178"/>
  <c r="BE183"/>
  <c r="BE192"/>
  <c r="BE200"/>
  <c r="BE205"/>
  <c r="BE210"/>
  <c r="BE213"/>
  <c r="BE216"/>
  <c r="BE224"/>
  <c r="BE230"/>
  <c r="BE241"/>
  <c r="BE277"/>
  <c r="BE294"/>
  <c r="BE304"/>
  <c i="5" r="BE85"/>
  <c i="2" r="BE126"/>
  <c r="BE150"/>
  <c r="BE161"/>
  <c r="BE162"/>
  <c r="BE163"/>
  <c r="BE174"/>
  <c r="BE185"/>
  <c r="BE190"/>
  <c r="BE191"/>
  <c r="BE217"/>
  <c r="BE221"/>
  <c r="BE231"/>
  <c r="BE232"/>
  <c r="BE255"/>
  <c r="BE265"/>
  <c r="BE267"/>
  <c r="BE299"/>
  <c r="BE300"/>
  <c r="BE303"/>
  <c r="BE318"/>
  <c r="BE319"/>
  <c i="4" r="BE92"/>
  <c i="5" r="BE86"/>
  <c i="2" r="F36"/>
  <c i="1" r="BC55"/>
  <c i="4" r="F37"/>
  <c i="1" r="BD57"/>
  <c i="2" r="F34"/>
  <c i="1" r="BA55"/>
  <c i="2" r="F35"/>
  <c i="1" r="BB55"/>
  <c i="5" r="F35"/>
  <c i="1" r="BB58"/>
  <c i="4" r="J34"/>
  <c i="1" r="AW57"/>
  <c i="5" r="F37"/>
  <c i="1" r="BD58"/>
  <c i="2" r="J34"/>
  <c i="1" r="AW55"/>
  <c i="3" r="F34"/>
  <c i="1" r="BA56"/>
  <c i="3" r="F35"/>
  <c i="1" r="BB56"/>
  <c i="3" r="F36"/>
  <c i="1" r="BC56"/>
  <c i="5" r="J34"/>
  <c i="1" r="AW58"/>
  <c i="5" r="F34"/>
  <c i="1" r="BA58"/>
  <c i="3" r="F37"/>
  <c i="1" r="BD56"/>
  <c i="5" r="F36"/>
  <c i="1" r="BC58"/>
  <c i="2" r="F37"/>
  <c i="1" r="BD55"/>
  <c i="4" r="F36"/>
  <c i="1" r="BC57"/>
  <c i="3" r="J34"/>
  <c i="1" r="AW56"/>
  <c i="4" r="F35"/>
  <c i="1" r="BB57"/>
  <c i="4" r="F34"/>
  <c i="1" r="BA57"/>
  <c i="2" l="1" r="R89"/>
  <c r="R88"/>
  <c r="T89"/>
  <c r="T88"/>
  <c i="4" r="P84"/>
  <c r="P83"/>
  <c i="1" r="AU57"/>
  <c i="4" r="T84"/>
  <c r="T83"/>
  <c i="2" r="P89"/>
  <c r="P88"/>
  <c i="1" r="AU55"/>
  <c i="4" r="BK84"/>
  <c r="BK83"/>
  <c r="J83"/>
  <c r="J59"/>
  <c i="5" r="BK80"/>
  <c r="J80"/>
  <c r="J59"/>
  <c i="2" r="BK89"/>
  <c r="BK88"/>
  <c r="J88"/>
  <c r="J59"/>
  <c i="3" r="BK86"/>
  <c r="J86"/>
  <c r="J61"/>
  <c r="J33"/>
  <c i="1" r="AV56"/>
  <c r="AT56"/>
  <c i="5" r="J33"/>
  <c i="1" r="AV58"/>
  <c r="AT58"/>
  <c r="BA54"/>
  <c r="W30"/>
  <c i="3" r="F33"/>
  <c i="1" r="AZ56"/>
  <c i="4" r="F33"/>
  <c i="1" r="AZ57"/>
  <c r="BC54"/>
  <c r="W32"/>
  <c i="4" r="J33"/>
  <c i="1" r="AV57"/>
  <c r="AT57"/>
  <c r="BD54"/>
  <c r="W33"/>
  <c i="2" r="J33"/>
  <c i="1" r="AV55"/>
  <c r="AT55"/>
  <c i="5" r="F33"/>
  <c i="1" r="AZ58"/>
  <c r="BB54"/>
  <c r="W31"/>
  <c i="2" r="F33"/>
  <c i="1" r="AZ55"/>
  <c i="4" l="1" r="J84"/>
  <c r="J60"/>
  <c i="3" r="BK83"/>
  <c r="BK82"/>
  <c r="J82"/>
  <c r="J59"/>
  <c i="2" r="J89"/>
  <c r="J60"/>
  <c i="1" r="AU54"/>
  <c r="AY54"/>
  <c i="2" r="J30"/>
  <c i="1" r="AG55"/>
  <c r="AN55"/>
  <c r="AZ54"/>
  <c r="W29"/>
  <c i="5" r="J30"/>
  <c i="1" r="AG58"/>
  <c r="AN58"/>
  <c i="4" r="J30"/>
  <c i="1" r="AG57"/>
  <c r="AN57"/>
  <c r="AW54"/>
  <c r="AK30"/>
  <c r="AX54"/>
  <c i="5" l="1" r="J39"/>
  <c i="3" r="J83"/>
  <c r="J60"/>
  <c i="2" r="J39"/>
  <c i="4" r="J39"/>
  <c i="3" r="J30"/>
  <c i="1" r="AG56"/>
  <c r="AN56"/>
  <c r="AV54"/>
  <c r="AK29"/>
  <c i="3" l="1" r="J39"/>
  <c i="1" r="AG54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<sst xmlns="http://schemas.openxmlformats.org/spreadsheetml/2006/main">
  <si>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</si>
  <si>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</si>
  <si>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</si>
  <si>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</si>
  <si>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</si>
  <si>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{d7fec257-6a74-422e-82e1-3cc9c0b42ba4}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</si>
  <si>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</si>
  <si>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</si>
  <si>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</si>
  <si>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</si>
  <si>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</si>
  <si>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</si>
  <si>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0,00001</t>
  </si>
  <si>
    <t>Kód:</t>
  </si>
  <si>
    <t>O49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</si>
  <si>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</si>
  <si>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</si>
  <si>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TV v úseku Dřísy (mimo)-Všetaty (mimo)</t>
  </si>
  <si>
    <t>KSO:</t>
  </si>
  <si>
    <t/>
  </si>
  <si>
    <t>CC-CZ:</t>
  </si>
  <si>
    <t>Místo:</t>
  </si>
  <si>
    <t xml:space="preserve"> </t>
  </si>
  <si>
    <t>Datum:</t>
  </si>
  <si>
    <t>20. 11. 2025</t>
  </si>
  <si>
    <t>Zadavatel:</t>
  </si>
  <si>
    <t>IČ:</t>
  </si>
  <si>
    <t>70994234</t>
  </si>
  <si>
    <t>Správa železnic, s.o. přednosta SEE</t>
  </si>
  <si>
    <t>DIČ:</t>
  </si>
  <si>
    <t>CZ70994234</t>
  </si>
  <si>
    <t>Účastník:</t>
  </si>
  <si>
    <t>Vyplň údaj</t>
  </si>
  <si>
    <t>Projektant:</t>
  </si>
  <si>
    <t>Správa železnic, s.o. Zástupce přednosty SEE</t>
  </si>
  <si>
    <t>True</t>
  </si>
  <si>
    <t>Zpracovatel:</t>
  </si>
  <si>
    <t>Poznámka:</t>
  </si>
  <si>
    <t>Soupis prací je sestaven s využitím Cenové soustavy UOŽI a ÚRS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</si>
  <si>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</si>
  <si>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</si>
  <si>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</si>
  <si>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</si>
  <si>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</si>
  <si>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</si>
  <si>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</si>
  <si>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</si>
  <si>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</si>
  <si>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</si>
  <si>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</si>
  <si>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</si>
  <si>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</si>
  <si>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</si>
  <si>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</si>
  <si>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</si>
  <si>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</si>
  <si>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</si>
  <si>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</si>
  <si>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</si>
  <si>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</si>
  <si>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</si>
  <si>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</si>
  <si>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</si>
  <si>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</si>
  <si>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</si>
  <si>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</si>
  <si>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</si>
  <si>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</si>
  <si>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</si>
  <si>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</si>
  <si>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</si>
  <si>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</si>
  <si>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</si>
  <si>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</si>
  <si>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</si>
  <si>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</si>
  <si>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</si>
  <si>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</si>
  <si>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01-81-01.1</t>
  </si>
  <si>
    <t>Oprava TV v úseku Dřísy (mimo) - Všetaty (mimo) - UOŽI</t>
  </si>
  <si>
    <t>STA</t>
  </si>
  <si>
    <t>1</t>
  </si>
  <si>
    <t>{341fecb3-88a6-4f13-9de4-a76e875bcb80}</t>
  </si>
  <si>
    <t>2</t>
  </si>
  <si>
    <t>SO 01-81-01.2</t>
  </si>
  <si>
    <t>Oprava TV v úseku Dřísy (mimo) - Všetaty (mimo) - ÚRS</t>
  </si>
  <si>
    <t>{67331dae-8611-4d12-b51c-8a993ff91446}</t>
  </si>
  <si>
    <t>SO 01-87-01</t>
  </si>
  <si>
    <t>Ukolejnění ocelových konstrukcí v úseku Dřísy (mimo)-Všetaty (mimo) - UOŽI</t>
  </si>
  <si>
    <t>{fa524953-3714-4a5e-9797-40c780be96f5}</t>
  </si>
  <si>
    <t>VON</t>
  </si>
  <si>
    <t>VRNY</t>
  </si>
  <si>
    <t>{e9f25f8c-018f-425f-a91a-29a69bcf4855}</t>
  </si>
  <si>
    <t>KRYCÍ LIST SOUPISU PRACÍ</t>
  </si>
  <si>
    <t>Objekt:</t>
  </si>
  <si>
    <t>SO 01-81-01.1 - Oprava TV v úseku Dřísy (mimo) - Všetaty (mimo) - UOŽI</t>
  </si>
  <si>
    <t>REKAPITULACE ČLENĚNÍ SOUPISU PRACÍ</t>
  </si>
  <si>
    <t>Kód dílu - Popis</t>
  </si>
  <si>
    <t>Cena celkem [CZK]</t>
  </si>
  <si>
    <t>-1</t>
  </si>
  <si>
    <t>HSV - HSV</t>
  </si>
  <si>
    <t xml:space="preserve">    10 A - Základy</t>
  </si>
  <si>
    <t xml:space="preserve">    10 B - Stožáry a břevna</t>
  </si>
  <si>
    <t xml:space="preserve">    10 C - Vodiče</t>
  </si>
  <si>
    <t xml:space="preserve">    10 N - Nátěry</t>
  </si>
  <si>
    <t xml:space="preserve">      10 D - Demontáže</t>
  </si>
  <si>
    <t xml:space="preserve">    10 R - Revize a Zkoušky</t>
  </si>
  <si>
    <t xml:space="preserve">    5 - Komunikace pozemní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</si>
  <si>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</si>
  <si>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</si>
  <si>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</si>
  <si>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</si>
  <si>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</si>
  <si>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</si>
  <si>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</si>
  <si>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</si>
  <si>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</si>
  <si>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</si>
  <si>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</si>
  <si>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</si>
  <si>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</si>
  <si>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</si>
  <si>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</si>
  <si>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</si>
  <si>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10 A</t>
  </si>
  <si>
    <t>Základy</t>
  </si>
  <si>
    <t>K</t>
  </si>
  <si>
    <t>7497131010</t>
  </si>
  <si>
    <t>Úprava kabelů u základu trakčního vedení - obsahuje i ruční výkop v průměrné hloubce 80 cm a šíři 50 cm v zemině 4, zřízení a odstranění pažení, případně čerpání vody, demolici zpevněných ploch před úpravou, ověření kabelové trasy</t>
  </si>
  <si>
    <t>kus</t>
  </si>
  <si>
    <t>Sborník UOŽI 01 2025</t>
  </si>
  <si>
    <t>512</t>
  </si>
  <si>
    <t>-816364429</t>
  </si>
  <si>
    <t>P</t>
  </si>
  <si>
    <t>Poznámka k položce:_x000d_
obsahuje i ruční výkop v průměrné hloubce 80 cm a šíři 50 cm v zemině 4, zřízení a odstranění pažení, případně čerpání vody, demolici zpevněných ploch před úpravou, ověření kabelové trasy</t>
  </si>
  <si>
    <t>M</t>
  </si>
  <si>
    <t>7497100010</t>
  </si>
  <si>
    <t xml:space="preserve">Základy trakčního vedení  Materiál pro úpravu kabelů u základu TV</t>
  </si>
  <si>
    <t>187528115</t>
  </si>
  <si>
    <t>3</t>
  </si>
  <si>
    <t>7497150510</t>
  </si>
  <si>
    <t>Zhotovení základu trakčního vedení včetně geodet. bodu, vytyčení a sondy, výkop zemina tř. 2 až 4 hloubeného - obsahuje výkop v zemině třídy 2-4, zřízení a odstranění pažení a bednění, betonáž, montáž svorníkového koše, montáž základní technologické výztuže, montáž kovaných svorníků nebo provedení dutiny pro upevnění stožáru trakčního vedení</t>
  </si>
  <si>
    <t>m3</t>
  </si>
  <si>
    <t>1295941732</t>
  </si>
  <si>
    <t>Poznámka k položce:_x000d_
obsahuje výkop v zemině třídy 2-4, zřízení a odstranění pažení a bednění, betonáž, montáž svorníkového koše, montáž základní technologické výztuže, montáž kovaných svorníků nebo provedení dutiny pro upevnění stožáru trakčního vedení</t>
  </si>
  <si>
    <t>4</t>
  </si>
  <si>
    <t>7497100020</t>
  </si>
  <si>
    <t xml:space="preserve">Základy trakčního vedení  Hloubený základ TV - materiál</t>
  </si>
  <si>
    <t>-465214964</t>
  </si>
  <si>
    <t>5</t>
  </si>
  <si>
    <t>7497100060</t>
  </si>
  <si>
    <t xml:space="preserve">Základy trakčního vedení  Výztuž pro základ TV - jednodílná</t>
  </si>
  <si>
    <t>579092560</t>
  </si>
  <si>
    <t>6</t>
  </si>
  <si>
    <t>7497100070</t>
  </si>
  <si>
    <t xml:space="preserve">Základy trakčního vedení  Svorník kotevní kovaný pro základ TV vč. povrch. úpravy dle TKP</t>
  </si>
  <si>
    <t>1940584433</t>
  </si>
  <si>
    <t>7</t>
  </si>
  <si>
    <t>7497100080</t>
  </si>
  <si>
    <t xml:space="preserve">Základy trakčního vedení  Svorníkový koš pro základ TV</t>
  </si>
  <si>
    <t>880655086</t>
  </si>
  <si>
    <t>8</t>
  </si>
  <si>
    <t>7497100040R</t>
  </si>
  <si>
    <t xml:space="preserve">Základy trakčního vedení  Základ TV zatloukaný pilotový do délky 6m - zhotovení</t>
  </si>
  <si>
    <t>634668595</t>
  </si>
  <si>
    <t>9</t>
  </si>
  <si>
    <t>7497100070R</t>
  </si>
  <si>
    <t>Základy trakčního vedení Svorník kotevní kovaný pro základ TV zatloukaný pilotový vč. povrch. úpravy dle TKP</t>
  </si>
  <si>
    <t>-20387179</t>
  </si>
  <si>
    <t>10</t>
  </si>
  <si>
    <t>5915020010</t>
  </si>
  <si>
    <t>Povrchová úprava plochy železničního spodku Poznámka: 1. V cenách jsou započteny náklady na urovnání a úpravu ploch nebo skládek výzisku kameniva a zeminy s jejich případnou rekultivací.</t>
  </si>
  <si>
    <t>m2</t>
  </si>
  <si>
    <t>-969035936</t>
  </si>
  <si>
    <t>11</t>
  </si>
  <si>
    <t>7497152010</t>
  </si>
  <si>
    <t>Montáž kotevního sloupku trakčního vedení</t>
  </si>
  <si>
    <t>-741238618</t>
  </si>
  <si>
    <t>7497100100</t>
  </si>
  <si>
    <t xml:space="preserve">Základy trakčního vedení  Kotevní sloupek TV</t>
  </si>
  <si>
    <t>-1333918252</t>
  </si>
  <si>
    <t>13</t>
  </si>
  <si>
    <t>7497154010</t>
  </si>
  <si>
    <t>Čerpání vody z výkopu základu trakčního vedení - obsahuje náklady na práci kalového čerpadla</t>
  </si>
  <si>
    <t>hod</t>
  </si>
  <si>
    <t>30519318</t>
  </si>
  <si>
    <t>Poznámka k položce:_x000d_
obsahuje náklady na práci kalového čerpadla</t>
  </si>
  <si>
    <t>14</t>
  </si>
  <si>
    <t>5915010040</t>
  </si>
  <si>
    <t>Těžení zeminy nebo horniny železničního spodku třídy těžitelnosti II skupiny 4 Poznámka: 1. V cenách jsou započteny náklady na těžení a uložení výzisku na terén nebo naložení na dopravní prostředek a uložení na úložišti.</t>
  </si>
  <si>
    <t>1455350194</t>
  </si>
  <si>
    <t>15</t>
  </si>
  <si>
    <t>5915015010</t>
  </si>
  <si>
    <t>Svahování zemního tělesa železničního spodku v náspu Poznámka: 1. V cenách jsou započteny náklady na svahování železničního tělesa a uložení výzisku na terén nebo naložení na dopravní prostředek.</t>
  </si>
  <si>
    <t>802308453</t>
  </si>
  <si>
    <t>16</t>
  </si>
  <si>
    <t>7497655010</t>
  </si>
  <si>
    <t>Tažné hnací vozidlo k pracovním soupravám pro montáž a demontáž - obsahuje i veškeré výkony tažného hnacího vozidla pro posun montážní techniky v kolejišti</t>
  </si>
  <si>
    <t>-911838713</t>
  </si>
  <si>
    <t>Poznámka k položce:_x000d_
obsahuje i veškeré výkony tažného hnacího vozidla pro posun montážní techniky v kolejišti</t>
  </si>
  <si>
    <t>10 B</t>
  </si>
  <si>
    <t>Stožáry a břevna</t>
  </si>
  <si>
    <t>17</t>
  </si>
  <si>
    <t>7497251015</t>
  </si>
  <si>
    <t>Montáž stožárů trakčního vedení výšky do 14 m, typ TS, TSI, TBS, TBSI - včetně konečné regulace po zatížení</t>
  </si>
  <si>
    <t>-1202954696</t>
  </si>
  <si>
    <t>Poznámka k položce:_x000d_
včetně konečné regulace po zatížení</t>
  </si>
  <si>
    <t>18</t>
  </si>
  <si>
    <t>7497200130</t>
  </si>
  <si>
    <t xml:space="preserve">Stožáry trakčního vedení  Stožár TV - typ ( TS,TSI 245 ) do 10m vč. uzavíracího nátěru</t>
  </si>
  <si>
    <t>-121097366</t>
  </si>
  <si>
    <t>19</t>
  </si>
  <si>
    <t>7497200150</t>
  </si>
  <si>
    <t xml:space="preserve">Stožáry trakčního vedení  Stožár TV - typ ( TS,TSI 324 ) do 10m vč. uzavíracího nátěru</t>
  </si>
  <si>
    <t>-1931051777</t>
  </si>
  <si>
    <t>20</t>
  </si>
  <si>
    <t>7497200190</t>
  </si>
  <si>
    <t xml:space="preserve">Stožáry trakčního vedení  Stožár TV - typ ( TBS,TBSI 245 ) do 10m vč. uzavíracího nátěru</t>
  </si>
  <si>
    <t>-1478297539</t>
  </si>
  <si>
    <t>7497251050</t>
  </si>
  <si>
    <t>Montáž stožárů trakčního vedení výšky do do 16 m, typ BP - včetně konečné regulace po zatížení</t>
  </si>
  <si>
    <t>-1138855635</t>
  </si>
  <si>
    <t>22</t>
  </si>
  <si>
    <t>7497200430</t>
  </si>
  <si>
    <t xml:space="preserve">Stožáry trakčního vedení  Stožár TV - typ ( BP 10m ) vč. podlití</t>
  </si>
  <si>
    <t>977922854</t>
  </si>
  <si>
    <t>23</t>
  </si>
  <si>
    <t>7497200440</t>
  </si>
  <si>
    <t xml:space="preserve">Stožáry trakčního vedení  Stožár TV - typ ( BP 11m ) vč. podlití</t>
  </si>
  <si>
    <t>-891744132</t>
  </si>
  <si>
    <t>24</t>
  </si>
  <si>
    <t>7497200450</t>
  </si>
  <si>
    <t xml:space="preserve">Stožáry trakčního vedení  Stožár TV - typ ( BP 12,5m ) vč. podlití</t>
  </si>
  <si>
    <t>1385170382</t>
  </si>
  <si>
    <t>25</t>
  </si>
  <si>
    <t>5912065015</t>
  </si>
  <si>
    <t>Montáž zajišťovací značky konzolové Poznámka: 1. V cenách jsou započteny náklady na montáž součástí značky včetně zemních prací a úpravy terénu. 2. V cenách nejsou obsaženy náklady na dodávku materiálu.</t>
  </si>
  <si>
    <t>-999802981</t>
  </si>
  <si>
    <t>Poznámka k položce:_x000d_
Značka=kus</t>
  </si>
  <si>
    <t>26</t>
  </si>
  <si>
    <t>7497252015</t>
  </si>
  <si>
    <t>Jednostranné připevnění břevna typ 23, 34</t>
  </si>
  <si>
    <t>363731829</t>
  </si>
  <si>
    <t>27</t>
  </si>
  <si>
    <t>7497200500</t>
  </si>
  <si>
    <t xml:space="preserve">Stožáry trakčního vedení  Břevno typ 23 L</t>
  </si>
  <si>
    <t>m</t>
  </si>
  <si>
    <t>-354859561</t>
  </si>
  <si>
    <t>28</t>
  </si>
  <si>
    <t>7497200510</t>
  </si>
  <si>
    <t xml:space="preserve">Stožáry trakčního vedení  Břevno typ 34 L</t>
  </si>
  <si>
    <t>1372260481</t>
  </si>
  <si>
    <t>29</t>
  </si>
  <si>
    <t>7497200520</t>
  </si>
  <si>
    <t xml:space="preserve">Stožáry trakčního vedení  Materiál pro připevnění břevna 23,34 vč. ukončení břevna A na 1T</t>
  </si>
  <si>
    <t>-1514566034</t>
  </si>
  <si>
    <t>30</t>
  </si>
  <si>
    <t>7497200540</t>
  </si>
  <si>
    <t xml:space="preserve">Stožáry trakčního vedení  Materiál pro připevnění břevna 23,34 vč. ukončení břevna C na BP</t>
  </si>
  <si>
    <t>-2107059294</t>
  </si>
  <si>
    <t>31</t>
  </si>
  <si>
    <t>7497254015</t>
  </si>
  <si>
    <t>Připevnění závěsu břevna typ 23, 34</t>
  </si>
  <si>
    <t>-1178884840</t>
  </si>
  <si>
    <t>32</t>
  </si>
  <si>
    <t>7497200580</t>
  </si>
  <si>
    <t xml:space="preserve">Stožáry trakčního vedení  Materiál sestavení pro připevnění závěsu břevna 23,34 na BP</t>
  </si>
  <si>
    <t>-90412891</t>
  </si>
  <si>
    <t>33</t>
  </si>
  <si>
    <t>7497256015</t>
  </si>
  <si>
    <t>Příplatek za montáž bran nad stávajícím trakčním vedením</t>
  </si>
  <si>
    <t>1630953018</t>
  </si>
  <si>
    <t>34</t>
  </si>
  <si>
    <t>882060055</t>
  </si>
  <si>
    <t>10 C</t>
  </si>
  <si>
    <t>Vodiče</t>
  </si>
  <si>
    <t>35</t>
  </si>
  <si>
    <t>7497350020</t>
  </si>
  <si>
    <t>Montáž závěsu na konzole bez přídavného lana</t>
  </si>
  <si>
    <t>1530880450</t>
  </si>
  <si>
    <t>36</t>
  </si>
  <si>
    <t>7497300020</t>
  </si>
  <si>
    <t xml:space="preserve">Vodiče trakčního vedení  Závěs na konzole</t>
  </si>
  <si>
    <t>-1164388270</t>
  </si>
  <si>
    <t>37</t>
  </si>
  <si>
    <t>7497350025</t>
  </si>
  <si>
    <t>Montáž závěsu na konzole s přídavným lanem</t>
  </si>
  <si>
    <t>786718099</t>
  </si>
  <si>
    <t>38</t>
  </si>
  <si>
    <t>7497300030</t>
  </si>
  <si>
    <t xml:space="preserve">Vodiče trakčního vedení  Závěs na konzole s přídavným lanem</t>
  </si>
  <si>
    <t>-1607222848</t>
  </si>
  <si>
    <t>39</t>
  </si>
  <si>
    <t>7497350060</t>
  </si>
  <si>
    <t>Posunutí ramene trakčního vedení, SIK-u, závěsu výškové, směrové - včetně demontáže a montáže konzol a závěsů</t>
  </si>
  <si>
    <t>913765353</t>
  </si>
  <si>
    <t>Poznámka k položce:_x000d_
včetně demontáže a montáže konzol a závěsů</t>
  </si>
  <si>
    <t>40</t>
  </si>
  <si>
    <t>7497350070</t>
  </si>
  <si>
    <t>Uvolnění a zpětná montáž troleje nebo nosného lana z ramene trakčního vedení, SIK, závěsu</t>
  </si>
  <si>
    <t>-930325832</t>
  </si>
  <si>
    <t>41</t>
  </si>
  <si>
    <t>7497350160</t>
  </si>
  <si>
    <t>Montáž závěsu SIK s přídavným lanem</t>
  </si>
  <si>
    <t>1707380459</t>
  </si>
  <si>
    <t>42</t>
  </si>
  <si>
    <t>7497300210</t>
  </si>
  <si>
    <t xml:space="preserve">Vodiče trakčního vedení  Závěs SIK s přídavným lanem</t>
  </si>
  <si>
    <t>678274595</t>
  </si>
  <si>
    <t>43</t>
  </si>
  <si>
    <t>7497350200</t>
  </si>
  <si>
    <t>Montáž věšáku troleje</t>
  </si>
  <si>
    <t>1345725670</t>
  </si>
  <si>
    <t>44</t>
  </si>
  <si>
    <t>7497300250</t>
  </si>
  <si>
    <t xml:space="preserve">Vodiče trakčního vedení  Svorka věšáková bronzová pro lano Bz10 mm2, např. T33/I</t>
  </si>
  <si>
    <t>1999851770</t>
  </si>
  <si>
    <t>45</t>
  </si>
  <si>
    <t>7497350210</t>
  </si>
  <si>
    <t>Demontáž a opětovná montáž proudového propojení</t>
  </si>
  <si>
    <t>-435261390</t>
  </si>
  <si>
    <t>46</t>
  </si>
  <si>
    <t>7497300270</t>
  </si>
  <si>
    <t xml:space="preserve">Vodiče trakčního vedení  Proudová propojení</t>
  </si>
  <si>
    <t>-459096173</t>
  </si>
  <si>
    <t>47</t>
  </si>
  <si>
    <t>7497351135</t>
  </si>
  <si>
    <t>Montáž proudového propojení sestav trakčního vedení</t>
  </si>
  <si>
    <t>-1137147895</t>
  </si>
  <si>
    <t>48</t>
  </si>
  <si>
    <t>7497301400</t>
  </si>
  <si>
    <t xml:space="preserve">Vodiče trakčního vedení  Proudové propojení sestav TV</t>
  </si>
  <si>
    <t>1240119723</t>
  </si>
  <si>
    <t>49</t>
  </si>
  <si>
    <t>7497350230</t>
  </si>
  <si>
    <t>Montáž spojky - svorky dvou lan nebo troleje a lana</t>
  </si>
  <si>
    <t>1267829099</t>
  </si>
  <si>
    <t>50</t>
  </si>
  <si>
    <t>7497300280</t>
  </si>
  <si>
    <t xml:space="preserve">Vodiče trakčního vedení  Spojka 2 lan nebo TR + lana</t>
  </si>
  <si>
    <t>-1176232624</t>
  </si>
  <si>
    <t>51</t>
  </si>
  <si>
    <t>7497350270</t>
  </si>
  <si>
    <t>Montáž pevného bodu kompenzované sestavy</t>
  </si>
  <si>
    <t>93868226</t>
  </si>
  <si>
    <t>52</t>
  </si>
  <si>
    <t>7497300330</t>
  </si>
  <si>
    <t xml:space="preserve">Vodiče trakčního vedení  Pevný bod kompenzované sestavy</t>
  </si>
  <si>
    <t>-1511225107</t>
  </si>
  <si>
    <t>53</t>
  </si>
  <si>
    <t>7497350290</t>
  </si>
  <si>
    <t>Montáž kotvení pevného bodu na stožár T, P, 2T, DS</t>
  </si>
  <si>
    <t>414696981</t>
  </si>
  <si>
    <t>54</t>
  </si>
  <si>
    <t>7497300340</t>
  </si>
  <si>
    <t xml:space="preserve">Vodiče trakčního vedení  Materiál sestavení pro kotvení pevného bodu na stož. T, P, 2T, DS</t>
  </si>
  <si>
    <t>1508653081</t>
  </si>
  <si>
    <t>55</t>
  </si>
  <si>
    <t>7497350305</t>
  </si>
  <si>
    <t>Montáž kotvení pevného bodu na jednoduché bráně</t>
  </si>
  <si>
    <t>324342409</t>
  </si>
  <si>
    <t>56</t>
  </si>
  <si>
    <t>7497300370</t>
  </si>
  <si>
    <t xml:space="preserve">Vodiče trakčního vedení  Materiál sestavení pro kotvení pevného bodu na jednoduché bráně</t>
  </si>
  <si>
    <t>1470926223</t>
  </si>
  <si>
    <t>57</t>
  </si>
  <si>
    <t>7497350320</t>
  </si>
  <si>
    <t>Upevnění kotevních lan pevného bodu na nosné lano</t>
  </si>
  <si>
    <t>-1493525921</t>
  </si>
  <si>
    <t>58</t>
  </si>
  <si>
    <t>7497300390</t>
  </si>
  <si>
    <t xml:space="preserve">Vodiče trakčního vedení  Materiál sestavení pro upevnění kotevních lan pev. bodu na nosné lano</t>
  </si>
  <si>
    <t>-1128201831</t>
  </si>
  <si>
    <t>59</t>
  </si>
  <si>
    <t>7497350330</t>
  </si>
  <si>
    <t>Montáž lan pevných bodů a odtahů 50 mm2 Bz, Fe</t>
  </si>
  <si>
    <t>2019666522</t>
  </si>
  <si>
    <t>60</t>
  </si>
  <si>
    <t>7497300530</t>
  </si>
  <si>
    <t xml:space="preserve">Vodiče trakčního vedení  lano 70 mm2 Fe (např. lano ochranné, pevných bodů, odtahů)</t>
  </si>
  <si>
    <t>391524020</t>
  </si>
  <si>
    <t>61</t>
  </si>
  <si>
    <t>7497350444</t>
  </si>
  <si>
    <t>Montáž pohyblivého kotvení sestavy trakčního vedení troleje a nosného lana na stožár BP 15 kN</t>
  </si>
  <si>
    <t>-423115291</t>
  </si>
  <si>
    <t>62</t>
  </si>
  <si>
    <t>7497300580</t>
  </si>
  <si>
    <t xml:space="preserve">Vodiče trakčního vedení  Pohyb. kotvení sestavy TV, TR+NL na BP - 15kN</t>
  </si>
  <si>
    <t>1560594040</t>
  </si>
  <si>
    <t>63</t>
  </si>
  <si>
    <t>7497350700</t>
  </si>
  <si>
    <t>Tažení nosného lana do 120 mm2 Bz, Cu</t>
  </si>
  <si>
    <t>1431918262</t>
  </si>
  <si>
    <t>64</t>
  </si>
  <si>
    <t>7497300540</t>
  </si>
  <si>
    <t xml:space="preserve">Vodiče trakčního vedení  lano 50 mm2 Bz (např. lano nosné, směrové, příčné, pevných bodů, odtahů)</t>
  </si>
  <si>
    <t>-479724171</t>
  </si>
  <si>
    <t>65</t>
  </si>
  <si>
    <t>7497300830</t>
  </si>
  <si>
    <t xml:space="preserve">Vodiče trakčního vedení  lano 120 mm2 Cu ( lano - nosné, ZV, NV, OV, napájecích převěsů)</t>
  </si>
  <si>
    <t>1773997581</t>
  </si>
  <si>
    <t>66</t>
  </si>
  <si>
    <t>7497350710</t>
  </si>
  <si>
    <t>Tažení troleje do 150 mm2 Cu</t>
  </si>
  <si>
    <t>368388102</t>
  </si>
  <si>
    <t>67</t>
  </si>
  <si>
    <t>7497300880</t>
  </si>
  <si>
    <t xml:space="preserve">Vodiče trakčního vedení  Trolejový drát 150 mm2 Cu</t>
  </si>
  <si>
    <t>-1718087263</t>
  </si>
  <si>
    <t>68</t>
  </si>
  <si>
    <t>7497350720</t>
  </si>
  <si>
    <t>Výšková regulace troleje</t>
  </si>
  <si>
    <t>-418600408</t>
  </si>
  <si>
    <t>69</t>
  </si>
  <si>
    <t>7497350730</t>
  </si>
  <si>
    <t>Montáž definitivní regulace pohyblivého kotvení troleje</t>
  </si>
  <si>
    <t>1725384407</t>
  </si>
  <si>
    <t>70</t>
  </si>
  <si>
    <t>7497350732</t>
  </si>
  <si>
    <t>Montáž definitivní regulace pohyblivého kotvení nosného lana</t>
  </si>
  <si>
    <t>1552790147</t>
  </si>
  <si>
    <t>71</t>
  </si>
  <si>
    <t>7497350750</t>
  </si>
  <si>
    <t>Zajištění kotvení nosného lana a troleje všech sestavení</t>
  </si>
  <si>
    <t>-1723760905</t>
  </si>
  <si>
    <t>72</t>
  </si>
  <si>
    <t>7497350780</t>
  </si>
  <si>
    <t>Připevnění lišty pro kotvení zesilovací, napájecí a obcházecí vedení (ZV, NV, OV) jednostranné</t>
  </si>
  <si>
    <t>-1772236506</t>
  </si>
  <si>
    <t>73</t>
  </si>
  <si>
    <t>7497300890</t>
  </si>
  <si>
    <t xml:space="preserve">Vodiče trakčního vedení  Připev. jednostranné lišty pro kotvení ZV, NV, OV</t>
  </si>
  <si>
    <t>2072702937</t>
  </si>
  <si>
    <t>74</t>
  </si>
  <si>
    <t>7497350785</t>
  </si>
  <si>
    <t>Připevnění lišty pro kotvení zesilovací, napájecí a obcházecí vedení (ZV, NV, OV) oboustranné</t>
  </si>
  <si>
    <t>669687220</t>
  </si>
  <si>
    <t>75</t>
  </si>
  <si>
    <t>7497300900</t>
  </si>
  <si>
    <t xml:space="preserve">Vodiče trakčního vedení  Připev. oboustranné lišty pro kotvení ZV, NV, OV</t>
  </si>
  <si>
    <t>-1612798204</t>
  </si>
  <si>
    <t>76</t>
  </si>
  <si>
    <t>7497350800</t>
  </si>
  <si>
    <t>Montáž kotvení lana zesilovacího, napájecího a obcházecího vedení jednoho</t>
  </si>
  <si>
    <t>-358681629</t>
  </si>
  <si>
    <t>77</t>
  </si>
  <si>
    <t>7497300910</t>
  </si>
  <si>
    <t xml:space="preserve">Vodiče trakčního vedení  Kotvení 1 lana ZV, NV, OV</t>
  </si>
  <si>
    <t>-46391217</t>
  </si>
  <si>
    <t>78</t>
  </si>
  <si>
    <t>7497350830</t>
  </si>
  <si>
    <t>Připevnění konzoly zesilovacího, napájecího a obcházecího vedení svislý závěs na stožár T, P, BP, DS</t>
  </si>
  <si>
    <t>1363092849</t>
  </si>
  <si>
    <t>79</t>
  </si>
  <si>
    <t>7497300960</t>
  </si>
  <si>
    <t xml:space="preserve">Vodiče trakčního vedení  Konzola ZV, NV OV pro svislý závěs na T, P, BP, DS</t>
  </si>
  <si>
    <t>365206384</t>
  </si>
  <si>
    <t>80</t>
  </si>
  <si>
    <t>7497350835</t>
  </si>
  <si>
    <t>Připevnění konzoly zesilovacího, napájecího a obcházecího vedení "V" závěs na stožár T, P, BP, DS</t>
  </si>
  <si>
    <t>1319346203</t>
  </si>
  <si>
    <t>81</t>
  </si>
  <si>
    <t>7497300970</t>
  </si>
  <si>
    <t xml:space="preserve">Vodiče trakčního vedení  Konzola ZV, NV OV pro "V" závěs na T, P, BP, DS</t>
  </si>
  <si>
    <t>810455382</t>
  </si>
  <si>
    <t>82</t>
  </si>
  <si>
    <t>7497350840</t>
  </si>
  <si>
    <t>Připevnění konzoly zesilovacího, napájecího a obcházecího vedení svislý závěs přeponky na stožár BP</t>
  </si>
  <si>
    <t>895002480</t>
  </si>
  <si>
    <t>83</t>
  </si>
  <si>
    <t>7497300980</t>
  </si>
  <si>
    <t xml:space="preserve">Vodiče trakčního vedení  Konzola ZV, NV OV pro svislý závěs přeponky na BP</t>
  </si>
  <si>
    <t>-1128020083</t>
  </si>
  <si>
    <t>84</t>
  </si>
  <si>
    <t>7497350850</t>
  </si>
  <si>
    <t>Montáž závěsu zesilovacího, napájecího a obcházecího vedení (ZV, NV, OV) svislého 1 - 2 lan</t>
  </si>
  <si>
    <t>-1554528303</t>
  </si>
  <si>
    <t>85</t>
  </si>
  <si>
    <t>7497300990</t>
  </si>
  <si>
    <t xml:space="preserve">Vodiče trakčního vedení  Svislý závěs 1-2 lan ZV, NV, OV</t>
  </si>
  <si>
    <t>1522252958</t>
  </si>
  <si>
    <t>86</t>
  </si>
  <si>
    <t>7497350860</t>
  </si>
  <si>
    <t>Montáž závěsu zesilovacího, napájecího a obcházecího vedení (ZV, NV, OV) typ "V" 1 - 2 lan</t>
  </si>
  <si>
    <t>989185339</t>
  </si>
  <si>
    <t>87</t>
  </si>
  <si>
    <t>7497301010</t>
  </si>
  <si>
    <t xml:space="preserve">Vodiče trakčního vedení  "V" závěs 1-2 lan ZV, NV, OV</t>
  </si>
  <si>
    <t>1743004479</t>
  </si>
  <si>
    <t>88</t>
  </si>
  <si>
    <t>7497350890</t>
  </si>
  <si>
    <t>Připojení lana 95 Cu nebo 120 Cu na lano ZV, NV, OV</t>
  </si>
  <si>
    <t>867929960</t>
  </si>
  <si>
    <t>89</t>
  </si>
  <si>
    <t>7497301050</t>
  </si>
  <si>
    <t xml:space="preserve">Vodiče trakčního vedení  Materiál sestavení proudového připojení lana 95 Cu nebo 120 Cu na lano ZV, NV, OV</t>
  </si>
  <si>
    <t>-780485325</t>
  </si>
  <si>
    <t>90</t>
  </si>
  <si>
    <t>7497350900</t>
  </si>
  <si>
    <t>Montáž proudového spojení zesilovacího, napájecího a obcházecího vedení dvou lan</t>
  </si>
  <si>
    <t>-318231424</t>
  </si>
  <si>
    <t>91</t>
  </si>
  <si>
    <t>7497301060</t>
  </si>
  <si>
    <t xml:space="preserve">Vodiče trakčního vedení  Proudové spojení dvou lan ZV, NV, OV</t>
  </si>
  <si>
    <t>-1860350800</t>
  </si>
  <si>
    <t>92</t>
  </si>
  <si>
    <t>7497350920</t>
  </si>
  <si>
    <t>Montáž lisované spojky zesilovacího, napájecího a obcházecího vedení dvou lan</t>
  </si>
  <si>
    <t>-1295375075</t>
  </si>
  <si>
    <t>93</t>
  </si>
  <si>
    <t>7497301080</t>
  </si>
  <si>
    <t xml:space="preserve">Vodiče trakčního vedení  Lisovaná spojka dvou lan ZV, NV, OV</t>
  </si>
  <si>
    <t>-773266844</t>
  </si>
  <si>
    <t>94</t>
  </si>
  <si>
    <t>7497350930</t>
  </si>
  <si>
    <t>Připojení zesilovacího, napájecího a obcházecího vedení 1 - 2 lan na trakční vedení</t>
  </si>
  <si>
    <t>-397183743</t>
  </si>
  <si>
    <t>95</t>
  </si>
  <si>
    <t>7497301090</t>
  </si>
  <si>
    <t xml:space="preserve">Vodiče trakčního vedení  Materiál sestavení připojení ZV, NV, OV 1-2 lana na TV</t>
  </si>
  <si>
    <t>1597181089</t>
  </si>
  <si>
    <t>96</t>
  </si>
  <si>
    <t>7497350960</t>
  </si>
  <si>
    <t>Tažení lana pro zesilovací, napájecí a obcházecí vedení do 240 mm2 Cu, AlFe</t>
  </si>
  <si>
    <t>1458586751</t>
  </si>
  <si>
    <t>97</t>
  </si>
  <si>
    <t>-192587587</t>
  </si>
  <si>
    <t>98</t>
  </si>
  <si>
    <t>7497350970</t>
  </si>
  <si>
    <t>Montáž odpojovače motorového</t>
  </si>
  <si>
    <t>539503397</t>
  </si>
  <si>
    <t>99</t>
  </si>
  <si>
    <t>7497301150</t>
  </si>
  <si>
    <t xml:space="preserve">Vodiče trakčního vedení  Pohon odpojovače motorový</t>
  </si>
  <si>
    <t>-583153395</t>
  </si>
  <si>
    <t>100</t>
  </si>
  <si>
    <t>7497301151</t>
  </si>
  <si>
    <t xml:space="preserve">Vodiče trakčního vedení  Pohon odpojovače motorový ovládaný pomocí GSM modulu</t>
  </si>
  <si>
    <t>-404016773</t>
  </si>
  <si>
    <t>101</t>
  </si>
  <si>
    <t>7497350975</t>
  </si>
  <si>
    <t>Montáž odpojovače ručního</t>
  </si>
  <si>
    <t>1196526124</t>
  </si>
  <si>
    <t>102</t>
  </si>
  <si>
    <t>7497301160</t>
  </si>
  <si>
    <t xml:space="preserve">Vodiče trakčního vedení  Pohon odpojovače ruční</t>
  </si>
  <si>
    <t>142017345</t>
  </si>
  <si>
    <t>103</t>
  </si>
  <si>
    <t>7497350990</t>
  </si>
  <si>
    <t>Montáž odpojovače nebo odpínače, příp. s uzemňovacím nožem na stožár trakčního vedení</t>
  </si>
  <si>
    <t>-1063207895</t>
  </si>
  <si>
    <t>104</t>
  </si>
  <si>
    <t>7497301170</t>
  </si>
  <si>
    <t xml:space="preserve">Vodiče trakčního vedení  Táhlo motorového odpojovače</t>
  </si>
  <si>
    <t>1526646287</t>
  </si>
  <si>
    <t>105</t>
  </si>
  <si>
    <t>7497301180</t>
  </si>
  <si>
    <t xml:space="preserve">Vodiče trakčního vedení  Odpojovač nebo odpínač na stož. TV</t>
  </si>
  <si>
    <t>729244949</t>
  </si>
  <si>
    <t>106</t>
  </si>
  <si>
    <t>7497351445</t>
  </si>
  <si>
    <t>Montáž soupravy nosných lišt pro pohon odpojovače např. na stožáru Bp, T, 2T</t>
  </si>
  <si>
    <t>-113892720</t>
  </si>
  <si>
    <t>107</t>
  </si>
  <si>
    <t>7497351025</t>
  </si>
  <si>
    <t>Montáž kotvení svodu z odpojovače s připojením na trakční vedení dvou dvojitých na stožár BP</t>
  </si>
  <si>
    <t>1769875986</t>
  </si>
  <si>
    <t>108</t>
  </si>
  <si>
    <t>7497301240</t>
  </si>
  <si>
    <t xml:space="preserve">Vodiče trakčního vedení  Kotvení dvou dvojitých svodů z odpoj. s připoj. na TV - BP</t>
  </si>
  <si>
    <t>-671732637</t>
  </si>
  <si>
    <t>109</t>
  </si>
  <si>
    <t>7497351165</t>
  </si>
  <si>
    <t>Připevnění kotevní lišty napáj. převěsu s 2-4 třmeny na stožár BP</t>
  </si>
  <si>
    <t>638244214</t>
  </si>
  <si>
    <t>110</t>
  </si>
  <si>
    <t>7497301430</t>
  </si>
  <si>
    <t xml:space="preserve">Vodiče trakčního vedení  Kotevní lišta napáj. převěsu s 2-4 třmeny na stož. BP</t>
  </si>
  <si>
    <t>980929229</t>
  </si>
  <si>
    <t>111</t>
  </si>
  <si>
    <t>7497351190</t>
  </si>
  <si>
    <t>Kotvení lana napáj. převěsu 2 - 4 120 mm2 Cu s izolací zdvojený závěs</t>
  </si>
  <si>
    <t>-62676979</t>
  </si>
  <si>
    <t>112</t>
  </si>
  <si>
    <t>7497301470</t>
  </si>
  <si>
    <t xml:space="preserve">Vodiče trakčního vedení  Kotvení 2-4 lan napáj. převěsů 120 mm2 Cu s izolací zdvojený závěs</t>
  </si>
  <si>
    <t>1890068740</t>
  </si>
  <si>
    <t>113</t>
  </si>
  <si>
    <t>7497351390</t>
  </si>
  <si>
    <t>Tažení lan napájecích převěsů ručně do 240 mm2</t>
  </si>
  <si>
    <t>-1347120443</t>
  </si>
  <si>
    <t>114</t>
  </si>
  <si>
    <t>2075575029</t>
  </si>
  <si>
    <t>115</t>
  </si>
  <si>
    <t>7497351400</t>
  </si>
  <si>
    <t>Upevnění konzol středové, stranové</t>
  </si>
  <si>
    <t>-1346733543</t>
  </si>
  <si>
    <t>116</t>
  </si>
  <si>
    <t>7497301800</t>
  </si>
  <si>
    <t xml:space="preserve">Vodiče trakčního vedení  Materiál sestavení pro upevnění konzol středové,stranové</t>
  </si>
  <si>
    <t>1859485718</t>
  </si>
  <si>
    <t>117</t>
  </si>
  <si>
    <t>7497351405</t>
  </si>
  <si>
    <t>Upevnění konzol dvou konzol</t>
  </si>
  <si>
    <t>-146269619</t>
  </si>
  <si>
    <t>118</t>
  </si>
  <si>
    <t>7497301810</t>
  </si>
  <si>
    <t xml:space="preserve">Vodiče trakčního vedení  Materiál sestavení pro upevnění 2 konzol</t>
  </si>
  <si>
    <t>-837915937</t>
  </si>
  <si>
    <t>119</t>
  </si>
  <si>
    <t>7497351420</t>
  </si>
  <si>
    <t>Připevnění kozlíku na stožár T, P</t>
  </si>
  <si>
    <t>-1171876521</t>
  </si>
  <si>
    <t>120</t>
  </si>
  <si>
    <t>7497301820</t>
  </si>
  <si>
    <t xml:space="preserve">Vodiče trakčního vedení  Kozlík vč.upevň.materiálu na stožár T, P</t>
  </si>
  <si>
    <t>-988082120</t>
  </si>
  <si>
    <t>121</t>
  </si>
  <si>
    <t>7497351450</t>
  </si>
  <si>
    <t>Montáž bleskojistky růžkové na stožáru T, P, BP</t>
  </si>
  <si>
    <t>-2032115306</t>
  </si>
  <si>
    <t>122</t>
  </si>
  <si>
    <t>7497301850</t>
  </si>
  <si>
    <t xml:space="preserve">Vodiče trakčního vedení  Bleskojistka růžková na stožáru T, P, BP</t>
  </si>
  <si>
    <t>499389486</t>
  </si>
  <si>
    <t>123</t>
  </si>
  <si>
    <t>7497351675</t>
  </si>
  <si>
    <t>Montáž montážních lávek na BP délky 1035, 2045 mm</t>
  </si>
  <si>
    <t>1483817186</t>
  </si>
  <si>
    <t>124</t>
  </si>
  <si>
    <t>7497302140</t>
  </si>
  <si>
    <t xml:space="preserve">Vodiče trakčního vedení  Montážní lávka na BP délky - 1035, 2045mm</t>
  </si>
  <si>
    <t>1475185115</t>
  </si>
  <si>
    <t>125</t>
  </si>
  <si>
    <t>7497351690</t>
  </si>
  <si>
    <t>Montáž ovládacích lávek na stožár BP</t>
  </si>
  <si>
    <t>61446974</t>
  </si>
  <si>
    <t>126</t>
  </si>
  <si>
    <t>7497302160</t>
  </si>
  <si>
    <t xml:space="preserve">Vodiče trakčního vedení  Ovládací lávka na stož. BP</t>
  </si>
  <si>
    <t>431948571</t>
  </si>
  <si>
    <t>127</t>
  </si>
  <si>
    <t>7497351770</t>
  </si>
  <si>
    <t>Montáž výstražných tabulek na stožáru T, P, BP, DS</t>
  </si>
  <si>
    <t>-1961875873</t>
  </si>
  <si>
    <t>128</t>
  </si>
  <si>
    <t>7497302250</t>
  </si>
  <si>
    <t xml:space="preserve">Vodiče trakčního vedení  Výstražné tabulky na stožáru T, P, BP, DS</t>
  </si>
  <si>
    <t>-914340155</t>
  </si>
  <si>
    <t>129</t>
  </si>
  <si>
    <t>7497351780</t>
  </si>
  <si>
    <t>Číslování stožárů a pohonů odpojovačů 1 - 3 znaky</t>
  </si>
  <si>
    <t>-1907059894</t>
  </si>
  <si>
    <t>130</t>
  </si>
  <si>
    <t>7497302260</t>
  </si>
  <si>
    <t xml:space="preserve">Vodiče trakčního vedení  Tabulka číslování stožárů a pohonů odpojovačů 1 - 3 znaky</t>
  </si>
  <si>
    <t>-1259717370</t>
  </si>
  <si>
    <t>131</t>
  </si>
  <si>
    <t>7497351810</t>
  </si>
  <si>
    <t>Úpravy stávajícího trakčního vedení provizorní stavy za 100 m - obsahuje i veškeré další práce a úpravy na stávajícím trakčního vedení, nutné ke zprovoznění trakčního vedení</t>
  </si>
  <si>
    <t>76003388</t>
  </si>
  <si>
    <t>132</t>
  </si>
  <si>
    <t>7497351830</t>
  </si>
  <si>
    <t>Aktualizace trakčního vedení dle kolejových postupů za 100 m zprovozňované skupiny - po každém stavebním postupu</t>
  </si>
  <si>
    <t>-660975187</t>
  </si>
  <si>
    <t>Poznámka k položce:_x000d_
po každém stavebním postupu</t>
  </si>
  <si>
    <t>133</t>
  </si>
  <si>
    <t>7497651010</t>
  </si>
  <si>
    <t>HZS na trakčním vedení</t>
  </si>
  <si>
    <t>-1581076910</t>
  </si>
  <si>
    <t>134</t>
  </si>
  <si>
    <t>-243198905</t>
  </si>
  <si>
    <t>10 N</t>
  </si>
  <si>
    <t>Nátěry</t>
  </si>
  <si>
    <t>135</t>
  </si>
  <si>
    <t>7497751010</t>
  </si>
  <si>
    <t>Nátěr trakčního vedení bezpečnostních pruhů na osvětlovací stožár nebo věž</t>
  </si>
  <si>
    <t>-1981170916</t>
  </si>
  <si>
    <t>136</t>
  </si>
  <si>
    <t>7497700770</t>
  </si>
  <si>
    <t xml:space="preserve">Nátěry trakčního vedení  Barva a řed. pro bezpečnostní černožluté pruhy na podpěře TV</t>
  </si>
  <si>
    <t>1621260335</t>
  </si>
  <si>
    <t>137</t>
  </si>
  <si>
    <t>7497700780R</t>
  </si>
  <si>
    <t xml:space="preserve">Nátěry trakčního vedení  Barva a řed. pro bezpečnostní bíločervený pruh na podpěře TV</t>
  </si>
  <si>
    <t>794499876</t>
  </si>
  <si>
    <t>138</t>
  </si>
  <si>
    <t>7497700780</t>
  </si>
  <si>
    <t>-77027845</t>
  </si>
  <si>
    <t>10 D</t>
  </si>
  <si>
    <t>Demontáže</t>
  </si>
  <si>
    <t>139</t>
  </si>
  <si>
    <t>7497271015</t>
  </si>
  <si>
    <t>Demontáže zařízení trakčního vedení stožáru TS, TBS - demontáž stávajícího zařízení se všemi pomocnými doplňujícími úpravami</t>
  </si>
  <si>
    <t>-1400183434</t>
  </si>
  <si>
    <t>140</t>
  </si>
  <si>
    <t>7497271020</t>
  </si>
  <si>
    <t>Demontáže zařízení trakčního vedení stožáru 2 TBS - demontáž stávajícího zařízení se všemi pomocnými doplňujícími úpravami</t>
  </si>
  <si>
    <t>738594922</t>
  </si>
  <si>
    <t>141</t>
  </si>
  <si>
    <t>7497271030</t>
  </si>
  <si>
    <t>Demontáže zařízení trakčního vedení stožáru DPVSu - demontáž stávajícího zařízení se všemi pomocnými doplňujícími úpravami</t>
  </si>
  <si>
    <t>-456529885</t>
  </si>
  <si>
    <t>142</t>
  </si>
  <si>
    <t>7497271035</t>
  </si>
  <si>
    <t>Demontáže zařízení trakčního vedení stožáru BP, AP - demontáž stávajícího zařízení se všemi pomocnými doplňujícími úpravami</t>
  </si>
  <si>
    <t>-1036377297</t>
  </si>
  <si>
    <t>143</t>
  </si>
  <si>
    <t>7497271040</t>
  </si>
  <si>
    <t>Demontáže zařízení trakčního vedení stožáru brány krakorce 23, 34 - demontáž stávajícího zařízení se všemi pomocnými doplňujícími úpravami, včetně vyvěšení a ukončení</t>
  </si>
  <si>
    <t>1678741537</t>
  </si>
  <si>
    <t>Poznámka k položce:_x000d_
včetně vyvěšení a ukončení</t>
  </si>
  <si>
    <t>144</t>
  </si>
  <si>
    <t>7497271045</t>
  </si>
  <si>
    <t>Demontáže zařízení trakčního vedení stožáru konzoly TV - demontáž stávajícího zařízení se všemi pomocnými doplňujícími úpravami, včetně upevnění</t>
  </si>
  <si>
    <t>-2008168570</t>
  </si>
  <si>
    <t>Poznámka k položce:_x000d_
včetně upevnění</t>
  </si>
  <si>
    <t>145</t>
  </si>
  <si>
    <t>7497271050</t>
  </si>
  <si>
    <t>Demontáže zařízení trakčního vedení stožáru konzoly ZV, OV - demontáž stávajícího zařízení se všemi pomocnými doplňujícími úpravami, včetně závěsu</t>
  </si>
  <si>
    <t>-69497815</t>
  </si>
  <si>
    <t>Poznámka k položce:_x000d_
včetně závěsu</t>
  </si>
  <si>
    <t>146</t>
  </si>
  <si>
    <t>7497371010</t>
  </si>
  <si>
    <t>Demontáže zařízení trakčního vedení závěsu na bráně - demontáž stávajícího zařízení se všemi pomocnými doplňujícími úpravami</t>
  </si>
  <si>
    <t>2026841860</t>
  </si>
  <si>
    <t>147</t>
  </si>
  <si>
    <t>7497371030</t>
  </si>
  <si>
    <t>Demontáže zařízení trakčního vedení závěsu příčných lan směrových, nosných - demontáž stávajícího zařízení se všemi pomocnými doplňujícími úpravami, včetně kotvení</t>
  </si>
  <si>
    <t>1426369746</t>
  </si>
  <si>
    <t>Poznámka k položce:_x000d_
včetně kotvení</t>
  </si>
  <si>
    <t>148</t>
  </si>
  <si>
    <t>7497371040</t>
  </si>
  <si>
    <t>Demontáže zařízení trakčního vedení závěsu věšáku - demontáž stávajícího zařízení se všemi pomocnými doplňujícími úpravami, úplná</t>
  </si>
  <si>
    <t>1040000007</t>
  </si>
  <si>
    <t>Poznámka k položce:_x000d_
úplná</t>
  </si>
  <si>
    <t>149</t>
  </si>
  <si>
    <t>7497371045</t>
  </si>
  <si>
    <t>Demontáže zařízení trakčního vedení závěsu podélné nebo příčné proudové propojky - demontáž stávajícího zařízení se všemi pomocnými doplňujícími úpravami</t>
  </si>
  <si>
    <t>-706748073</t>
  </si>
  <si>
    <t>150</t>
  </si>
  <si>
    <t>7497371065</t>
  </si>
  <si>
    <t>Demontáže zařízení trakčního vedení závěsu vložené izolace - demontáž stávajícího zařízení se všemi pomocnými doplňujícími úpravami</t>
  </si>
  <si>
    <t>-1586223765</t>
  </si>
  <si>
    <t>151</t>
  </si>
  <si>
    <t>7497371110</t>
  </si>
  <si>
    <t>Demontáže zařízení trakčního vedení troleje včetně nástavků stříhání - demontáž stávajícího zařízení se všemi pomocnými doplňujícími úpravami</t>
  </si>
  <si>
    <t>1574796392</t>
  </si>
  <si>
    <t>152</t>
  </si>
  <si>
    <t>7497371210</t>
  </si>
  <si>
    <t>Demontáže zařízení trakčního vedení nosného lana včetně nástavků stříhání - demontáž stávajícího zařízení se všemi pomocnými doplňujícími úpravami</t>
  </si>
  <si>
    <t>-1024534420</t>
  </si>
  <si>
    <t>153</t>
  </si>
  <si>
    <t>7497371315</t>
  </si>
  <si>
    <t>Demontáže zařízení trakčního vedení kotvení troleje, nosného lana pohyblivě - demontáž stávajícího zařízení se všemi pomocnými doplňujícími úpravami</t>
  </si>
  <si>
    <t>2026949071</t>
  </si>
  <si>
    <t>154</t>
  </si>
  <si>
    <t>7497371350</t>
  </si>
  <si>
    <t>Demontáže zařízení trakčního vedení kotvení zesilovacího, napájecího, obcházecího vedení včetně připevnění lišt - demontáž stávajícího zařízení se všemi pomocnými doplňujícími úpravami</t>
  </si>
  <si>
    <t>-477204262</t>
  </si>
  <si>
    <t>155</t>
  </si>
  <si>
    <t>7497371410</t>
  </si>
  <si>
    <t>Demontáže zařízení trakčního vedení lana zesilovacího vedení stříhání - demontáž stávajícího zařízení se všemi pomocnými doplňujícími úpravami</t>
  </si>
  <si>
    <t>2100943397</t>
  </si>
  <si>
    <t>156</t>
  </si>
  <si>
    <t>7497371420</t>
  </si>
  <si>
    <t>Demontáže zařízení trakčního vedení lana zesilovacího vedení převěšení ZV,NV, OV - demontáž stávajícího zařízení se všemi pomocnými doplňujícími úpravami</t>
  </si>
  <si>
    <t>-390831695</t>
  </si>
  <si>
    <t>157</t>
  </si>
  <si>
    <t>7497371425</t>
  </si>
  <si>
    <t>Demontáže zařízení trakčního vedení lana zesilovacího vedení odpojovače s pohonem včetně svodu - demontáž stávajícího zařízení se všemi pomocnými doplňujícími úpravami</t>
  </si>
  <si>
    <t>-1302087707</t>
  </si>
  <si>
    <t>158</t>
  </si>
  <si>
    <t>7497371515</t>
  </si>
  <si>
    <t>Demontáže zařízení trakčního vedení kotvení svodu - převěsu z odpojovače dvojité lano - demontáž stávajícího zařízení se všemi pomocnými doplňujícími úpravami</t>
  </si>
  <si>
    <t>-1752066623</t>
  </si>
  <si>
    <t>159</t>
  </si>
  <si>
    <t>7497371610</t>
  </si>
  <si>
    <t>Demontáže zařízení trakčního vedení svodu jednoduché lano - demontáž stávajícího zařízení se všemi pomocnými doplňujícími úpravami</t>
  </si>
  <si>
    <t>-2126467186</t>
  </si>
  <si>
    <t>160</t>
  </si>
  <si>
    <t>7497371620</t>
  </si>
  <si>
    <t>Demontáže zařízení trakčního vedení svodu bleskojistky - demontáž stávajícího zařízení se všemi pomocnými doplňujícími úpravami, úplná</t>
  </si>
  <si>
    <t>-337740977</t>
  </si>
  <si>
    <t>161</t>
  </si>
  <si>
    <t>7497371710</t>
  </si>
  <si>
    <t>Demontáže zařízení trakčního vedení lávky pro odpojovač montážní - demontáž stávajícího zařízení se všemi pomocnými doplňujícími úpravami</t>
  </si>
  <si>
    <t>1375957335</t>
  </si>
  <si>
    <t>162</t>
  </si>
  <si>
    <t>7497371735</t>
  </si>
  <si>
    <t>Demontáže zařízení trakčního vedení stávajících nosných lišt pro pohon odpojovače např. na stožáru Bp, T, 2T - demontáž stávajícího zařízení se všemi pomocnými doplňujícími úpravami</t>
  </si>
  <si>
    <t>155129154</t>
  </si>
  <si>
    <t>163</t>
  </si>
  <si>
    <t>-1625337291</t>
  </si>
  <si>
    <t>10 R</t>
  </si>
  <si>
    <t>Revize a Zkoušky</t>
  </si>
  <si>
    <t>164</t>
  </si>
  <si>
    <t>7497350760</t>
  </si>
  <si>
    <t>Zkouška trakčního vedení vlastností mechanických - prvotní zkouška dodaného zařízení podle TKP</t>
  </si>
  <si>
    <t>km</t>
  </si>
  <si>
    <t>1545220752</t>
  </si>
  <si>
    <t>165</t>
  </si>
  <si>
    <t>7497350765</t>
  </si>
  <si>
    <t>Zkouška trakčního vedení vlastností elektrických - prvotní zkouška dodaného zařízení podle TKP</t>
  </si>
  <si>
    <t>-1573912370</t>
  </si>
  <si>
    <t>166</t>
  </si>
  <si>
    <t>7499250520</t>
  </si>
  <si>
    <t>Vyhotovení výchozí revizní zprávy pro opravné práce pro objem investičních nákladů přes 500 000 do 1 000 000 Kč - celková prohlídka zařízení provozního souboru nebo stavebního objektu včetně měření, zkoušek zařízení tohoto provozního souboru nebo stavebního objektu revizním technikem na zařízení podle požadavku ČSN, včetně hodnocení a vyhotovení celkové revizní zprávy</t>
  </si>
  <si>
    <t>-994235910</t>
  </si>
  <si>
    <t>167</t>
  </si>
  <si>
    <t>7499250525</t>
  </si>
  <si>
    <t>Vyhotovení výchozí revizní zprávy příplatek za každých dalších i započatých 500 000 Kč přes 1 000 000 Kč</t>
  </si>
  <si>
    <t>478139083</t>
  </si>
  <si>
    <t>168</t>
  </si>
  <si>
    <t>7499251020</t>
  </si>
  <si>
    <t>Provedení technické prohlídky a zkoušky na silnoproudém zařízení, zařízení TV, zařízení NS, transformoven, EPZ pro opravné práce pro objem investičních nákladů přes 500 000 do 1 000 000 Kč - celková prohlídka zařízení provozního souboru nebo stavebního objektu včetně měření, zařízení tohoto provozního souboru nebo stavebního objektu právnickou osobou na zařízení podle požadavku ČSN, včetně hodnocení a vyhotovení protokolu</t>
  </si>
  <si>
    <t>-32875481</t>
  </si>
  <si>
    <t>169</t>
  </si>
  <si>
    <t>7499251025</t>
  </si>
  <si>
    <t>Provedení technické prohlídky a zkoušky na silnoproudém zařízení, zařízení TV, zařízení NS, transformoven, EPZ příplatek za každých dalších i započatých 500 000 Kč přes 1 000 000 Kč</t>
  </si>
  <si>
    <t>1133423764</t>
  </si>
  <si>
    <t>170</t>
  </si>
  <si>
    <t>7499255010</t>
  </si>
  <si>
    <t>Měření parametrů trakčního vedení dle ČSN měřícím vozem - obsahuje cenu měření a kontrolu parametrů trolejových vedení a trakčních zařízení</t>
  </si>
  <si>
    <t>den</t>
  </si>
  <si>
    <t>-670166546</t>
  </si>
  <si>
    <t>Poznámka k položce:_x000d_
obsahuje cenu měření a kontrolu parametrů trolejových vedení a trakčních zařízení</t>
  </si>
  <si>
    <t>171</t>
  </si>
  <si>
    <t>7499258010</t>
  </si>
  <si>
    <t>Výkon jednotek správce trakčního vedení mimo výkonů investora úplný - obsahuje i cenu za zajištění pracoviště správcem trakčního vedení (zkratování trakčního vedení), zajištění přejezdů správcem trakčního vedení včetně nájmu pracovníků a použitých mechanizmů nutných k výkonu</t>
  </si>
  <si>
    <t>1260075449</t>
  </si>
  <si>
    <t>Poznámka k položce:_x000d_
obsahuje i cenu za zajištění pracoviště správcem trakčního vedení (zkratování trakčního vedení), zajištění přejezdů správcem trakčního vedení včetně nájmu pracovníků a použitých mechanizmů nutných k výkonu</t>
  </si>
  <si>
    <t>172</t>
  </si>
  <si>
    <t>7499451510</t>
  </si>
  <si>
    <t>Vyhotovení zprávy o posouzení bezpečnosti (rizik) včetně analýzy a hodnocení rizik - v souladu s nařízením Evropské komise (ES) č. 352/52009 v rozsahu tohoto SO/PS</t>
  </si>
  <si>
    <t>-625843752</t>
  </si>
  <si>
    <t>Poznámka k položce:_x000d_
v souladu s nařízením Evropské komise (ES) č. 352/52009 v rozsahu tohoto SO/PS</t>
  </si>
  <si>
    <t>Komunikace pozemní</t>
  </si>
  <si>
    <t>173</t>
  </si>
  <si>
    <t>5904020120</t>
  </si>
  <si>
    <t>Vyřezání křovin porost hustý 6 a více kusů stonků na m2 plochy sklon terénu přes 1:2 Poznámka: 1. V cenách jsou započteny náklady na vyřezání a likvidaci výřezu spálením, štěpkováním nebo jeho naložení na dopravní prostředek a uložení na skládku. 2. V cenách nejsou obsaženy náklady na dopravu a skládkovné.</t>
  </si>
  <si>
    <t>-82639706</t>
  </si>
  <si>
    <t>174</t>
  </si>
  <si>
    <t>5904025020</t>
  </si>
  <si>
    <t>Ořez větví místně ručně do výšky nad terénem přes 2 m Poznámka: 1. V cenách jsou započteny náklady na ruční odborné vyřezání z terénu nebo plošiny a/nebo profilu kontinuálně do vzdálenosti 3 m od osy koleje do výšky 5 m od temene kolejnice včetně likvidace výřezu spálením, štěpkováním nebo naložení na dopravní prostředek a uložení na skládku. 2. V cenách nejsou obsaženy náklady na dopravu výzisku a skládkovné.</t>
  </si>
  <si>
    <t>-93742767</t>
  </si>
  <si>
    <t>175</t>
  </si>
  <si>
    <t>5915005040</t>
  </si>
  <si>
    <t>Hloubení rýh nebo jam ručně na železničním spodku třídy těžitelnosti II skupiny 4 Poznámka: 1. V cenách jsou započteny náklady na hloubení a uložení výzisku na terén nebo naložení na dopravní prostředek a uložení na úložišti.</t>
  </si>
  <si>
    <t>1745994567</t>
  </si>
  <si>
    <t>176</t>
  </si>
  <si>
    <t>5915007020</t>
  </si>
  <si>
    <t>Zásyp jam nebo rýh sypaninou na železničním spodku se zhutněním Poznámka: 1. Ceny zásypu jam a rýh se zhutněním jsou určeny pro jakoukoliv míru zhutnění.</t>
  </si>
  <si>
    <t>793289642</t>
  </si>
  <si>
    <t>177</t>
  </si>
  <si>
    <t>-954651195</t>
  </si>
  <si>
    <t>178</t>
  </si>
  <si>
    <t>7492555026</t>
  </si>
  <si>
    <t>Montáž kabelů vícežílových Cu 7 x 4 mm2 - uložení do země, chráničky, na rošty, pod omítku apod.</t>
  </si>
  <si>
    <t>-400193860</t>
  </si>
  <si>
    <t>179</t>
  </si>
  <si>
    <t>7492502120</t>
  </si>
  <si>
    <t>Kabely, vodiče, šňůry Cu - nn Kabel silový více-žílový Cu, plastová izolace CYKY 7J4 (7Cx4)</t>
  </si>
  <si>
    <t>1595485256</t>
  </si>
  <si>
    <t>180</t>
  </si>
  <si>
    <t>7492751040</t>
  </si>
  <si>
    <t>Montáž ukončení kabelů nn v rozvaděči nebo na přístroji izolovaných s označením 7 - 12-ti žílových do 4 mm2 - montáž kabelové koncovky nebo záklopky včetně odizolování pláště a izolace žil kabelu, ukončení žil v rozvaděči, upevnění kabelových ok, roz. trubice, zakončení stínění apod.</t>
  </si>
  <si>
    <t>-83573725</t>
  </si>
  <si>
    <t>181</t>
  </si>
  <si>
    <t>7492752010</t>
  </si>
  <si>
    <t>Montáž ukončení kabelů nn kabelovou spojkou 3/4/5 - žílové kabely s plastovou izolací do 16 mm2 - včetně odizolování pláště a izolace žil kabelu, včetně ukončení žil a stínění - oko</t>
  </si>
  <si>
    <t>-1224616322</t>
  </si>
  <si>
    <t>182</t>
  </si>
  <si>
    <t>7494231020</t>
  </si>
  <si>
    <t>Přeložky rozvaděčů 1 kusu pole rozvaděče nn - demontáž, potřebné přemístění, montáž na novém místě, propojení, obnovení funkce, včetně nezbytně nutné opravy poškozených částí</t>
  </si>
  <si>
    <t>1036975129</t>
  </si>
  <si>
    <t>183</t>
  </si>
  <si>
    <t>7593505140</t>
  </si>
  <si>
    <t>Oddělení souběhu trasy od silového kabelu žlabem plastovým 120x110 mm - včetně žlabu</t>
  </si>
  <si>
    <t>-1835067278</t>
  </si>
  <si>
    <t>Poznámka k položce:_x000d_
včetně žlabu</t>
  </si>
  <si>
    <t>184</t>
  </si>
  <si>
    <t>7497700900</t>
  </si>
  <si>
    <t xml:space="preserve">Kabely trakčního vedení, Různé TV  Žlab PVC 100x100 mm šíře</t>
  </si>
  <si>
    <t>513999955</t>
  </si>
  <si>
    <t>185</t>
  </si>
  <si>
    <t>7593505150</t>
  </si>
  <si>
    <t>Pokládka výstražné fólie do výkopu</t>
  </si>
  <si>
    <t>1519322648</t>
  </si>
  <si>
    <t>186</t>
  </si>
  <si>
    <t>7593500609</t>
  </si>
  <si>
    <t>Trasy kabelového vedení Kabelové krycí desky a pásy Fólie výstražná červená š. 34cm (HM0673909992034)</t>
  </si>
  <si>
    <t>133206994</t>
  </si>
  <si>
    <t>187</t>
  </si>
  <si>
    <t>7492756040</t>
  </si>
  <si>
    <t>Pomocné práce pro montáž kabelů zatažení kabelů do chráničky do 4 kg/m</t>
  </si>
  <si>
    <t>1388245492</t>
  </si>
  <si>
    <t>188</t>
  </si>
  <si>
    <t>7499751020</t>
  </si>
  <si>
    <t>Dokončovací práce úprava zapojení stávajících kabelových skříní/rozvaděčů - provedení provizorních úprav zapojení stávajících kabelových skříní nebo rozvaděčů v průběhu výstavby (pro montáž nových i provizorních kabelů, drobné úpravy výstroje apod.) mechanizmy</t>
  </si>
  <si>
    <t>-2090648345</t>
  </si>
  <si>
    <t>Poznámka k položce:_x000d_
provedení provizorních úprav zapojení stávajících kabelových skříní nebo rozvaděčů v průběhu výstavby (pro montáž nových i provizorních kabelů, drobné úpravy výstroje apod.) mechanizmy</t>
  </si>
  <si>
    <t>OST</t>
  </si>
  <si>
    <t>Ostatní</t>
  </si>
  <si>
    <t>200</t>
  </si>
  <si>
    <t>7497350045</t>
  </si>
  <si>
    <t>Montáž držáku bočního</t>
  </si>
  <si>
    <t>1787594750</t>
  </si>
  <si>
    <t>201</t>
  </si>
  <si>
    <t>7497300060</t>
  </si>
  <si>
    <t xml:space="preserve">Vodiče trakčního vedení  Boční držák</t>
  </si>
  <si>
    <t>-1091172416</t>
  </si>
  <si>
    <t>202</t>
  </si>
  <si>
    <t>7497351520</t>
  </si>
  <si>
    <t>Montáž přímého ukolejnění stožár T, P, 2T, BP, DS, OK - 1 vodič</t>
  </si>
  <si>
    <t>649957709</t>
  </si>
  <si>
    <t>203</t>
  </si>
  <si>
    <t>7497371625</t>
  </si>
  <si>
    <t>Demontáže zařízení trakčního vedení svodu ukolejnění konstrukcí a stožárů - demontáž stávajícího zařízení se všemi pomocnými doplňujícími úpravami</t>
  </si>
  <si>
    <t>1405168208</t>
  </si>
  <si>
    <t>204</t>
  </si>
  <si>
    <t>7497301940</t>
  </si>
  <si>
    <t xml:space="preserve">Vodiče trakčního vedení  Přímé ukolejnění stož.T, P, 2T, BP, DS, OK - 1 vodič</t>
  </si>
  <si>
    <t>-1240809031</t>
  </si>
  <si>
    <t>189</t>
  </si>
  <si>
    <t>9902100100</t>
  </si>
  <si>
    <t>Doprava materiálu těžkou mechanizací nosnosti přes 3,5 t sypanin (kameniva, písku, suti, dlažebních kostek, atd.) do 10 km Poznámka: 1. Ceny jsou určeny pro dopravu silničními i kolejovými vozidly. 2. V cenách dopravy jsou započteny náklady na přepravu materiálu na místo určení včetně složení a poplatku za použití dopravní cesty. 3. Měrnou jednotkou je tuna přepravovaného materiálu.</t>
  </si>
  <si>
    <t>t</t>
  </si>
  <si>
    <t>885773830</t>
  </si>
  <si>
    <t>190</t>
  </si>
  <si>
    <t>9902109200</t>
  </si>
  <si>
    <t>Doprava materiálu těžkou mechanizací nosnosti přes 3,5 t sypanin (kameniva, písku, suti, dlažebních kostek, atd.) příplatek za každých dalších 10 km Poznámka: 1. Ceny jsou určeny pro dopravu silničními i kolejovými vozidly. 2. V cenách dopravy jsou započteny náklady na přepravu materiálu na místo určení včetně složení a poplatku za použití dopravní cesty. 3. Měrnou jednotkou je tuna přepravovaného materiálu.</t>
  </si>
  <si>
    <t>-869031538</t>
  </si>
  <si>
    <t>191</t>
  </si>
  <si>
    <t>9902200100</t>
  </si>
  <si>
    <t>Doprava materiálu těžkou mechanizací nosnosti přes 3,5 t objemnějšího kusového materiálu (prefabrikátů, stožárů, výhybek, rozvaděčů, vybouraných hmot atd.) do 10 km Poznámka: 1. Ceny jsou určeny pro dopravu silničními i kolejovými vozidly. 2. V cenách dopravy jsou započteny náklady na přepravu materiálu na místo určení včetně složení a poplatku za použití dopravní cesty. 3. Měrnou jednotkou je tuna přepravovaného materiálu.</t>
  </si>
  <si>
    <t>-2083206202</t>
  </si>
  <si>
    <t>192</t>
  </si>
  <si>
    <t>9902209200</t>
  </si>
  <si>
    <t>Doprava materiálu těžkou mechanizací nosnosti přes 3,5 t objemnějšího kusového materiálu (prefabrikátů, stožárů, výhybek, rozvaděčů, vybouraných hmot atd.) příplatek za každých dalších 10 km Poznámka: 1. Ceny jsou určeny pro dopravu silničními i kolejovými vozidly. 2. V cenách dopravy jsou započteny náklady na přepravu materiálu na místo určení včetně složení a poplatku za použití dopravní cesty. 3. Měrnou jednotkou je tuna přepravovaného materiálu.</t>
  </si>
  <si>
    <t>-1356005827</t>
  </si>
  <si>
    <t>193</t>
  </si>
  <si>
    <t>9902900100</t>
  </si>
  <si>
    <t>Naložení sypanin, drobného kusového materiálu, suti Poznámka: 1. Ceny jsou určeny pro nakládání materiálu v případech, kdy není naložení součástí dodávky materiálu nebo není uvedeno v popisu cen a pro nakládání z meziskládky. 2. Ceny se použijí i pro nakládání materiálu z vlastních zásob objednatele.</t>
  </si>
  <si>
    <t>-1898308193</t>
  </si>
  <si>
    <t>194</t>
  </si>
  <si>
    <t>9902900200</t>
  </si>
  <si>
    <t>Naložení objemnějšího kusového materiálu, vybouraných hmot Poznámka: 1. Ceny jsou určeny pro nakládání materiálu v případech, kdy není naložení součástí dodávky materiálu nebo není uvedeno v popisu cen a pro nakládání z meziskládky. 2. Ceny se použijí i pro nakládání materiálu z vlastních zásob objednatele.</t>
  </si>
  <si>
    <t>-1393148472</t>
  </si>
  <si>
    <t>195</t>
  </si>
  <si>
    <t>9902900300</t>
  </si>
  <si>
    <t>Složení sypanin, drobného kusového materiálu, suti Poznámka: 1. Ceny jsou určeny pro skládání materiálu z vlastních zásob objednatele.</t>
  </si>
  <si>
    <t>1862316902</t>
  </si>
  <si>
    <t>196</t>
  </si>
  <si>
    <t>9902900400</t>
  </si>
  <si>
    <t>Složení objemnějšího kusového materiálu, vybouraných hmot Poznámka: 1. Ceny jsou určeny pro skládání materiálu z vlastních zásob objednatele.</t>
  </si>
  <si>
    <t>166041052</t>
  </si>
  <si>
    <t>197</t>
  </si>
  <si>
    <t>9909000100</t>
  </si>
  <si>
    <t>Poplatek za uložení suti nebo hmot na oficiální skládku Poznámka: 1. V cenách jsou započteny náklady na uložení stavebního odpadu na oficiální skládku. 2. Ceny jsou doporučené, je třeba zohlednit regionální rozdíly v cenách poplatků za uložení suti a odpadů. Tyto se mohou výrazně lišit s ohledem nejen na region, ale také na množství a druh ukládaného odpadu.</t>
  </si>
  <si>
    <t>-522741997</t>
  </si>
  <si>
    <t>198</t>
  </si>
  <si>
    <t>9909000200</t>
  </si>
  <si>
    <t>Poplatek za uložení nebezpečného odpadu na oficiální skládku Poznámka: 1. V cenách jsou započteny náklady na uložení stavebního odpadu na oficiální skládku. 2. Ceny jsou doporučené, je třeba zohlednit regionální rozdíly v cenách poplatků za uložení suti a odpadů. Tyto se mohou výrazně lišit s ohledem nejen na region, ale také na množství a druh ukládaného odpadu.</t>
  </si>
  <si>
    <t>-46870343</t>
  </si>
  <si>
    <t>199</t>
  </si>
  <si>
    <t>9909000500</t>
  </si>
  <si>
    <t>Poplatek za uložení odpadu betonových prefabrikátů Poznámka: 1. V cenách jsou započteny náklady na uložení stavebního odpadu na oficiální skládku. 2. Ceny jsou doporučené, je třeba zohlednit regionální rozdíly v cenách poplatků za uložení suti a odpadů. Tyto se mohou výrazně lišit s ohledem nejen na region, ale také na množství a druh ukládaného odpadu.</t>
  </si>
  <si>
    <t>-832895177</t>
  </si>
  <si>
    <t>SO 01-81-01.2 - Oprava TV v úseku Dřísy (mimo) - Všetaty (mimo) - ÚRS</t>
  </si>
  <si>
    <t>10 D - Demontáže</t>
  </si>
  <si>
    <t xml:space="preserve">      1 - Zemní práce</t>
  </si>
  <si>
    <t>129911123</t>
  </si>
  <si>
    <t>Bourání konstrukcí v odkopávkách a prokopávkách ručně s přemístěním suti na hromady na vzdálenost do 20 m nebo s naložením na dopravní prostředek z betonu železového nebo předpjatého</t>
  </si>
  <si>
    <t>CS ÚRS 2025 02</t>
  </si>
  <si>
    <t>416893109</t>
  </si>
  <si>
    <t>Online PSC</t>
  </si>
  <si>
    <t>https://podminky.urs.cz/item/CS_URS_2025_02/129911123</t>
  </si>
  <si>
    <t>Zemní práce</t>
  </si>
  <si>
    <t>141721214</t>
  </si>
  <si>
    <t>Řízený zemní protlak délky protlaku do 50 m v hornině třídy těžitelnosti I a II, skupiny 1 až 4 včetně zatažení trub v hloubce do 6 m průměru vrtu přes 140 do 180 mm</t>
  </si>
  <si>
    <t>1008450861</t>
  </si>
  <si>
    <t>https://podminky.urs.cz/item/CS_URS_2025_02/141721214</t>
  </si>
  <si>
    <t>SO 01-87-01 - Ukolejnění ocelových konstrukcí v úseku Dřísy (mimo)-Všetaty (mimo) - UOŽI</t>
  </si>
  <si>
    <t>HSV - Práce a dodávky HSV</t>
  </si>
  <si>
    <t xml:space="preserve">    10 D Demontáže - </t>
  </si>
  <si>
    <t>Práce a dodávky HSV</t>
  </si>
  <si>
    <t>7497154510</t>
  </si>
  <si>
    <t>Uzemnění stožáru trakčního vedení - obsahuje i všechny náklady na montáž dodaného zařízení se všemi pomocnými doplňujícími součástmi, měřeními a regulacemi s použitím mechanizmů a montážních souprav</t>
  </si>
  <si>
    <t>-1243442883</t>
  </si>
  <si>
    <t>Poznámka k položce:_x000d_
obsahuje i všechny náklady na montáž dodaného zařízení se všemi pomocnými doplňujícími součástmi, měřeními a regulacemi s použitím mechanizmů a montážních souprav</t>
  </si>
  <si>
    <t>7497100140</t>
  </si>
  <si>
    <t xml:space="preserve">Základy trakčního vedení  Uzemnění stožáru TV</t>
  </si>
  <si>
    <t>1608389386</t>
  </si>
  <si>
    <t>7497351590</t>
  </si>
  <si>
    <t>Montáž ukolejnění s průrazkou T, P, 2T, BP, DS, OK - 1 vodič</t>
  </si>
  <si>
    <t>254952288</t>
  </si>
  <si>
    <t>7497301980</t>
  </si>
  <si>
    <t xml:space="preserve">Vodiče trakčního vedení  Ukolejnění s průrazkou T, P, 2T, BP, DS, OK - 1 vodič</t>
  </si>
  <si>
    <t>578768243</t>
  </si>
  <si>
    <t>7497351595</t>
  </si>
  <si>
    <t>Montáž ukolejnění s průrazkou T, P, 2T, BP, DS, OK - 2 vodiče</t>
  </si>
  <si>
    <t>840533905</t>
  </si>
  <si>
    <t>7497301990</t>
  </si>
  <si>
    <t xml:space="preserve">Vodiče trakčního vedení  Ukolejnění s průrazkou T, P, 2T, BP, DS, OK - 2 vodiče</t>
  </si>
  <si>
    <t>-1703482315</t>
  </si>
  <si>
    <t>7497351620</t>
  </si>
  <si>
    <t>Montáž průrazky výměna za novou</t>
  </si>
  <si>
    <t>-178196241</t>
  </si>
  <si>
    <t>7497700330</t>
  </si>
  <si>
    <t xml:space="preserve">Konstrukční prvky trakčního vedení  Průrazka 250 V</t>
  </si>
  <si>
    <t>-1352373127</t>
  </si>
  <si>
    <t>7497351790</t>
  </si>
  <si>
    <t>Pospojování vodivých konstrukcí proudovou propojkou</t>
  </si>
  <si>
    <t>-2089284428</t>
  </si>
  <si>
    <t>7497302270</t>
  </si>
  <si>
    <t xml:space="preserve">Vodiče trakčního vedení  Pospojování vodivých konstrukcí proudovou propojkou</t>
  </si>
  <si>
    <t>1305382683</t>
  </si>
  <si>
    <t>7497701270</t>
  </si>
  <si>
    <t xml:space="preserve">Kabely trakčního vedení, Různé TV  Uzemňovací vedení na povrchu, kruhovým vodičem FeZn do D=10 mm</t>
  </si>
  <si>
    <t>-1967032647</t>
  </si>
  <si>
    <t>7497351820</t>
  </si>
  <si>
    <t>Aktualizace KSU a TP dle kolejových postupů za 100 m zprovozňované skupiny - po každém stavebním postupu</t>
  </si>
  <si>
    <t>219175224</t>
  </si>
  <si>
    <t>7497351840</t>
  </si>
  <si>
    <t>Zpracování KSU a TP pro účely zavedení do provozu za 100 m - při uvádění do provozu</t>
  </si>
  <si>
    <t>550218147</t>
  </si>
  <si>
    <t>Poznámka k položce:_x000d_
při uvádění do provozu</t>
  </si>
  <si>
    <t>10 D Demontáže</t>
  </si>
  <si>
    <t>661912628</t>
  </si>
  <si>
    <t>7497371630</t>
  </si>
  <si>
    <t>Demontáže zařízení trakčního vedení svodu propojení nebo ukolejnění na elektrizovaných tratích nebo v kolejových obvodech - demontáž stávajícího zařízení se všemi pomocnými doplňujícími úpravami</t>
  </si>
  <si>
    <t>561073211</t>
  </si>
  <si>
    <t>-3058510</t>
  </si>
  <si>
    <t>-1115214756</t>
  </si>
  <si>
    <t>-1976318495</t>
  </si>
  <si>
    <t>-50330113</t>
  </si>
  <si>
    <t>7499256010R</t>
  </si>
  <si>
    <t>Měření dotykových napětí u trakčního stožáru - obsahuje i cenu měření a kontrolu parametrů trolejových vedení a trakčních zařízení podle požadavku ČSN, jejich vyhodnocení včetně nájmu mechanizmu a měřících zařízení</t>
  </si>
  <si>
    <t>-1624862415</t>
  </si>
  <si>
    <t>Poznámka k položce:_x000d_
obsahuje i cenu měření a kontrolu parametrů trolejových vedení a trakčních zařízení podle požadavku ČSN, jejich vyhodnocení včetně nájmu mechanizmu a měřících zařízení</t>
  </si>
  <si>
    <t>764481728</t>
  </si>
  <si>
    <t>VON - VRNY</t>
  </si>
  <si>
    <t>VRN - Vedlejší rozpočtové náklady</t>
  </si>
  <si>
    <t>VRN</t>
  </si>
  <si>
    <t>Vedlejší rozpočtové náklady</t>
  </si>
  <si>
    <t>022101011</t>
  </si>
  <si>
    <t>Geodetické práce Geodetické práce v průběhu opravy</t>
  </si>
  <si>
    <t>%</t>
  </si>
  <si>
    <t>ÚOŽI 2025 01</t>
  </si>
  <si>
    <t>255721860</t>
  </si>
  <si>
    <t>022101021</t>
  </si>
  <si>
    <t>Geodetické práce Geodetické práce po ukončení opravy</t>
  </si>
  <si>
    <t>kpl</t>
  </si>
  <si>
    <t>UOŽI 2025 01</t>
  </si>
  <si>
    <t>-567613938</t>
  </si>
  <si>
    <t>023131011</t>
  </si>
  <si>
    <t>Projektové práce Dokumentace skutečného provedení zabezpečovacích, sdělovacích, elektrických zařízení - V sazbě jsou obsaženy náklady na zaměření a vyhotovení dokumentace skutečného provedení elektrických zařízení dle vyhlášky 146/2008 Sb. včetně zpracování dat v digitální podobě v otevřené formě a její předání objednateli</t>
  </si>
  <si>
    <t>368621928</t>
  </si>
  <si>
    <t>031101041</t>
  </si>
  <si>
    <t>Zařízení a vybavení staveniště vyjma dále jmenované práce včetně opatření na ochranu sousedních pozemků, informační tabule, dopravního značení na staveništi aj. při velikosti nákladů přes 20 mil. Kč</t>
  </si>
  <si>
    <t>388758521</t>
  </si>
  <si>
    <t>033101021</t>
  </si>
  <si>
    <t>Provozní vlivy Rušení prací silničním provozem při výskytu aut za směnu 8,5 hod. přes 500</t>
  </si>
  <si>
    <t>-598849626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</si>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</sst>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6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6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6" fontId="19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9911123" TargetMode="External" /><Relationship Id="rId2" Type="http://schemas.openxmlformats.org/officeDocument/2006/relationships/hyperlink" Target="https://podminky.urs.cz/item/CS_URS_2025_02/141721214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27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30</v>
      </c>
      <c r="AO17" s="21"/>
      <c r="AP17" s="21"/>
      <c r="AQ17" s="21"/>
      <c r="AR17" s="19"/>
      <c r="BE17" s="30"/>
      <c r="BS17" s="16" t="s">
        <v>35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27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30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38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O49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Oprava TV v úseku Dřísy (mimo)-Všetaty (mimo)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20. 11. 2025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25.6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Správa železnic, s.o. přednosta SEE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33</v>
      </c>
      <c r="AJ49" s="39"/>
      <c r="AK49" s="39"/>
      <c r="AL49" s="39"/>
      <c r="AM49" s="72" t="str">
        <f>IF(E17="","",E17)</f>
        <v>Správa železnic, s.o. Zástupce přednosty SEE</v>
      </c>
      <c r="AN49" s="63"/>
      <c r="AO49" s="63"/>
      <c r="AP49" s="63"/>
      <c r="AQ49" s="39"/>
      <c r="AR49" s="43"/>
      <c r="AS49" s="73" t="s">
        <v>53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25.65" customHeight="1">
      <c r="A50" s="37"/>
      <c r="B50" s="38"/>
      <c r="C50" s="31" t="s">
        <v>31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36</v>
      </c>
      <c r="AJ50" s="39"/>
      <c r="AK50" s="39"/>
      <c r="AL50" s="39"/>
      <c r="AM50" s="72" t="str">
        <f>IF(E20="","",E20)</f>
        <v>Správa železnic, s.o. Zástupce přednosty SEE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54</v>
      </c>
      <c r="D52" s="86"/>
      <c r="E52" s="86"/>
      <c r="F52" s="86"/>
      <c r="G52" s="86"/>
      <c r="H52" s="87"/>
      <c r="I52" s="88" t="s">
        <v>55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56</v>
      </c>
      <c r="AH52" s="86"/>
      <c r="AI52" s="86"/>
      <c r="AJ52" s="86"/>
      <c r="AK52" s="86"/>
      <c r="AL52" s="86"/>
      <c r="AM52" s="86"/>
      <c r="AN52" s="88" t="s">
        <v>57</v>
      </c>
      <c r="AO52" s="86"/>
      <c r="AP52" s="86"/>
      <c r="AQ52" s="90" t="s">
        <v>58</v>
      </c>
      <c r="AR52" s="43"/>
      <c r="AS52" s="91" t="s">
        <v>59</v>
      </c>
      <c r="AT52" s="92" t="s">
        <v>60</v>
      </c>
      <c r="AU52" s="92" t="s">
        <v>61</v>
      </c>
      <c r="AV52" s="92" t="s">
        <v>62</v>
      </c>
      <c r="AW52" s="92" t="s">
        <v>63</v>
      </c>
      <c r="AX52" s="92" t="s">
        <v>64</v>
      </c>
      <c r="AY52" s="92" t="s">
        <v>65</v>
      </c>
      <c r="AZ52" s="92" t="s">
        <v>66</v>
      </c>
      <c r="BA52" s="92" t="s">
        <v>67</v>
      </c>
      <c r="BB52" s="92" t="s">
        <v>68</v>
      </c>
      <c r="BC52" s="92" t="s">
        <v>69</v>
      </c>
      <c r="BD52" s="93" t="s">
        <v>70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ROUND(SUM(AG55:AG58),2)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ROUND(SUM(AS55:AS58),2)</f>
        <v>0</v>
      </c>
      <c r="AT54" s="105">
        <f>ROUND(SUM(AV54:AW54),2)</f>
        <v>0</v>
      </c>
      <c r="AU54" s="106">
        <f>ROUND(SUM(AU55:AU58),5)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ROUND(SUM(AZ55:AZ58),2)</f>
        <v>0</v>
      </c>
      <c r="BA54" s="105">
        <f>ROUND(SUM(BA55:BA58),2)</f>
        <v>0</v>
      </c>
      <c r="BB54" s="105">
        <f>ROUND(SUM(BB55:BB58),2)</f>
        <v>0</v>
      </c>
      <c r="BC54" s="105">
        <f>ROUND(SUM(BC55:BC58),2)</f>
        <v>0</v>
      </c>
      <c r="BD54" s="107">
        <f>ROUND(SUM(BD55:BD58),2)</f>
        <v>0</v>
      </c>
      <c r="BE54" s="6"/>
      <c r="BS54" s="108" t="s">
        <v>72</v>
      </c>
      <c r="BT54" s="108" t="s">
        <v>73</v>
      </c>
      <c r="BU54" s="109" t="s">
        <v>74</v>
      </c>
      <c r="BV54" s="108" t="s">
        <v>75</v>
      </c>
      <c r="BW54" s="108" t="s">
        <v>5</v>
      </c>
      <c r="BX54" s="108" t="s">
        <v>76</v>
      </c>
      <c r="CL54" s="108" t="s">
        <v>19</v>
      </c>
    </row>
    <row r="55" s="7" customFormat="1" ht="24.75" customHeight="1">
      <c r="A55" s="110" t="s">
        <v>77</v>
      </c>
      <c r="B55" s="111"/>
      <c r="C55" s="112"/>
      <c r="D55" s="113" t="s">
        <v>78</v>
      </c>
      <c r="E55" s="113"/>
      <c r="F55" s="113"/>
      <c r="G55" s="113"/>
      <c r="H55" s="113"/>
      <c r="I55" s="114"/>
      <c r="J55" s="113" t="s">
        <v>79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'SO 01-81-01.1 - Oprava TV...'!J30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'SO 01-81-01.1 - Oprava TV...'!P88</f>
        <v>0</v>
      </c>
      <c r="AV55" s="119">
        <f>'SO 01-81-01.1 - Oprava TV...'!J33</f>
        <v>0</v>
      </c>
      <c r="AW55" s="119">
        <f>'SO 01-81-01.1 - Oprava TV...'!J34</f>
        <v>0</v>
      </c>
      <c r="AX55" s="119">
        <f>'SO 01-81-01.1 - Oprava TV...'!J35</f>
        <v>0</v>
      </c>
      <c r="AY55" s="119">
        <f>'SO 01-81-01.1 - Oprava TV...'!J36</f>
        <v>0</v>
      </c>
      <c r="AZ55" s="119">
        <f>'SO 01-81-01.1 - Oprava TV...'!F33</f>
        <v>0</v>
      </c>
      <c r="BA55" s="119">
        <f>'SO 01-81-01.1 - Oprava TV...'!F34</f>
        <v>0</v>
      </c>
      <c r="BB55" s="119">
        <f>'SO 01-81-01.1 - Oprava TV...'!F35</f>
        <v>0</v>
      </c>
      <c r="BC55" s="119">
        <f>'SO 01-81-01.1 - Oprava TV...'!F36</f>
        <v>0</v>
      </c>
      <c r="BD55" s="121">
        <f>'SO 01-81-01.1 - Oprava TV...'!F37</f>
        <v>0</v>
      </c>
      <c r="BE55" s="7"/>
      <c r="BT55" s="122" t="s">
        <v>81</v>
      </c>
      <c r="BV55" s="122" t="s">
        <v>75</v>
      </c>
      <c r="BW55" s="122" t="s">
        <v>82</v>
      </c>
      <c r="BX55" s="122" t="s">
        <v>5</v>
      </c>
      <c r="CL55" s="122" t="s">
        <v>19</v>
      </c>
      <c r="CM55" s="122" t="s">
        <v>83</v>
      </c>
    </row>
    <row r="56" s="7" customFormat="1" ht="24.75" customHeight="1">
      <c r="A56" s="110" t="s">
        <v>77</v>
      </c>
      <c r="B56" s="111"/>
      <c r="C56" s="112"/>
      <c r="D56" s="113" t="s">
        <v>84</v>
      </c>
      <c r="E56" s="113"/>
      <c r="F56" s="113"/>
      <c r="G56" s="113"/>
      <c r="H56" s="113"/>
      <c r="I56" s="114"/>
      <c r="J56" s="113" t="s">
        <v>85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 01-81-01.2 - Oprava TV...'!J30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80</v>
      </c>
      <c r="AR56" s="117"/>
      <c r="AS56" s="118">
        <v>0</v>
      </c>
      <c r="AT56" s="119">
        <f>ROUND(SUM(AV56:AW56),2)</f>
        <v>0</v>
      </c>
      <c r="AU56" s="120">
        <f>'SO 01-81-01.2 - Oprava TV...'!P82</f>
        <v>0</v>
      </c>
      <c r="AV56" s="119">
        <f>'SO 01-81-01.2 - Oprava TV...'!J33</f>
        <v>0</v>
      </c>
      <c r="AW56" s="119">
        <f>'SO 01-81-01.2 - Oprava TV...'!J34</f>
        <v>0</v>
      </c>
      <c r="AX56" s="119">
        <f>'SO 01-81-01.2 - Oprava TV...'!J35</f>
        <v>0</v>
      </c>
      <c r="AY56" s="119">
        <f>'SO 01-81-01.2 - Oprava TV...'!J36</f>
        <v>0</v>
      </c>
      <c r="AZ56" s="119">
        <f>'SO 01-81-01.2 - Oprava TV...'!F33</f>
        <v>0</v>
      </c>
      <c r="BA56" s="119">
        <f>'SO 01-81-01.2 - Oprava TV...'!F34</f>
        <v>0</v>
      </c>
      <c r="BB56" s="119">
        <f>'SO 01-81-01.2 - Oprava TV...'!F35</f>
        <v>0</v>
      </c>
      <c r="BC56" s="119">
        <f>'SO 01-81-01.2 - Oprava TV...'!F36</f>
        <v>0</v>
      </c>
      <c r="BD56" s="121">
        <f>'SO 01-81-01.2 - Oprava TV...'!F37</f>
        <v>0</v>
      </c>
      <c r="BE56" s="7"/>
      <c r="BT56" s="122" t="s">
        <v>81</v>
      </c>
      <c r="BV56" s="122" t="s">
        <v>75</v>
      </c>
      <c r="BW56" s="122" t="s">
        <v>86</v>
      </c>
      <c r="BX56" s="122" t="s">
        <v>5</v>
      </c>
      <c r="CL56" s="122" t="s">
        <v>19</v>
      </c>
      <c r="CM56" s="122" t="s">
        <v>83</v>
      </c>
    </row>
    <row r="57" s="7" customFormat="1" ht="24.75" customHeight="1">
      <c r="A57" s="110" t="s">
        <v>77</v>
      </c>
      <c r="B57" s="111"/>
      <c r="C57" s="112"/>
      <c r="D57" s="113" t="s">
        <v>87</v>
      </c>
      <c r="E57" s="113"/>
      <c r="F57" s="113"/>
      <c r="G57" s="113"/>
      <c r="H57" s="113"/>
      <c r="I57" s="114"/>
      <c r="J57" s="113" t="s">
        <v>88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'SO 01-87-01 - Ukolejnění 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80</v>
      </c>
      <c r="AR57" s="117"/>
      <c r="AS57" s="118">
        <v>0</v>
      </c>
      <c r="AT57" s="119">
        <f>ROUND(SUM(AV57:AW57),2)</f>
        <v>0</v>
      </c>
      <c r="AU57" s="120">
        <f>'SO 01-87-01 - Ukolejnění ...'!P83</f>
        <v>0</v>
      </c>
      <c r="AV57" s="119">
        <f>'SO 01-87-01 - Ukolejnění ...'!J33</f>
        <v>0</v>
      </c>
      <c r="AW57" s="119">
        <f>'SO 01-87-01 - Ukolejnění ...'!J34</f>
        <v>0</v>
      </c>
      <c r="AX57" s="119">
        <f>'SO 01-87-01 - Ukolejnění ...'!J35</f>
        <v>0</v>
      </c>
      <c r="AY57" s="119">
        <f>'SO 01-87-01 - Ukolejnění ...'!J36</f>
        <v>0</v>
      </c>
      <c r="AZ57" s="119">
        <f>'SO 01-87-01 - Ukolejnění ...'!F33</f>
        <v>0</v>
      </c>
      <c r="BA57" s="119">
        <f>'SO 01-87-01 - Ukolejnění ...'!F34</f>
        <v>0</v>
      </c>
      <c r="BB57" s="119">
        <f>'SO 01-87-01 - Ukolejnění ...'!F35</f>
        <v>0</v>
      </c>
      <c r="BC57" s="119">
        <f>'SO 01-87-01 - Ukolejnění ...'!F36</f>
        <v>0</v>
      </c>
      <c r="BD57" s="121">
        <f>'SO 01-87-01 - Ukolejnění ...'!F37</f>
        <v>0</v>
      </c>
      <c r="BE57" s="7"/>
      <c r="BT57" s="122" t="s">
        <v>81</v>
      </c>
      <c r="BV57" s="122" t="s">
        <v>75</v>
      </c>
      <c r="BW57" s="122" t="s">
        <v>89</v>
      </c>
      <c r="BX57" s="122" t="s">
        <v>5</v>
      </c>
      <c r="CL57" s="122" t="s">
        <v>19</v>
      </c>
      <c r="CM57" s="122" t="s">
        <v>83</v>
      </c>
    </row>
    <row r="58" s="7" customFormat="1" ht="16.5" customHeight="1">
      <c r="A58" s="110" t="s">
        <v>77</v>
      </c>
      <c r="B58" s="111"/>
      <c r="C58" s="112"/>
      <c r="D58" s="113" t="s">
        <v>90</v>
      </c>
      <c r="E58" s="113"/>
      <c r="F58" s="113"/>
      <c r="G58" s="113"/>
      <c r="H58" s="113"/>
      <c r="I58" s="114"/>
      <c r="J58" s="113" t="s">
        <v>91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'VON - VRNY'!J30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80</v>
      </c>
      <c r="AR58" s="117"/>
      <c r="AS58" s="123">
        <v>0</v>
      </c>
      <c r="AT58" s="124">
        <f>ROUND(SUM(AV58:AW58),2)</f>
        <v>0</v>
      </c>
      <c r="AU58" s="125">
        <f>'VON - VRNY'!P80</f>
        <v>0</v>
      </c>
      <c r="AV58" s="124">
        <f>'VON - VRNY'!J33</f>
        <v>0</v>
      </c>
      <c r="AW58" s="124">
        <f>'VON - VRNY'!J34</f>
        <v>0</v>
      </c>
      <c r="AX58" s="124">
        <f>'VON - VRNY'!J35</f>
        <v>0</v>
      </c>
      <c r="AY58" s="124">
        <f>'VON - VRNY'!J36</f>
        <v>0</v>
      </c>
      <c r="AZ58" s="124">
        <f>'VON - VRNY'!F33</f>
        <v>0</v>
      </c>
      <c r="BA58" s="124">
        <f>'VON - VRNY'!F34</f>
        <v>0</v>
      </c>
      <c r="BB58" s="124">
        <f>'VON - VRNY'!F35</f>
        <v>0</v>
      </c>
      <c r="BC58" s="124">
        <f>'VON - VRNY'!F36</f>
        <v>0</v>
      </c>
      <c r="BD58" s="126">
        <f>'VON - VRNY'!F37</f>
        <v>0</v>
      </c>
      <c r="BE58" s="7"/>
      <c r="BT58" s="122" t="s">
        <v>81</v>
      </c>
      <c r="BV58" s="122" t="s">
        <v>75</v>
      </c>
      <c r="BW58" s="122" t="s">
        <v>92</v>
      </c>
      <c r="BX58" s="122" t="s">
        <v>5</v>
      </c>
      <c r="CL58" s="122" t="s">
        <v>19</v>
      </c>
      <c r="CM58" s="122" t="s">
        <v>83</v>
      </c>
    </row>
    <row r="59" s="2" customFormat="1" ht="30" customHeight="1">
      <c r="A59" s="37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43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="2" customFormat="1" ht="6.96" customHeight="1">
      <c r="A60" s="37"/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43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</sheetData>
  <sheetProtection sheet="1" formatColumns="0" formatRows="0" objects="1" scenarios="1" spinCount="100000" saltValue="iEN4K46s/VD6vWYHU6LqUZY+Lw7ir/rQ1bKeh34zF8Bht1QSNQYEav6qVs2uDAxk5NeeYuJ875xuI8vn7E0Qog==" hashValue="f4f2wJrcOI6uE3pdvA+mt0tTur3rdXBcusfY+4Or5lZN6i57lsbwjaHTxMe5qk9lIZgo7t6cBpe0ieV03EaUm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1-81-01.1 - Oprava TV...'!C2" display="/"/>
    <hyperlink ref="A56" location="'SO 01-81-01.2 - Oprava TV...'!C2" display="/"/>
    <hyperlink ref="A57" location="'SO 01-87-01 - Ukolejnění ...'!C2" display="/"/>
    <hyperlink ref="A58" location="'VON - VRN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83</v>
      </c>
    </row>
    <row r="4" s="1" customFormat="1" ht="24.96" customHeight="1">
      <c r="B4" s="19"/>
      <c r="D4" s="129" t="s">
        <v>93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Oprava TV v úseku Dřísy (mimo)-Všetaty (mimo)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94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95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20. 11. 2025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27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34</v>
      </c>
      <c r="F21" s="37"/>
      <c r="G21" s="37"/>
      <c r="H21" s="37"/>
      <c r="I21" s="131" t="s">
        <v>29</v>
      </c>
      <c r="J21" s="135" t="s">
        <v>30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36</v>
      </c>
      <c r="E23" s="37"/>
      <c r="F23" s="37"/>
      <c r="G23" s="37"/>
      <c r="H23" s="37"/>
      <c r="I23" s="131" t="s">
        <v>26</v>
      </c>
      <c r="J23" s="135" t="s">
        <v>27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34</v>
      </c>
      <c r="F24" s="37"/>
      <c r="G24" s="37"/>
      <c r="H24" s="37"/>
      <c r="I24" s="131" t="s">
        <v>29</v>
      </c>
      <c r="J24" s="135" t="s">
        <v>30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37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39</v>
      </c>
      <c r="E30" s="37"/>
      <c r="F30" s="37"/>
      <c r="G30" s="37"/>
      <c r="H30" s="37"/>
      <c r="I30" s="37"/>
      <c r="J30" s="143">
        <f>ROUND(J88,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41</v>
      </c>
      <c r="G32" s="37"/>
      <c r="H32" s="37"/>
      <c r="I32" s="144" t="s">
        <v>40</v>
      </c>
      <c r="J32" s="144" t="s">
        <v>42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43</v>
      </c>
      <c r="E33" s="131" t="s">
        <v>44</v>
      </c>
      <c r="F33" s="146">
        <f>ROUND((SUM(BE88:BE324)),  2)</f>
        <v>0</v>
      </c>
      <c r="G33" s="37"/>
      <c r="H33" s="37"/>
      <c r="I33" s="147">
        <v>0.20999999999999999</v>
      </c>
      <c r="J33" s="146">
        <f>ROUND(((SUM(BE88:BE324))*I33),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45</v>
      </c>
      <c r="F34" s="146">
        <f>ROUND((SUM(BF88:BF324)),  2)</f>
        <v>0</v>
      </c>
      <c r="G34" s="37"/>
      <c r="H34" s="37"/>
      <c r="I34" s="147">
        <v>0.12</v>
      </c>
      <c r="J34" s="146">
        <f>ROUND(((SUM(BF88:BF324))*I34),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46</v>
      </c>
      <c r="F35" s="146">
        <f>ROUND((SUM(BG88:BG324)),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47</v>
      </c>
      <c r="F36" s="146">
        <f>ROUND((SUM(BH88:BH324)),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48</v>
      </c>
      <c r="F37" s="146">
        <f>ROUND((SUM(BI88:BI324)),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96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Oprava TV v úseku Dřísy (mimo)-Všetaty (mimo)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94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 01-81-01.1 - Oprava TV v úseku Dřísy (mimo) - Všetaty (mimo) - UOŽI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20. 11. 2025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40.05" customHeight="1">
      <c r="A54" s="37"/>
      <c r="B54" s="38"/>
      <c r="C54" s="31" t="s">
        <v>25</v>
      </c>
      <c r="D54" s="39"/>
      <c r="E54" s="39"/>
      <c r="F54" s="26" t="str">
        <f>E15</f>
        <v>Správa železnic, s.o. přednosta SEE</v>
      </c>
      <c r="G54" s="39"/>
      <c r="H54" s="39"/>
      <c r="I54" s="31" t="s">
        <v>33</v>
      </c>
      <c r="J54" s="35" t="str">
        <f>E21</f>
        <v>Správa železnic, s.o. Zástupce přednosty SEE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40.0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36</v>
      </c>
      <c r="J55" s="35" t="str">
        <f>E24</f>
        <v>Správa železnic, s.o. Zástupce přednosty SEE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97</v>
      </c>
      <c r="D57" s="161"/>
      <c r="E57" s="161"/>
      <c r="F57" s="161"/>
      <c r="G57" s="161"/>
      <c r="H57" s="161"/>
      <c r="I57" s="161"/>
      <c r="J57" s="162" t="s">
        <v>98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71</v>
      </c>
      <c r="D59" s="39"/>
      <c r="E59" s="39"/>
      <c r="F59" s="39"/>
      <c r="G59" s="39"/>
      <c r="H59" s="39"/>
      <c r="I59" s="39"/>
      <c r="J59" s="101">
        <f>J88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99</v>
      </c>
    </row>
    <row r="60" s="9" customFormat="1" ht="24.96" customHeight="1">
      <c r="A60" s="9"/>
      <c r="B60" s="164"/>
      <c r="C60" s="165"/>
      <c r="D60" s="166" t="s">
        <v>100</v>
      </c>
      <c r="E60" s="167"/>
      <c r="F60" s="167"/>
      <c r="G60" s="167"/>
      <c r="H60" s="167"/>
      <c r="I60" s="167"/>
      <c r="J60" s="168">
        <f>J89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101</v>
      </c>
      <c r="E61" s="173"/>
      <c r="F61" s="173"/>
      <c r="G61" s="173"/>
      <c r="H61" s="173"/>
      <c r="I61" s="173"/>
      <c r="J61" s="174">
        <f>J90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102</v>
      </c>
      <c r="E62" s="173"/>
      <c r="F62" s="173"/>
      <c r="G62" s="173"/>
      <c r="H62" s="173"/>
      <c r="I62" s="173"/>
      <c r="J62" s="174">
        <f>J111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103</v>
      </c>
      <c r="E63" s="173"/>
      <c r="F63" s="173"/>
      <c r="G63" s="173"/>
      <c r="H63" s="173"/>
      <c r="I63" s="173"/>
      <c r="J63" s="174">
        <f>J134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104</v>
      </c>
      <c r="E64" s="173"/>
      <c r="F64" s="173"/>
      <c r="G64" s="173"/>
      <c r="H64" s="173"/>
      <c r="I64" s="173"/>
      <c r="J64" s="174">
        <f>J238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0"/>
      <c r="C65" s="171"/>
      <c r="D65" s="172" t="s">
        <v>105</v>
      </c>
      <c r="E65" s="173"/>
      <c r="F65" s="173"/>
      <c r="G65" s="173"/>
      <c r="H65" s="173"/>
      <c r="I65" s="173"/>
      <c r="J65" s="174">
        <f>J243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106</v>
      </c>
      <c r="E66" s="173"/>
      <c r="F66" s="173"/>
      <c r="G66" s="173"/>
      <c r="H66" s="173"/>
      <c r="I66" s="173"/>
      <c r="J66" s="174">
        <f>J276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0"/>
      <c r="C67" s="171"/>
      <c r="D67" s="172" t="s">
        <v>107</v>
      </c>
      <c r="E67" s="173"/>
      <c r="F67" s="173"/>
      <c r="G67" s="173"/>
      <c r="H67" s="173"/>
      <c r="I67" s="173"/>
      <c r="J67" s="174">
        <f>J289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4"/>
      <c r="C68" s="165"/>
      <c r="D68" s="166" t="s">
        <v>108</v>
      </c>
      <c r="E68" s="167"/>
      <c r="F68" s="167"/>
      <c r="G68" s="167"/>
      <c r="H68" s="167"/>
      <c r="I68" s="167"/>
      <c r="J68" s="168">
        <f>J308</f>
        <v>0</v>
      </c>
      <c r="K68" s="165"/>
      <c r="L68" s="16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6.96" customHeight="1">
      <c r="A70" s="37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="2" customFormat="1" ht="6.96" customHeight="1">
      <c r="A74" s="37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24.96" customHeight="1">
      <c r="A75" s="37"/>
      <c r="B75" s="38"/>
      <c r="C75" s="22" t="s">
        <v>109</v>
      </c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16</v>
      </c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6.5" customHeight="1">
      <c r="A78" s="37"/>
      <c r="B78" s="38"/>
      <c r="C78" s="39"/>
      <c r="D78" s="39"/>
      <c r="E78" s="159" t="str">
        <f>E7</f>
        <v>Oprava TV v úseku Dřísy (mimo)-Všetaty (mimo)</v>
      </c>
      <c r="F78" s="31"/>
      <c r="G78" s="31"/>
      <c r="H78" s="31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94</v>
      </c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6.5" customHeight="1">
      <c r="A80" s="37"/>
      <c r="B80" s="38"/>
      <c r="C80" s="39"/>
      <c r="D80" s="39"/>
      <c r="E80" s="68" t="str">
        <f>E9</f>
        <v>SO 01-81-01.1 - Oprava TV v úseku Dřísy (mimo) - Všetaty (mimo) - UOŽI</v>
      </c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21</v>
      </c>
      <c r="D82" s="39"/>
      <c r="E82" s="39"/>
      <c r="F82" s="26" t="str">
        <f>F12</f>
        <v xml:space="preserve"> </v>
      </c>
      <c r="G82" s="39"/>
      <c r="H82" s="39"/>
      <c r="I82" s="31" t="s">
        <v>23</v>
      </c>
      <c r="J82" s="71" t="str">
        <f>IF(J12="","",J12)</f>
        <v>20. 11. 2025</v>
      </c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40.05" customHeight="1">
      <c r="A84" s="37"/>
      <c r="B84" s="38"/>
      <c r="C84" s="31" t="s">
        <v>25</v>
      </c>
      <c r="D84" s="39"/>
      <c r="E84" s="39"/>
      <c r="F84" s="26" t="str">
        <f>E15</f>
        <v>Správa železnic, s.o. přednosta SEE</v>
      </c>
      <c r="G84" s="39"/>
      <c r="H84" s="39"/>
      <c r="I84" s="31" t="s">
        <v>33</v>
      </c>
      <c r="J84" s="35" t="str">
        <f>E21</f>
        <v>Správa železnic, s.o. Zástupce přednosty SEE</v>
      </c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40.05" customHeight="1">
      <c r="A85" s="37"/>
      <c r="B85" s="38"/>
      <c r="C85" s="31" t="s">
        <v>31</v>
      </c>
      <c r="D85" s="39"/>
      <c r="E85" s="39"/>
      <c r="F85" s="26" t="str">
        <f>IF(E18="","",E18)</f>
        <v>Vyplň údaj</v>
      </c>
      <c r="G85" s="39"/>
      <c r="H85" s="39"/>
      <c r="I85" s="31" t="s">
        <v>36</v>
      </c>
      <c r="J85" s="35" t="str">
        <f>E24</f>
        <v>Správa železnic, s.o. Zástupce přednosty SEE</v>
      </c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0.32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11" customFormat="1" ht="29.28" customHeight="1">
      <c r="A87" s="176"/>
      <c r="B87" s="177"/>
      <c r="C87" s="178" t="s">
        <v>110</v>
      </c>
      <c r="D87" s="179" t="s">
        <v>58</v>
      </c>
      <c r="E87" s="179" t="s">
        <v>54</v>
      </c>
      <c r="F87" s="179" t="s">
        <v>55</v>
      </c>
      <c r="G87" s="179" t="s">
        <v>111</v>
      </c>
      <c r="H87" s="179" t="s">
        <v>112</v>
      </c>
      <c r="I87" s="179" t="s">
        <v>113</v>
      </c>
      <c r="J87" s="179" t="s">
        <v>98</v>
      </c>
      <c r="K87" s="180" t="s">
        <v>114</v>
      </c>
      <c r="L87" s="181"/>
      <c r="M87" s="91" t="s">
        <v>19</v>
      </c>
      <c r="N87" s="92" t="s">
        <v>43</v>
      </c>
      <c r="O87" s="92" t="s">
        <v>115</v>
      </c>
      <c r="P87" s="92" t="s">
        <v>116</v>
      </c>
      <c r="Q87" s="92" t="s">
        <v>117</v>
      </c>
      <c r="R87" s="92" t="s">
        <v>118</v>
      </c>
      <c r="S87" s="92" t="s">
        <v>119</v>
      </c>
      <c r="T87" s="93" t="s">
        <v>120</v>
      </c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</row>
    <row r="88" s="2" customFormat="1" ht="22.8" customHeight="1">
      <c r="A88" s="37"/>
      <c r="B88" s="38"/>
      <c r="C88" s="98" t="s">
        <v>121</v>
      </c>
      <c r="D88" s="39"/>
      <c r="E88" s="39"/>
      <c r="F88" s="39"/>
      <c r="G88" s="39"/>
      <c r="H88" s="39"/>
      <c r="I88" s="39"/>
      <c r="J88" s="182">
        <f>BK88</f>
        <v>0</v>
      </c>
      <c r="K88" s="39"/>
      <c r="L88" s="43"/>
      <c r="M88" s="94"/>
      <c r="N88" s="183"/>
      <c r="O88" s="95"/>
      <c r="P88" s="184">
        <f>P89+P308</f>
        <v>0</v>
      </c>
      <c r="Q88" s="95"/>
      <c r="R88" s="184">
        <f>R89+R308</f>
        <v>0</v>
      </c>
      <c r="S88" s="95"/>
      <c r="T88" s="185">
        <f>T89+T308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72</v>
      </c>
      <c r="AU88" s="16" t="s">
        <v>99</v>
      </c>
      <c r="BK88" s="186">
        <f>BK89+BK308</f>
        <v>0</v>
      </c>
    </row>
    <row r="89" s="12" customFormat="1" ht="25.92" customHeight="1">
      <c r="A89" s="12"/>
      <c r="B89" s="187"/>
      <c r="C89" s="188"/>
      <c r="D89" s="189" t="s">
        <v>72</v>
      </c>
      <c r="E89" s="190" t="s">
        <v>122</v>
      </c>
      <c r="F89" s="190" t="s">
        <v>122</v>
      </c>
      <c r="G89" s="188"/>
      <c r="H89" s="188"/>
      <c r="I89" s="191"/>
      <c r="J89" s="192">
        <f>BK89</f>
        <v>0</v>
      </c>
      <c r="K89" s="188"/>
      <c r="L89" s="193"/>
      <c r="M89" s="194"/>
      <c r="N89" s="195"/>
      <c r="O89" s="195"/>
      <c r="P89" s="196">
        <f>P90+P111+P134+P238+P276+P289</f>
        <v>0</v>
      </c>
      <c r="Q89" s="195"/>
      <c r="R89" s="196">
        <f>R90+R111+R134+R238+R276+R289</f>
        <v>0</v>
      </c>
      <c r="S89" s="195"/>
      <c r="T89" s="197">
        <f>T90+T111+T134+T238+T276+T289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8" t="s">
        <v>81</v>
      </c>
      <c r="AT89" s="199" t="s">
        <v>72</v>
      </c>
      <c r="AU89" s="199" t="s">
        <v>73</v>
      </c>
      <c r="AY89" s="198" t="s">
        <v>123</v>
      </c>
      <c r="BK89" s="200">
        <f>BK90+BK111+BK134+BK238+BK276+BK289</f>
        <v>0</v>
      </c>
    </row>
    <row r="90" s="12" customFormat="1" ht="22.8" customHeight="1">
      <c r="A90" s="12"/>
      <c r="B90" s="187"/>
      <c r="C90" s="188"/>
      <c r="D90" s="189" t="s">
        <v>72</v>
      </c>
      <c r="E90" s="201" t="s">
        <v>124</v>
      </c>
      <c r="F90" s="201" t="s">
        <v>125</v>
      </c>
      <c r="G90" s="188"/>
      <c r="H90" s="188"/>
      <c r="I90" s="191"/>
      <c r="J90" s="202">
        <f>BK90</f>
        <v>0</v>
      </c>
      <c r="K90" s="188"/>
      <c r="L90" s="193"/>
      <c r="M90" s="194"/>
      <c r="N90" s="195"/>
      <c r="O90" s="195"/>
      <c r="P90" s="196">
        <f>SUM(P91:P110)</f>
        <v>0</v>
      </c>
      <c r="Q90" s="195"/>
      <c r="R90" s="196">
        <f>SUM(R91:R110)</f>
        <v>0</v>
      </c>
      <c r="S90" s="195"/>
      <c r="T90" s="197">
        <f>SUM(T91:T110)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8" t="s">
        <v>81</v>
      </c>
      <c r="AT90" s="199" t="s">
        <v>72</v>
      </c>
      <c r="AU90" s="199" t="s">
        <v>81</v>
      </c>
      <c r="AY90" s="198" t="s">
        <v>123</v>
      </c>
      <c r="BK90" s="200">
        <f>SUM(BK91:BK110)</f>
        <v>0</v>
      </c>
    </row>
    <row r="91" s="2" customFormat="1" ht="37.8" customHeight="1">
      <c r="A91" s="37"/>
      <c r="B91" s="38"/>
      <c r="C91" s="203" t="s">
        <v>81</v>
      </c>
      <c r="D91" s="203" t="s">
        <v>126</v>
      </c>
      <c r="E91" s="204" t="s">
        <v>127</v>
      </c>
      <c r="F91" s="205" t="s">
        <v>128</v>
      </c>
      <c r="G91" s="206" t="s">
        <v>129</v>
      </c>
      <c r="H91" s="207">
        <v>86</v>
      </c>
      <c r="I91" s="208"/>
      <c r="J91" s="209">
        <f>ROUND(I91*H91,2)</f>
        <v>0</v>
      </c>
      <c r="K91" s="205" t="s">
        <v>130</v>
      </c>
      <c r="L91" s="43"/>
      <c r="M91" s="210" t="s">
        <v>19</v>
      </c>
      <c r="N91" s="211" t="s">
        <v>44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131</v>
      </c>
      <c r="AT91" s="214" t="s">
        <v>126</v>
      </c>
      <c r="AU91" s="214" t="s">
        <v>83</v>
      </c>
      <c r="AY91" s="16" t="s">
        <v>123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81</v>
      </c>
      <c r="BK91" s="215">
        <f>ROUND(I91*H91,2)</f>
        <v>0</v>
      </c>
      <c r="BL91" s="16" t="s">
        <v>131</v>
      </c>
      <c r="BM91" s="214" t="s">
        <v>132</v>
      </c>
    </row>
    <row r="92" s="2" customFormat="1">
      <c r="A92" s="37"/>
      <c r="B92" s="38"/>
      <c r="C92" s="39"/>
      <c r="D92" s="216" t="s">
        <v>133</v>
      </c>
      <c r="E92" s="39"/>
      <c r="F92" s="217" t="s">
        <v>134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133</v>
      </c>
      <c r="AU92" s="16" t="s">
        <v>83</v>
      </c>
    </row>
    <row r="93" s="2" customFormat="1" ht="16.5" customHeight="1">
      <c r="A93" s="37"/>
      <c r="B93" s="38"/>
      <c r="C93" s="221" t="s">
        <v>83</v>
      </c>
      <c r="D93" s="221" t="s">
        <v>135</v>
      </c>
      <c r="E93" s="222" t="s">
        <v>136</v>
      </c>
      <c r="F93" s="223" t="s">
        <v>137</v>
      </c>
      <c r="G93" s="224" t="s">
        <v>129</v>
      </c>
      <c r="H93" s="225">
        <v>86</v>
      </c>
      <c r="I93" s="226"/>
      <c r="J93" s="227">
        <f>ROUND(I93*H93,2)</f>
        <v>0</v>
      </c>
      <c r="K93" s="223" t="s">
        <v>130</v>
      </c>
      <c r="L93" s="228"/>
      <c r="M93" s="229" t="s">
        <v>19</v>
      </c>
      <c r="N93" s="230" t="s">
        <v>44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131</v>
      </c>
      <c r="AT93" s="214" t="s">
        <v>135</v>
      </c>
      <c r="AU93" s="214" t="s">
        <v>83</v>
      </c>
      <c r="AY93" s="16" t="s">
        <v>123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81</v>
      </c>
      <c r="BK93" s="215">
        <f>ROUND(I93*H93,2)</f>
        <v>0</v>
      </c>
      <c r="BL93" s="16" t="s">
        <v>131</v>
      </c>
      <c r="BM93" s="214" t="s">
        <v>138</v>
      </c>
    </row>
    <row r="94" s="2" customFormat="1" ht="49.05" customHeight="1">
      <c r="A94" s="37"/>
      <c r="B94" s="38"/>
      <c r="C94" s="203" t="s">
        <v>139</v>
      </c>
      <c r="D94" s="203" t="s">
        <v>126</v>
      </c>
      <c r="E94" s="204" t="s">
        <v>140</v>
      </c>
      <c r="F94" s="205" t="s">
        <v>141</v>
      </c>
      <c r="G94" s="206" t="s">
        <v>142</v>
      </c>
      <c r="H94" s="207">
        <v>831.13999999999999</v>
      </c>
      <c r="I94" s="208"/>
      <c r="J94" s="209">
        <f>ROUND(I94*H94,2)</f>
        <v>0</v>
      </c>
      <c r="K94" s="205" t="s">
        <v>130</v>
      </c>
      <c r="L94" s="43"/>
      <c r="M94" s="210" t="s">
        <v>19</v>
      </c>
      <c r="N94" s="211" t="s">
        <v>44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131</v>
      </c>
      <c r="AT94" s="214" t="s">
        <v>126</v>
      </c>
      <c r="AU94" s="214" t="s">
        <v>83</v>
      </c>
      <c r="AY94" s="16" t="s">
        <v>123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81</v>
      </c>
      <c r="BK94" s="215">
        <f>ROUND(I94*H94,2)</f>
        <v>0</v>
      </c>
      <c r="BL94" s="16" t="s">
        <v>131</v>
      </c>
      <c r="BM94" s="214" t="s">
        <v>143</v>
      </c>
    </row>
    <row r="95" s="2" customFormat="1">
      <c r="A95" s="37"/>
      <c r="B95" s="38"/>
      <c r="C95" s="39"/>
      <c r="D95" s="216" t="s">
        <v>133</v>
      </c>
      <c r="E95" s="39"/>
      <c r="F95" s="217" t="s">
        <v>144</v>
      </c>
      <c r="G95" s="39"/>
      <c r="H95" s="39"/>
      <c r="I95" s="218"/>
      <c r="J95" s="39"/>
      <c r="K95" s="39"/>
      <c r="L95" s="43"/>
      <c r="M95" s="219"/>
      <c r="N95" s="22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133</v>
      </c>
      <c r="AU95" s="16" t="s">
        <v>83</v>
      </c>
    </row>
    <row r="96" s="2" customFormat="1" ht="16.5" customHeight="1">
      <c r="A96" s="37"/>
      <c r="B96" s="38"/>
      <c r="C96" s="221" t="s">
        <v>145</v>
      </c>
      <c r="D96" s="221" t="s">
        <v>135</v>
      </c>
      <c r="E96" s="222" t="s">
        <v>146</v>
      </c>
      <c r="F96" s="223" t="s">
        <v>147</v>
      </c>
      <c r="G96" s="224" t="s">
        <v>142</v>
      </c>
      <c r="H96" s="225">
        <v>831.13999999999999</v>
      </c>
      <c r="I96" s="226"/>
      <c r="J96" s="227">
        <f>ROUND(I96*H96,2)</f>
        <v>0</v>
      </c>
      <c r="K96" s="223" t="s">
        <v>130</v>
      </c>
      <c r="L96" s="228"/>
      <c r="M96" s="229" t="s">
        <v>19</v>
      </c>
      <c r="N96" s="230" t="s">
        <v>44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131</v>
      </c>
      <c r="AT96" s="214" t="s">
        <v>135</v>
      </c>
      <c r="AU96" s="214" t="s">
        <v>83</v>
      </c>
      <c r="AY96" s="16" t="s">
        <v>123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81</v>
      </c>
      <c r="BK96" s="215">
        <f>ROUND(I96*H96,2)</f>
        <v>0</v>
      </c>
      <c r="BL96" s="16" t="s">
        <v>131</v>
      </c>
      <c r="BM96" s="214" t="s">
        <v>148</v>
      </c>
    </row>
    <row r="97" s="2" customFormat="1" ht="16.5" customHeight="1">
      <c r="A97" s="37"/>
      <c r="B97" s="38"/>
      <c r="C97" s="221" t="s">
        <v>149</v>
      </c>
      <c r="D97" s="221" t="s">
        <v>135</v>
      </c>
      <c r="E97" s="222" t="s">
        <v>150</v>
      </c>
      <c r="F97" s="223" t="s">
        <v>151</v>
      </c>
      <c r="G97" s="224" t="s">
        <v>129</v>
      </c>
      <c r="H97" s="225">
        <v>292</v>
      </c>
      <c r="I97" s="226"/>
      <c r="J97" s="227">
        <f>ROUND(I97*H97,2)</f>
        <v>0</v>
      </c>
      <c r="K97" s="223" t="s">
        <v>130</v>
      </c>
      <c r="L97" s="228"/>
      <c r="M97" s="229" t="s">
        <v>19</v>
      </c>
      <c r="N97" s="230" t="s">
        <v>44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131</v>
      </c>
      <c r="AT97" s="214" t="s">
        <v>135</v>
      </c>
      <c r="AU97" s="214" t="s">
        <v>83</v>
      </c>
      <c r="AY97" s="16" t="s">
        <v>123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81</v>
      </c>
      <c r="BK97" s="215">
        <f>ROUND(I97*H97,2)</f>
        <v>0</v>
      </c>
      <c r="BL97" s="16" t="s">
        <v>131</v>
      </c>
      <c r="BM97" s="214" t="s">
        <v>152</v>
      </c>
    </row>
    <row r="98" s="2" customFormat="1" ht="16.5" customHeight="1">
      <c r="A98" s="37"/>
      <c r="B98" s="38"/>
      <c r="C98" s="221" t="s">
        <v>153</v>
      </c>
      <c r="D98" s="221" t="s">
        <v>135</v>
      </c>
      <c r="E98" s="222" t="s">
        <v>154</v>
      </c>
      <c r="F98" s="223" t="s">
        <v>155</v>
      </c>
      <c r="G98" s="224" t="s">
        <v>129</v>
      </c>
      <c r="H98" s="225">
        <v>792</v>
      </c>
      <c r="I98" s="226"/>
      <c r="J98" s="227">
        <f>ROUND(I98*H98,2)</f>
        <v>0</v>
      </c>
      <c r="K98" s="223" t="s">
        <v>130</v>
      </c>
      <c r="L98" s="228"/>
      <c r="M98" s="229" t="s">
        <v>19</v>
      </c>
      <c r="N98" s="230" t="s">
        <v>44</v>
      </c>
      <c r="O98" s="83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131</v>
      </c>
      <c r="AT98" s="214" t="s">
        <v>135</v>
      </c>
      <c r="AU98" s="214" t="s">
        <v>83</v>
      </c>
      <c r="AY98" s="16" t="s">
        <v>123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81</v>
      </c>
      <c r="BK98" s="215">
        <f>ROUND(I98*H98,2)</f>
        <v>0</v>
      </c>
      <c r="BL98" s="16" t="s">
        <v>131</v>
      </c>
      <c r="BM98" s="214" t="s">
        <v>156</v>
      </c>
    </row>
    <row r="99" s="2" customFormat="1" ht="16.5" customHeight="1">
      <c r="A99" s="37"/>
      <c r="B99" s="38"/>
      <c r="C99" s="221" t="s">
        <v>157</v>
      </c>
      <c r="D99" s="221" t="s">
        <v>135</v>
      </c>
      <c r="E99" s="222" t="s">
        <v>158</v>
      </c>
      <c r="F99" s="223" t="s">
        <v>159</v>
      </c>
      <c r="G99" s="224" t="s">
        <v>129</v>
      </c>
      <c r="H99" s="225">
        <v>48</v>
      </c>
      <c r="I99" s="226"/>
      <c r="J99" s="227">
        <f>ROUND(I99*H99,2)</f>
        <v>0</v>
      </c>
      <c r="K99" s="223" t="s">
        <v>130</v>
      </c>
      <c r="L99" s="228"/>
      <c r="M99" s="229" t="s">
        <v>19</v>
      </c>
      <c r="N99" s="230" t="s">
        <v>44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131</v>
      </c>
      <c r="AT99" s="214" t="s">
        <v>135</v>
      </c>
      <c r="AU99" s="214" t="s">
        <v>83</v>
      </c>
      <c r="AY99" s="16" t="s">
        <v>123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81</v>
      </c>
      <c r="BK99" s="215">
        <f>ROUND(I99*H99,2)</f>
        <v>0</v>
      </c>
      <c r="BL99" s="16" t="s">
        <v>131</v>
      </c>
      <c r="BM99" s="214" t="s">
        <v>160</v>
      </c>
    </row>
    <row r="100" s="2" customFormat="1" ht="16.5" customHeight="1">
      <c r="A100" s="37"/>
      <c r="B100" s="38"/>
      <c r="C100" s="221" t="s">
        <v>161</v>
      </c>
      <c r="D100" s="221" t="s">
        <v>135</v>
      </c>
      <c r="E100" s="222" t="s">
        <v>162</v>
      </c>
      <c r="F100" s="223" t="s">
        <v>163</v>
      </c>
      <c r="G100" s="224" t="s">
        <v>129</v>
      </c>
      <c r="H100" s="225">
        <v>86</v>
      </c>
      <c r="I100" s="226"/>
      <c r="J100" s="227">
        <f>ROUND(I100*H100,2)</f>
        <v>0</v>
      </c>
      <c r="K100" s="223" t="s">
        <v>19</v>
      </c>
      <c r="L100" s="228"/>
      <c r="M100" s="229" t="s">
        <v>19</v>
      </c>
      <c r="N100" s="230" t="s">
        <v>44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131</v>
      </c>
      <c r="AT100" s="214" t="s">
        <v>135</v>
      </c>
      <c r="AU100" s="214" t="s">
        <v>83</v>
      </c>
      <c r="AY100" s="16" t="s">
        <v>123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81</v>
      </c>
      <c r="BK100" s="215">
        <f>ROUND(I100*H100,2)</f>
        <v>0</v>
      </c>
      <c r="BL100" s="16" t="s">
        <v>131</v>
      </c>
      <c r="BM100" s="214" t="s">
        <v>164</v>
      </c>
    </row>
    <row r="101" s="2" customFormat="1" ht="21.75" customHeight="1">
      <c r="A101" s="37"/>
      <c r="B101" s="38"/>
      <c r="C101" s="221" t="s">
        <v>165</v>
      </c>
      <c r="D101" s="221" t="s">
        <v>135</v>
      </c>
      <c r="E101" s="222" t="s">
        <v>166</v>
      </c>
      <c r="F101" s="223" t="s">
        <v>167</v>
      </c>
      <c r="G101" s="224" t="s">
        <v>129</v>
      </c>
      <c r="H101" s="225">
        <v>344</v>
      </c>
      <c r="I101" s="226"/>
      <c r="J101" s="227">
        <f>ROUND(I101*H101,2)</f>
        <v>0</v>
      </c>
      <c r="K101" s="223" t="s">
        <v>19</v>
      </c>
      <c r="L101" s="228"/>
      <c r="M101" s="229" t="s">
        <v>19</v>
      </c>
      <c r="N101" s="230" t="s">
        <v>44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131</v>
      </c>
      <c r="AT101" s="214" t="s">
        <v>135</v>
      </c>
      <c r="AU101" s="214" t="s">
        <v>83</v>
      </c>
      <c r="AY101" s="16" t="s">
        <v>123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81</v>
      </c>
      <c r="BK101" s="215">
        <f>ROUND(I101*H101,2)</f>
        <v>0</v>
      </c>
      <c r="BL101" s="16" t="s">
        <v>131</v>
      </c>
      <c r="BM101" s="214" t="s">
        <v>168</v>
      </c>
    </row>
    <row r="102" s="2" customFormat="1" ht="24.15" customHeight="1">
      <c r="A102" s="37"/>
      <c r="B102" s="38"/>
      <c r="C102" s="203" t="s">
        <v>169</v>
      </c>
      <c r="D102" s="203" t="s">
        <v>126</v>
      </c>
      <c r="E102" s="204" t="s">
        <v>170</v>
      </c>
      <c r="F102" s="205" t="s">
        <v>171</v>
      </c>
      <c r="G102" s="206" t="s">
        <v>172</v>
      </c>
      <c r="H102" s="207">
        <v>516</v>
      </c>
      <c r="I102" s="208"/>
      <c r="J102" s="209">
        <f>ROUND(I102*H102,2)</f>
        <v>0</v>
      </c>
      <c r="K102" s="205" t="s">
        <v>130</v>
      </c>
      <c r="L102" s="43"/>
      <c r="M102" s="210" t="s">
        <v>19</v>
      </c>
      <c r="N102" s="211" t="s">
        <v>44</v>
      </c>
      <c r="O102" s="83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145</v>
      </c>
      <c r="AT102" s="214" t="s">
        <v>126</v>
      </c>
      <c r="AU102" s="214" t="s">
        <v>83</v>
      </c>
      <c r="AY102" s="16" t="s">
        <v>123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81</v>
      </c>
      <c r="BK102" s="215">
        <f>ROUND(I102*H102,2)</f>
        <v>0</v>
      </c>
      <c r="BL102" s="16" t="s">
        <v>145</v>
      </c>
      <c r="BM102" s="214" t="s">
        <v>173</v>
      </c>
    </row>
    <row r="103" s="2" customFormat="1" ht="16.5" customHeight="1">
      <c r="A103" s="37"/>
      <c r="B103" s="38"/>
      <c r="C103" s="203" t="s">
        <v>174</v>
      </c>
      <c r="D103" s="203" t="s">
        <v>126</v>
      </c>
      <c r="E103" s="204" t="s">
        <v>175</v>
      </c>
      <c r="F103" s="205" t="s">
        <v>176</v>
      </c>
      <c r="G103" s="206" t="s">
        <v>129</v>
      </c>
      <c r="H103" s="207">
        <v>12</v>
      </c>
      <c r="I103" s="208"/>
      <c r="J103" s="209">
        <f>ROUND(I103*H103,2)</f>
        <v>0</v>
      </c>
      <c r="K103" s="205" t="s">
        <v>130</v>
      </c>
      <c r="L103" s="43"/>
      <c r="M103" s="210" t="s">
        <v>19</v>
      </c>
      <c r="N103" s="211" t="s">
        <v>44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131</v>
      </c>
      <c r="AT103" s="214" t="s">
        <v>126</v>
      </c>
      <c r="AU103" s="214" t="s">
        <v>83</v>
      </c>
      <c r="AY103" s="16" t="s">
        <v>123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81</v>
      </c>
      <c r="BK103" s="215">
        <f>ROUND(I103*H103,2)</f>
        <v>0</v>
      </c>
      <c r="BL103" s="16" t="s">
        <v>131</v>
      </c>
      <c r="BM103" s="214" t="s">
        <v>177</v>
      </c>
    </row>
    <row r="104" s="2" customFormat="1" ht="16.5" customHeight="1">
      <c r="A104" s="37"/>
      <c r="B104" s="38"/>
      <c r="C104" s="221" t="s">
        <v>8</v>
      </c>
      <c r="D104" s="221" t="s">
        <v>135</v>
      </c>
      <c r="E104" s="222" t="s">
        <v>178</v>
      </c>
      <c r="F104" s="223" t="s">
        <v>179</v>
      </c>
      <c r="G104" s="224" t="s">
        <v>129</v>
      </c>
      <c r="H104" s="225">
        <v>12</v>
      </c>
      <c r="I104" s="226"/>
      <c r="J104" s="227">
        <f>ROUND(I104*H104,2)</f>
        <v>0</v>
      </c>
      <c r="K104" s="223" t="s">
        <v>130</v>
      </c>
      <c r="L104" s="228"/>
      <c r="M104" s="229" t="s">
        <v>19</v>
      </c>
      <c r="N104" s="230" t="s">
        <v>44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131</v>
      </c>
      <c r="AT104" s="214" t="s">
        <v>135</v>
      </c>
      <c r="AU104" s="214" t="s">
        <v>83</v>
      </c>
      <c r="AY104" s="16" t="s">
        <v>123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81</v>
      </c>
      <c r="BK104" s="215">
        <f>ROUND(I104*H104,2)</f>
        <v>0</v>
      </c>
      <c r="BL104" s="16" t="s">
        <v>131</v>
      </c>
      <c r="BM104" s="214" t="s">
        <v>180</v>
      </c>
    </row>
    <row r="105" s="2" customFormat="1" ht="16.5" customHeight="1">
      <c r="A105" s="37"/>
      <c r="B105" s="38"/>
      <c r="C105" s="203" t="s">
        <v>181</v>
      </c>
      <c r="D105" s="203" t="s">
        <v>126</v>
      </c>
      <c r="E105" s="204" t="s">
        <v>182</v>
      </c>
      <c r="F105" s="205" t="s">
        <v>183</v>
      </c>
      <c r="G105" s="206" t="s">
        <v>184</v>
      </c>
      <c r="H105" s="207">
        <v>120</v>
      </c>
      <c r="I105" s="208"/>
      <c r="J105" s="209">
        <f>ROUND(I105*H105,2)</f>
        <v>0</v>
      </c>
      <c r="K105" s="205" t="s">
        <v>130</v>
      </c>
      <c r="L105" s="43"/>
      <c r="M105" s="210" t="s">
        <v>19</v>
      </c>
      <c r="N105" s="211" t="s">
        <v>44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131</v>
      </c>
      <c r="AT105" s="214" t="s">
        <v>126</v>
      </c>
      <c r="AU105" s="214" t="s">
        <v>83</v>
      </c>
      <c r="AY105" s="16" t="s">
        <v>123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81</v>
      </c>
      <c r="BK105" s="215">
        <f>ROUND(I105*H105,2)</f>
        <v>0</v>
      </c>
      <c r="BL105" s="16" t="s">
        <v>131</v>
      </c>
      <c r="BM105" s="214" t="s">
        <v>185</v>
      </c>
    </row>
    <row r="106" s="2" customFormat="1">
      <c r="A106" s="37"/>
      <c r="B106" s="38"/>
      <c r="C106" s="39"/>
      <c r="D106" s="216" t="s">
        <v>133</v>
      </c>
      <c r="E106" s="39"/>
      <c r="F106" s="217" t="s">
        <v>186</v>
      </c>
      <c r="G106" s="39"/>
      <c r="H106" s="39"/>
      <c r="I106" s="218"/>
      <c r="J106" s="39"/>
      <c r="K106" s="39"/>
      <c r="L106" s="43"/>
      <c r="M106" s="219"/>
      <c r="N106" s="220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133</v>
      </c>
      <c r="AU106" s="16" t="s">
        <v>83</v>
      </c>
    </row>
    <row r="107" s="2" customFormat="1" ht="37.8" customHeight="1">
      <c r="A107" s="37"/>
      <c r="B107" s="38"/>
      <c r="C107" s="203" t="s">
        <v>187</v>
      </c>
      <c r="D107" s="203" t="s">
        <v>126</v>
      </c>
      <c r="E107" s="204" t="s">
        <v>188</v>
      </c>
      <c r="F107" s="205" t="s">
        <v>189</v>
      </c>
      <c r="G107" s="206" t="s">
        <v>142</v>
      </c>
      <c r="H107" s="207">
        <v>6</v>
      </c>
      <c r="I107" s="208"/>
      <c r="J107" s="209">
        <f>ROUND(I107*H107,2)</f>
        <v>0</v>
      </c>
      <c r="K107" s="205" t="s">
        <v>130</v>
      </c>
      <c r="L107" s="43"/>
      <c r="M107" s="210" t="s">
        <v>19</v>
      </c>
      <c r="N107" s="211" t="s">
        <v>44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145</v>
      </c>
      <c r="AT107" s="214" t="s">
        <v>126</v>
      </c>
      <c r="AU107" s="214" t="s">
        <v>83</v>
      </c>
      <c r="AY107" s="16" t="s">
        <v>123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81</v>
      </c>
      <c r="BK107" s="215">
        <f>ROUND(I107*H107,2)</f>
        <v>0</v>
      </c>
      <c r="BL107" s="16" t="s">
        <v>145</v>
      </c>
      <c r="BM107" s="214" t="s">
        <v>190</v>
      </c>
    </row>
    <row r="108" s="2" customFormat="1" ht="33" customHeight="1">
      <c r="A108" s="37"/>
      <c r="B108" s="38"/>
      <c r="C108" s="203" t="s">
        <v>191</v>
      </c>
      <c r="D108" s="203" t="s">
        <v>126</v>
      </c>
      <c r="E108" s="204" t="s">
        <v>192</v>
      </c>
      <c r="F108" s="205" t="s">
        <v>193</v>
      </c>
      <c r="G108" s="206" t="s">
        <v>172</v>
      </c>
      <c r="H108" s="207">
        <v>16</v>
      </c>
      <c r="I108" s="208"/>
      <c r="J108" s="209">
        <f>ROUND(I108*H108,2)</f>
        <v>0</v>
      </c>
      <c r="K108" s="205" t="s">
        <v>130</v>
      </c>
      <c r="L108" s="43"/>
      <c r="M108" s="210" t="s">
        <v>19</v>
      </c>
      <c r="N108" s="211" t="s">
        <v>44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145</v>
      </c>
      <c r="AT108" s="214" t="s">
        <v>126</v>
      </c>
      <c r="AU108" s="214" t="s">
        <v>83</v>
      </c>
      <c r="AY108" s="16" t="s">
        <v>123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81</v>
      </c>
      <c r="BK108" s="215">
        <f>ROUND(I108*H108,2)</f>
        <v>0</v>
      </c>
      <c r="BL108" s="16" t="s">
        <v>145</v>
      </c>
      <c r="BM108" s="214" t="s">
        <v>194</v>
      </c>
    </row>
    <row r="109" s="2" customFormat="1" ht="24.15" customHeight="1">
      <c r="A109" s="37"/>
      <c r="B109" s="38"/>
      <c r="C109" s="203" t="s">
        <v>195</v>
      </c>
      <c r="D109" s="203" t="s">
        <v>126</v>
      </c>
      <c r="E109" s="204" t="s">
        <v>196</v>
      </c>
      <c r="F109" s="205" t="s">
        <v>197</v>
      </c>
      <c r="G109" s="206" t="s">
        <v>184</v>
      </c>
      <c r="H109" s="207">
        <v>1000</v>
      </c>
      <c r="I109" s="208"/>
      <c r="J109" s="209">
        <f>ROUND(I109*H109,2)</f>
        <v>0</v>
      </c>
      <c r="K109" s="205" t="s">
        <v>130</v>
      </c>
      <c r="L109" s="43"/>
      <c r="M109" s="210" t="s">
        <v>19</v>
      </c>
      <c r="N109" s="211" t="s">
        <v>44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131</v>
      </c>
      <c r="AT109" s="214" t="s">
        <v>126</v>
      </c>
      <c r="AU109" s="214" t="s">
        <v>83</v>
      </c>
      <c r="AY109" s="16" t="s">
        <v>123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81</v>
      </c>
      <c r="BK109" s="215">
        <f>ROUND(I109*H109,2)</f>
        <v>0</v>
      </c>
      <c r="BL109" s="16" t="s">
        <v>131</v>
      </c>
      <c r="BM109" s="214" t="s">
        <v>198</v>
      </c>
    </row>
    <row r="110" s="2" customFormat="1">
      <c r="A110" s="37"/>
      <c r="B110" s="38"/>
      <c r="C110" s="39"/>
      <c r="D110" s="216" t="s">
        <v>133</v>
      </c>
      <c r="E110" s="39"/>
      <c r="F110" s="217" t="s">
        <v>199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133</v>
      </c>
      <c r="AU110" s="16" t="s">
        <v>83</v>
      </c>
    </row>
    <row r="111" s="12" customFormat="1" ht="22.8" customHeight="1">
      <c r="A111" s="12"/>
      <c r="B111" s="187"/>
      <c r="C111" s="188"/>
      <c r="D111" s="189" t="s">
        <v>72</v>
      </c>
      <c r="E111" s="201" t="s">
        <v>200</v>
      </c>
      <c r="F111" s="201" t="s">
        <v>201</v>
      </c>
      <c r="G111" s="188"/>
      <c r="H111" s="188"/>
      <c r="I111" s="191"/>
      <c r="J111" s="202">
        <f>BK111</f>
        <v>0</v>
      </c>
      <c r="K111" s="188"/>
      <c r="L111" s="193"/>
      <c r="M111" s="194"/>
      <c r="N111" s="195"/>
      <c r="O111" s="195"/>
      <c r="P111" s="196">
        <f>SUM(P112:P133)</f>
        <v>0</v>
      </c>
      <c r="Q111" s="195"/>
      <c r="R111" s="196">
        <f>SUM(R112:R133)</f>
        <v>0</v>
      </c>
      <c r="S111" s="195"/>
      <c r="T111" s="197">
        <f>SUM(T112:T133)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98" t="s">
        <v>81</v>
      </c>
      <c r="AT111" s="199" t="s">
        <v>72</v>
      </c>
      <c r="AU111" s="199" t="s">
        <v>81</v>
      </c>
      <c r="AY111" s="198" t="s">
        <v>123</v>
      </c>
      <c r="BK111" s="200">
        <f>SUM(BK112:BK133)</f>
        <v>0</v>
      </c>
    </row>
    <row r="112" s="2" customFormat="1" ht="21.75" customHeight="1">
      <c r="A112" s="37"/>
      <c r="B112" s="38"/>
      <c r="C112" s="203" t="s">
        <v>202</v>
      </c>
      <c r="D112" s="203" t="s">
        <v>126</v>
      </c>
      <c r="E112" s="204" t="s">
        <v>203</v>
      </c>
      <c r="F112" s="205" t="s">
        <v>204</v>
      </c>
      <c r="G112" s="206" t="s">
        <v>129</v>
      </c>
      <c r="H112" s="207">
        <v>134</v>
      </c>
      <c r="I112" s="208"/>
      <c r="J112" s="209">
        <f>ROUND(I112*H112,2)</f>
        <v>0</v>
      </c>
      <c r="K112" s="205" t="s">
        <v>130</v>
      </c>
      <c r="L112" s="43"/>
      <c r="M112" s="210" t="s">
        <v>19</v>
      </c>
      <c r="N112" s="211" t="s">
        <v>44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145</v>
      </c>
      <c r="AT112" s="214" t="s">
        <v>126</v>
      </c>
      <c r="AU112" s="214" t="s">
        <v>83</v>
      </c>
      <c r="AY112" s="16" t="s">
        <v>123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81</v>
      </c>
      <c r="BK112" s="215">
        <f>ROUND(I112*H112,2)</f>
        <v>0</v>
      </c>
      <c r="BL112" s="16" t="s">
        <v>145</v>
      </c>
      <c r="BM112" s="214" t="s">
        <v>205</v>
      </c>
    </row>
    <row r="113" s="2" customFormat="1">
      <c r="A113" s="37"/>
      <c r="B113" s="38"/>
      <c r="C113" s="39"/>
      <c r="D113" s="216" t="s">
        <v>133</v>
      </c>
      <c r="E113" s="39"/>
      <c r="F113" s="217" t="s">
        <v>206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133</v>
      </c>
      <c r="AU113" s="16" t="s">
        <v>83</v>
      </c>
    </row>
    <row r="114" s="2" customFormat="1" ht="16.5" customHeight="1">
      <c r="A114" s="37"/>
      <c r="B114" s="38"/>
      <c r="C114" s="221" t="s">
        <v>207</v>
      </c>
      <c r="D114" s="221" t="s">
        <v>135</v>
      </c>
      <c r="E114" s="222" t="s">
        <v>208</v>
      </c>
      <c r="F114" s="223" t="s">
        <v>209</v>
      </c>
      <c r="G114" s="224" t="s">
        <v>129</v>
      </c>
      <c r="H114" s="225">
        <v>124</v>
      </c>
      <c r="I114" s="226"/>
      <c r="J114" s="227">
        <f>ROUND(I114*H114,2)</f>
        <v>0</v>
      </c>
      <c r="K114" s="223" t="s">
        <v>130</v>
      </c>
      <c r="L114" s="228"/>
      <c r="M114" s="229" t="s">
        <v>19</v>
      </c>
      <c r="N114" s="230" t="s">
        <v>44</v>
      </c>
      <c r="O114" s="83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161</v>
      </c>
      <c r="AT114" s="214" t="s">
        <v>135</v>
      </c>
      <c r="AU114" s="214" t="s">
        <v>83</v>
      </c>
      <c r="AY114" s="16" t="s">
        <v>123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81</v>
      </c>
      <c r="BK114" s="215">
        <f>ROUND(I114*H114,2)</f>
        <v>0</v>
      </c>
      <c r="BL114" s="16" t="s">
        <v>145</v>
      </c>
      <c r="BM114" s="214" t="s">
        <v>210</v>
      </c>
    </row>
    <row r="115" s="2" customFormat="1" ht="16.5" customHeight="1">
      <c r="A115" s="37"/>
      <c r="B115" s="38"/>
      <c r="C115" s="221" t="s">
        <v>211</v>
      </c>
      <c r="D115" s="221" t="s">
        <v>135</v>
      </c>
      <c r="E115" s="222" t="s">
        <v>212</v>
      </c>
      <c r="F115" s="223" t="s">
        <v>213</v>
      </c>
      <c r="G115" s="224" t="s">
        <v>129</v>
      </c>
      <c r="H115" s="225">
        <v>6</v>
      </c>
      <c r="I115" s="226"/>
      <c r="J115" s="227">
        <f>ROUND(I115*H115,2)</f>
        <v>0</v>
      </c>
      <c r="K115" s="223" t="s">
        <v>130</v>
      </c>
      <c r="L115" s="228"/>
      <c r="M115" s="229" t="s">
        <v>19</v>
      </c>
      <c r="N115" s="230" t="s">
        <v>44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161</v>
      </c>
      <c r="AT115" s="214" t="s">
        <v>135</v>
      </c>
      <c r="AU115" s="214" t="s">
        <v>83</v>
      </c>
      <c r="AY115" s="16" t="s">
        <v>123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81</v>
      </c>
      <c r="BK115" s="215">
        <f>ROUND(I115*H115,2)</f>
        <v>0</v>
      </c>
      <c r="BL115" s="16" t="s">
        <v>145</v>
      </c>
      <c r="BM115" s="214" t="s">
        <v>214</v>
      </c>
    </row>
    <row r="116" s="2" customFormat="1" ht="16.5" customHeight="1">
      <c r="A116" s="37"/>
      <c r="B116" s="38"/>
      <c r="C116" s="221" t="s">
        <v>215</v>
      </c>
      <c r="D116" s="221" t="s">
        <v>135</v>
      </c>
      <c r="E116" s="222" t="s">
        <v>216</v>
      </c>
      <c r="F116" s="223" t="s">
        <v>217</v>
      </c>
      <c r="G116" s="224" t="s">
        <v>129</v>
      </c>
      <c r="H116" s="225">
        <v>4</v>
      </c>
      <c r="I116" s="226"/>
      <c r="J116" s="227">
        <f>ROUND(I116*H116,2)</f>
        <v>0</v>
      </c>
      <c r="K116" s="223" t="s">
        <v>130</v>
      </c>
      <c r="L116" s="228"/>
      <c r="M116" s="229" t="s">
        <v>19</v>
      </c>
      <c r="N116" s="230" t="s">
        <v>44</v>
      </c>
      <c r="O116" s="83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161</v>
      </c>
      <c r="AT116" s="214" t="s">
        <v>135</v>
      </c>
      <c r="AU116" s="214" t="s">
        <v>83</v>
      </c>
      <c r="AY116" s="16" t="s">
        <v>123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81</v>
      </c>
      <c r="BK116" s="215">
        <f>ROUND(I116*H116,2)</f>
        <v>0</v>
      </c>
      <c r="BL116" s="16" t="s">
        <v>145</v>
      </c>
      <c r="BM116" s="214" t="s">
        <v>218</v>
      </c>
    </row>
    <row r="117" s="2" customFormat="1" ht="21.75" customHeight="1">
      <c r="A117" s="37"/>
      <c r="B117" s="38"/>
      <c r="C117" s="203" t="s">
        <v>7</v>
      </c>
      <c r="D117" s="203" t="s">
        <v>126</v>
      </c>
      <c r="E117" s="204" t="s">
        <v>219</v>
      </c>
      <c r="F117" s="205" t="s">
        <v>220</v>
      </c>
      <c r="G117" s="206" t="s">
        <v>129</v>
      </c>
      <c r="H117" s="207">
        <v>66</v>
      </c>
      <c r="I117" s="208"/>
      <c r="J117" s="209">
        <f>ROUND(I117*H117,2)</f>
        <v>0</v>
      </c>
      <c r="K117" s="205" t="s">
        <v>130</v>
      </c>
      <c r="L117" s="43"/>
      <c r="M117" s="210" t="s">
        <v>19</v>
      </c>
      <c r="N117" s="211" t="s">
        <v>44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131</v>
      </c>
      <c r="AT117" s="214" t="s">
        <v>126</v>
      </c>
      <c r="AU117" s="214" t="s">
        <v>83</v>
      </c>
      <c r="AY117" s="16" t="s">
        <v>123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81</v>
      </c>
      <c r="BK117" s="215">
        <f>ROUND(I117*H117,2)</f>
        <v>0</v>
      </c>
      <c r="BL117" s="16" t="s">
        <v>131</v>
      </c>
      <c r="BM117" s="214" t="s">
        <v>221</v>
      </c>
    </row>
    <row r="118" s="2" customFormat="1">
      <c r="A118" s="37"/>
      <c r="B118" s="38"/>
      <c r="C118" s="39"/>
      <c r="D118" s="216" t="s">
        <v>133</v>
      </c>
      <c r="E118" s="39"/>
      <c r="F118" s="217" t="s">
        <v>206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133</v>
      </c>
      <c r="AU118" s="16" t="s">
        <v>83</v>
      </c>
    </row>
    <row r="119" s="2" customFormat="1" ht="16.5" customHeight="1">
      <c r="A119" s="37"/>
      <c r="B119" s="38"/>
      <c r="C119" s="221" t="s">
        <v>222</v>
      </c>
      <c r="D119" s="221" t="s">
        <v>135</v>
      </c>
      <c r="E119" s="222" t="s">
        <v>223</v>
      </c>
      <c r="F119" s="223" t="s">
        <v>224</v>
      </c>
      <c r="G119" s="224" t="s">
        <v>129</v>
      </c>
      <c r="H119" s="225">
        <v>62</v>
      </c>
      <c r="I119" s="226"/>
      <c r="J119" s="227">
        <f>ROUND(I119*H119,2)</f>
        <v>0</v>
      </c>
      <c r="K119" s="223" t="s">
        <v>130</v>
      </c>
      <c r="L119" s="228"/>
      <c r="M119" s="229" t="s">
        <v>19</v>
      </c>
      <c r="N119" s="230" t="s">
        <v>44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131</v>
      </c>
      <c r="AT119" s="214" t="s">
        <v>135</v>
      </c>
      <c r="AU119" s="214" t="s">
        <v>83</v>
      </c>
      <c r="AY119" s="16" t="s">
        <v>123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81</v>
      </c>
      <c r="BK119" s="215">
        <f>ROUND(I119*H119,2)</f>
        <v>0</v>
      </c>
      <c r="BL119" s="16" t="s">
        <v>131</v>
      </c>
      <c r="BM119" s="214" t="s">
        <v>225</v>
      </c>
    </row>
    <row r="120" s="2" customFormat="1" ht="16.5" customHeight="1">
      <c r="A120" s="37"/>
      <c r="B120" s="38"/>
      <c r="C120" s="221" t="s">
        <v>226</v>
      </c>
      <c r="D120" s="221" t="s">
        <v>135</v>
      </c>
      <c r="E120" s="222" t="s">
        <v>227</v>
      </c>
      <c r="F120" s="223" t="s">
        <v>228</v>
      </c>
      <c r="G120" s="224" t="s">
        <v>129</v>
      </c>
      <c r="H120" s="225">
        <v>1</v>
      </c>
      <c r="I120" s="226"/>
      <c r="J120" s="227">
        <f>ROUND(I120*H120,2)</f>
        <v>0</v>
      </c>
      <c r="K120" s="223" t="s">
        <v>130</v>
      </c>
      <c r="L120" s="228"/>
      <c r="M120" s="229" t="s">
        <v>19</v>
      </c>
      <c r="N120" s="230" t="s">
        <v>44</v>
      </c>
      <c r="O120" s="83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131</v>
      </c>
      <c r="AT120" s="214" t="s">
        <v>135</v>
      </c>
      <c r="AU120" s="214" t="s">
        <v>83</v>
      </c>
      <c r="AY120" s="16" t="s">
        <v>123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81</v>
      </c>
      <c r="BK120" s="215">
        <f>ROUND(I120*H120,2)</f>
        <v>0</v>
      </c>
      <c r="BL120" s="16" t="s">
        <v>131</v>
      </c>
      <c r="BM120" s="214" t="s">
        <v>229</v>
      </c>
    </row>
    <row r="121" s="2" customFormat="1" ht="16.5" customHeight="1">
      <c r="A121" s="37"/>
      <c r="B121" s="38"/>
      <c r="C121" s="221" t="s">
        <v>230</v>
      </c>
      <c r="D121" s="221" t="s">
        <v>135</v>
      </c>
      <c r="E121" s="222" t="s">
        <v>231</v>
      </c>
      <c r="F121" s="223" t="s">
        <v>232</v>
      </c>
      <c r="G121" s="224" t="s">
        <v>129</v>
      </c>
      <c r="H121" s="225">
        <v>3</v>
      </c>
      <c r="I121" s="226"/>
      <c r="J121" s="227">
        <f>ROUND(I121*H121,2)</f>
        <v>0</v>
      </c>
      <c r="K121" s="223" t="s">
        <v>130</v>
      </c>
      <c r="L121" s="228"/>
      <c r="M121" s="229" t="s">
        <v>19</v>
      </c>
      <c r="N121" s="230" t="s">
        <v>44</v>
      </c>
      <c r="O121" s="83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131</v>
      </c>
      <c r="AT121" s="214" t="s">
        <v>135</v>
      </c>
      <c r="AU121" s="214" t="s">
        <v>83</v>
      </c>
      <c r="AY121" s="16" t="s">
        <v>123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81</v>
      </c>
      <c r="BK121" s="215">
        <f>ROUND(I121*H121,2)</f>
        <v>0</v>
      </c>
      <c r="BL121" s="16" t="s">
        <v>131</v>
      </c>
      <c r="BM121" s="214" t="s">
        <v>233</v>
      </c>
    </row>
    <row r="122" s="2" customFormat="1" ht="33" customHeight="1">
      <c r="A122" s="37"/>
      <c r="B122" s="38"/>
      <c r="C122" s="203" t="s">
        <v>234</v>
      </c>
      <c r="D122" s="203" t="s">
        <v>126</v>
      </c>
      <c r="E122" s="204" t="s">
        <v>235</v>
      </c>
      <c r="F122" s="205" t="s">
        <v>236</v>
      </c>
      <c r="G122" s="206" t="s">
        <v>129</v>
      </c>
      <c r="H122" s="207">
        <v>200</v>
      </c>
      <c r="I122" s="208"/>
      <c r="J122" s="209">
        <f>ROUND(I122*H122,2)</f>
        <v>0</v>
      </c>
      <c r="K122" s="205" t="s">
        <v>130</v>
      </c>
      <c r="L122" s="43"/>
      <c r="M122" s="210" t="s">
        <v>19</v>
      </c>
      <c r="N122" s="211" t="s">
        <v>44</v>
      </c>
      <c r="O122" s="83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145</v>
      </c>
      <c r="AT122" s="214" t="s">
        <v>126</v>
      </c>
      <c r="AU122" s="214" t="s">
        <v>83</v>
      </c>
      <c r="AY122" s="16" t="s">
        <v>123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81</v>
      </c>
      <c r="BK122" s="215">
        <f>ROUND(I122*H122,2)</f>
        <v>0</v>
      </c>
      <c r="BL122" s="16" t="s">
        <v>145</v>
      </c>
      <c r="BM122" s="214" t="s">
        <v>237</v>
      </c>
    </row>
    <row r="123" s="2" customFormat="1">
      <c r="A123" s="37"/>
      <c r="B123" s="38"/>
      <c r="C123" s="39"/>
      <c r="D123" s="216" t="s">
        <v>133</v>
      </c>
      <c r="E123" s="39"/>
      <c r="F123" s="217" t="s">
        <v>238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133</v>
      </c>
      <c r="AU123" s="16" t="s">
        <v>83</v>
      </c>
    </row>
    <row r="124" s="2" customFormat="1" ht="16.5" customHeight="1">
      <c r="A124" s="37"/>
      <c r="B124" s="38"/>
      <c r="C124" s="203" t="s">
        <v>239</v>
      </c>
      <c r="D124" s="203" t="s">
        <v>126</v>
      </c>
      <c r="E124" s="204" t="s">
        <v>240</v>
      </c>
      <c r="F124" s="205" t="s">
        <v>241</v>
      </c>
      <c r="G124" s="206" t="s">
        <v>129</v>
      </c>
      <c r="H124" s="207">
        <v>10</v>
      </c>
      <c r="I124" s="208"/>
      <c r="J124" s="209">
        <f>ROUND(I124*H124,2)</f>
        <v>0</v>
      </c>
      <c r="K124" s="205" t="s">
        <v>130</v>
      </c>
      <c r="L124" s="43"/>
      <c r="M124" s="210" t="s">
        <v>19</v>
      </c>
      <c r="N124" s="211" t="s">
        <v>44</v>
      </c>
      <c r="O124" s="83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131</v>
      </c>
      <c r="AT124" s="214" t="s">
        <v>126</v>
      </c>
      <c r="AU124" s="214" t="s">
        <v>83</v>
      </c>
      <c r="AY124" s="16" t="s">
        <v>123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81</v>
      </c>
      <c r="BK124" s="215">
        <f>ROUND(I124*H124,2)</f>
        <v>0</v>
      </c>
      <c r="BL124" s="16" t="s">
        <v>131</v>
      </c>
      <c r="BM124" s="214" t="s">
        <v>242</v>
      </c>
    </row>
    <row r="125" s="2" customFormat="1" ht="16.5" customHeight="1">
      <c r="A125" s="37"/>
      <c r="B125" s="38"/>
      <c r="C125" s="221" t="s">
        <v>243</v>
      </c>
      <c r="D125" s="221" t="s">
        <v>135</v>
      </c>
      <c r="E125" s="222" t="s">
        <v>244</v>
      </c>
      <c r="F125" s="223" t="s">
        <v>245</v>
      </c>
      <c r="G125" s="224" t="s">
        <v>246</v>
      </c>
      <c r="H125" s="225">
        <v>66.599999999999994</v>
      </c>
      <c r="I125" s="226"/>
      <c r="J125" s="227">
        <f>ROUND(I125*H125,2)</f>
        <v>0</v>
      </c>
      <c r="K125" s="223" t="s">
        <v>130</v>
      </c>
      <c r="L125" s="228"/>
      <c r="M125" s="229" t="s">
        <v>19</v>
      </c>
      <c r="N125" s="230" t="s">
        <v>44</v>
      </c>
      <c r="O125" s="83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131</v>
      </c>
      <c r="AT125" s="214" t="s">
        <v>135</v>
      </c>
      <c r="AU125" s="214" t="s">
        <v>83</v>
      </c>
      <c r="AY125" s="16" t="s">
        <v>123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81</v>
      </c>
      <c r="BK125" s="215">
        <f>ROUND(I125*H125,2)</f>
        <v>0</v>
      </c>
      <c r="BL125" s="16" t="s">
        <v>131</v>
      </c>
      <c r="BM125" s="214" t="s">
        <v>247</v>
      </c>
    </row>
    <row r="126" s="2" customFormat="1" ht="16.5" customHeight="1">
      <c r="A126" s="37"/>
      <c r="B126" s="38"/>
      <c r="C126" s="221" t="s">
        <v>248</v>
      </c>
      <c r="D126" s="221" t="s">
        <v>135</v>
      </c>
      <c r="E126" s="222" t="s">
        <v>249</v>
      </c>
      <c r="F126" s="223" t="s">
        <v>250</v>
      </c>
      <c r="G126" s="224" t="s">
        <v>246</v>
      </c>
      <c r="H126" s="225">
        <v>11.449999999999999</v>
      </c>
      <c r="I126" s="226"/>
      <c r="J126" s="227">
        <f>ROUND(I126*H126,2)</f>
        <v>0</v>
      </c>
      <c r="K126" s="223" t="s">
        <v>130</v>
      </c>
      <c r="L126" s="228"/>
      <c r="M126" s="229" t="s">
        <v>19</v>
      </c>
      <c r="N126" s="230" t="s">
        <v>44</v>
      </c>
      <c r="O126" s="83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4" t="s">
        <v>131</v>
      </c>
      <c r="AT126" s="214" t="s">
        <v>135</v>
      </c>
      <c r="AU126" s="214" t="s">
        <v>83</v>
      </c>
      <c r="AY126" s="16" t="s">
        <v>123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6" t="s">
        <v>81</v>
      </c>
      <c r="BK126" s="215">
        <f>ROUND(I126*H126,2)</f>
        <v>0</v>
      </c>
      <c r="BL126" s="16" t="s">
        <v>131</v>
      </c>
      <c r="BM126" s="214" t="s">
        <v>251</v>
      </c>
    </row>
    <row r="127" s="2" customFormat="1" ht="16.5" customHeight="1">
      <c r="A127" s="37"/>
      <c r="B127" s="38"/>
      <c r="C127" s="221" t="s">
        <v>252</v>
      </c>
      <c r="D127" s="221" t="s">
        <v>135</v>
      </c>
      <c r="E127" s="222" t="s">
        <v>253</v>
      </c>
      <c r="F127" s="223" t="s">
        <v>254</v>
      </c>
      <c r="G127" s="224" t="s">
        <v>129</v>
      </c>
      <c r="H127" s="225">
        <v>6</v>
      </c>
      <c r="I127" s="226"/>
      <c r="J127" s="227">
        <f>ROUND(I127*H127,2)</f>
        <v>0</v>
      </c>
      <c r="K127" s="223" t="s">
        <v>130</v>
      </c>
      <c r="L127" s="228"/>
      <c r="M127" s="229" t="s">
        <v>19</v>
      </c>
      <c r="N127" s="230" t="s">
        <v>44</v>
      </c>
      <c r="O127" s="83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131</v>
      </c>
      <c r="AT127" s="214" t="s">
        <v>135</v>
      </c>
      <c r="AU127" s="214" t="s">
        <v>83</v>
      </c>
      <c r="AY127" s="16" t="s">
        <v>123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81</v>
      </c>
      <c r="BK127" s="215">
        <f>ROUND(I127*H127,2)</f>
        <v>0</v>
      </c>
      <c r="BL127" s="16" t="s">
        <v>131</v>
      </c>
      <c r="BM127" s="214" t="s">
        <v>255</v>
      </c>
    </row>
    <row r="128" s="2" customFormat="1" ht="16.5" customHeight="1">
      <c r="A128" s="37"/>
      <c r="B128" s="38"/>
      <c r="C128" s="221" t="s">
        <v>256</v>
      </c>
      <c r="D128" s="221" t="s">
        <v>135</v>
      </c>
      <c r="E128" s="222" t="s">
        <v>257</v>
      </c>
      <c r="F128" s="223" t="s">
        <v>258</v>
      </c>
      <c r="G128" s="224" t="s">
        <v>129</v>
      </c>
      <c r="H128" s="225">
        <v>4</v>
      </c>
      <c r="I128" s="226"/>
      <c r="J128" s="227">
        <f>ROUND(I128*H128,2)</f>
        <v>0</v>
      </c>
      <c r="K128" s="223" t="s">
        <v>130</v>
      </c>
      <c r="L128" s="228"/>
      <c r="M128" s="229" t="s">
        <v>19</v>
      </c>
      <c r="N128" s="230" t="s">
        <v>44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131</v>
      </c>
      <c r="AT128" s="214" t="s">
        <v>135</v>
      </c>
      <c r="AU128" s="214" t="s">
        <v>83</v>
      </c>
      <c r="AY128" s="16" t="s">
        <v>123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81</v>
      </c>
      <c r="BK128" s="215">
        <f>ROUND(I128*H128,2)</f>
        <v>0</v>
      </c>
      <c r="BL128" s="16" t="s">
        <v>131</v>
      </c>
      <c r="BM128" s="214" t="s">
        <v>259</v>
      </c>
    </row>
    <row r="129" s="2" customFormat="1" ht="16.5" customHeight="1">
      <c r="A129" s="37"/>
      <c r="B129" s="38"/>
      <c r="C129" s="203" t="s">
        <v>260</v>
      </c>
      <c r="D129" s="203" t="s">
        <v>126</v>
      </c>
      <c r="E129" s="204" t="s">
        <v>261</v>
      </c>
      <c r="F129" s="205" t="s">
        <v>262</v>
      </c>
      <c r="G129" s="206" t="s">
        <v>129</v>
      </c>
      <c r="H129" s="207">
        <v>4</v>
      </c>
      <c r="I129" s="208"/>
      <c r="J129" s="209">
        <f>ROUND(I129*H129,2)</f>
        <v>0</v>
      </c>
      <c r="K129" s="205" t="s">
        <v>130</v>
      </c>
      <c r="L129" s="43"/>
      <c r="M129" s="210" t="s">
        <v>19</v>
      </c>
      <c r="N129" s="211" t="s">
        <v>44</v>
      </c>
      <c r="O129" s="83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131</v>
      </c>
      <c r="AT129" s="214" t="s">
        <v>126</v>
      </c>
      <c r="AU129" s="214" t="s">
        <v>83</v>
      </c>
      <c r="AY129" s="16" t="s">
        <v>123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81</v>
      </c>
      <c r="BK129" s="215">
        <f>ROUND(I129*H129,2)</f>
        <v>0</v>
      </c>
      <c r="BL129" s="16" t="s">
        <v>131</v>
      </c>
      <c r="BM129" s="214" t="s">
        <v>263</v>
      </c>
    </row>
    <row r="130" s="2" customFormat="1" ht="16.5" customHeight="1">
      <c r="A130" s="37"/>
      <c r="B130" s="38"/>
      <c r="C130" s="221" t="s">
        <v>264</v>
      </c>
      <c r="D130" s="221" t="s">
        <v>135</v>
      </c>
      <c r="E130" s="222" t="s">
        <v>265</v>
      </c>
      <c r="F130" s="223" t="s">
        <v>266</v>
      </c>
      <c r="G130" s="224" t="s">
        <v>129</v>
      </c>
      <c r="H130" s="225">
        <v>4</v>
      </c>
      <c r="I130" s="226"/>
      <c r="J130" s="227">
        <f>ROUND(I130*H130,2)</f>
        <v>0</v>
      </c>
      <c r="K130" s="223" t="s">
        <v>130</v>
      </c>
      <c r="L130" s="228"/>
      <c r="M130" s="229" t="s">
        <v>19</v>
      </c>
      <c r="N130" s="230" t="s">
        <v>44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131</v>
      </c>
      <c r="AT130" s="214" t="s">
        <v>135</v>
      </c>
      <c r="AU130" s="214" t="s">
        <v>83</v>
      </c>
      <c r="AY130" s="16" t="s">
        <v>123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81</v>
      </c>
      <c r="BK130" s="215">
        <f>ROUND(I130*H130,2)</f>
        <v>0</v>
      </c>
      <c r="BL130" s="16" t="s">
        <v>131</v>
      </c>
      <c r="BM130" s="214" t="s">
        <v>267</v>
      </c>
    </row>
    <row r="131" s="2" customFormat="1" ht="16.5" customHeight="1">
      <c r="A131" s="37"/>
      <c r="B131" s="38"/>
      <c r="C131" s="203" t="s">
        <v>268</v>
      </c>
      <c r="D131" s="203" t="s">
        <v>126</v>
      </c>
      <c r="E131" s="204" t="s">
        <v>269</v>
      </c>
      <c r="F131" s="205" t="s">
        <v>270</v>
      </c>
      <c r="G131" s="206" t="s">
        <v>129</v>
      </c>
      <c r="H131" s="207">
        <v>7</v>
      </c>
      <c r="I131" s="208"/>
      <c r="J131" s="209">
        <f>ROUND(I131*H131,2)</f>
        <v>0</v>
      </c>
      <c r="K131" s="205" t="s">
        <v>130</v>
      </c>
      <c r="L131" s="43"/>
      <c r="M131" s="210" t="s">
        <v>19</v>
      </c>
      <c r="N131" s="211" t="s">
        <v>44</v>
      </c>
      <c r="O131" s="83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131</v>
      </c>
      <c r="AT131" s="214" t="s">
        <v>126</v>
      </c>
      <c r="AU131" s="214" t="s">
        <v>83</v>
      </c>
      <c r="AY131" s="16" t="s">
        <v>123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81</v>
      </c>
      <c r="BK131" s="215">
        <f>ROUND(I131*H131,2)</f>
        <v>0</v>
      </c>
      <c r="BL131" s="16" t="s">
        <v>131</v>
      </c>
      <c r="BM131" s="214" t="s">
        <v>271</v>
      </c>
    </row>
    <row r="132" s="2" customFormat="1" ht="24.15" customHeight="1">
      <c r="A132" s="37"/>
      <c r="B132" s="38"/>
      <c r="C132" s="203" t="s">
        <v>272</v>
      </c>
      <c r="D132" s="203" t="s">
        <v>126</v>
      </c>
      <c r="E132" s="204" t="s">
        <v>196</v>
      </c>
      <c r="F132" s="205" t="s">
        <v>197</v>
      </c>
      <c r="G132" s="206" t="s">
        <v>184</v>
      </c>
      <c r="H132" s="207">
        <v>365</v>
      </c>
      <c r="I132" s="208"/>
      <c r="J132" s="209">
        <f>ROUND(I132*H132,2)</f>
        <v>0</v>
      </c>
      <c r="K132" s="205" t="s">
        <v>130</v>
      </c>
      <c r="L132" s="43"/>
      <c r="M132" s="210" t="s">
        <v>19</v>
      </c>
      <c r="N132" s="211" t="s">
        <v>44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131</v>
      </c>
      <c r="AT132" s="214" t="s">
        <v>126</v>
      </c>
      <c r="AU132" s="214" t="s">
        <v>83</v>
      </c>
      <c r="AY132" s="16" t="s">
        <v>123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81</v>
      </c>
      <c r="BK132" s="215">
        <f>ROUND(I132*H132,2)</f>
        <v>0</v>
      </c>
      <c r="BL132" s="16" t="s">
        <v>131</v>
      </c>
      <c r="BM132" s="214" t="s">
        <v>273</v>
      </c>
    </row>
    <row r="133" s="2" customFormat="1">
      <c r="A133" s="37"/>
      <c r="B133" s="38"/>
      <c r="C133" s="39"/>
      <c r="D133" s="216" t="s">
        <v>133</v>
      </c>
      <c r="E133" s="39"/>
      <c r="F133" s="217" t="s">
        <v>199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133</v>
      </c>
      <c r="AU133" s="16" t="s">
        <v>83</v>
      </c>
    </row>
    <row r="134" s="12" customFormat="1" ht="22.8" customHeight="1">
      <c r="A134" s="12"/>
      <c r="B134" s="187"/>
      <c r="C134" s="188"/>
      <c r="D134" s="189" t="s">
        <v>72</v>
      </c>
      <c r="E134" s="201" t="s">
        <v>274</v>
      </c>
      <c r="F134" s="201" t="s">
        <v>275</v>
      </c>
      <c r="G134" s="188"/>
      <c r="H134" s="188"/>
      <c r="I134" s="191"/>
      <c r="J134" s="202">
        <f>BK134</f>
        <v>0</v>
      </c>
      <c r="K134" s="188"/>
      <c r="L134" s="193"/>
      <c r="M134" s="194"/>
      <c r="N134" s="195"/>
      <c r="O134" s="195"/>
      <c r="P134" s="196">
        <f>SUM(P135:P237)</f>
        <v>0</v>
      </c>
      <c r="Q134" s="195"/>
      <c r="R134" s="196">
        <f>SUM(R135:R237)</f>
        <v>0</v>
      </c>
      <c r="S134" s="195"/>
      <c r="T134" s="197">
        <f>SUM(T135:T237)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8" t="s">
        <v>81</v>
      </c>
      <c r="AT134" s="199" t="s">
        <v>72</v>
      </c>
      <c r="AU134" s="199" t="s">
        <v>81</v>
      </c>
      <c r="AY134" s="198" t="s">
        <v>123</v>
      </c>
      <c r="BK134" s="200">
        <f>SUM(BK135:BK237)</f>
        <v>0</v>
      </c>
    </row>
    <row r="135" s="2" customFormat="1" ht="16.5" customHeight="1">
      <c r="A135" s="37"/>
      <c r="B135" s="38"/>
      <c r="C135" s="203" t="s">
        <v>276</v>
      </c>
      <c r="D135" s="203" t="s">
        <v>126</v>
      </c>
      <c r="E135" s="204" t="s">
        <v>277</v>
      </c>
      <c r="F135" s="205" t="s">
        <v>278</v>
      </c>
      <c r="G135" s="206" t="s">
        <v>129</v>
      </c>
      <c r="H135" s="207">
        <v>30</v>
      </c>
      <c r="I135" s="208"/>
      <c r="J135" s="209">
        <f>ROUND(I135*H135,2)</f>
        <v>0</v>
      </c>
      <c r="K135" s="205" t="s">
        <v>130</v>
      </c>
      <c r="L135" s="43"/>
      <c r="M135" s="210" t="s">
        <v>19</v>
      </c>
      <c r="N135" s="211" t="s">
        <v>44</v>
      </c>
      <c r="O135" s="83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145</v>
      </c>
      <c r="AT135" s="214" t="s">
        <v>126</v>
      </c>
      <c r="AU135" s="214" t="s">
        <v>83</v>
      </c>
      <c r="AY135" s="16" t="s">
        <v>123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81</v>
      </c>
      <c r="BK135" s="215">
        <f>ROUND(I135*H135,2)</f>
        <v>0</v>
      </c>
      <c r="BL135" s="16" t="s">
        <v>145</v>
      </c>
      <c r="BM135" s="214" t="s">
        <v>279</v>
      </c>
    </row>
    <row r="136" s="2" customFormat="1" ht="16.5" customHeight="1">
      <c r="A136" s="37"/>
      <c r="B136" s="38"/>
      <c r="C136" s="221" t="s">
        <v>280</v>
      </c>
      <c r="D136" s="221" t="s">
        <v>135</v>
      </c>
      <c r="E136" s="222" t="s">
        <v>281</v>
      </c>
      <c r="F136" s="223" t="s">
        <v>282</v>
      </c>
      <c r="G136" s="224" t="s">
        <v>129</v>
      </c>
      <c r="H136" s="225">
        <v>30</v>
      </c>
      <c r="I136" s="226"/>
      <c r="J136" s="227">
        <f>ROUND(I136*H136,2)</f>
        <v>0</v>
      </c>
      <c r="K136" s="223" t="s">
        <v>130</v>
      </c>
      <c r="L136" s="228"/>
      <c r="M136" s="229" t="s">
        <v>19</v>
      </c>
      <c r="N136" s="230" t="s">
        <v>44</v>
      </c>
      <c r="O136" s="83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4" t="s">
        <v>131</v>
      </c>
      <c r="AT136" s="214" t="s">
        <v>135</v>
      </c>
      <c r="AU136" s="214" t="s">
        <v>83</v>
      </c>
      <c r="AY136" s="16" t="s">
        <v>123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6" t="s">
        <v>81</v>
      </c>
      <c r="BK136" s="215">
        <f>ROUND(I136*H136,2)</f>
        <v>0</v>
      </c>
      <c r="BL136" s="16" t="s">
        <v>131</v>
      </c>
      <c r="BM136" s="214" t="s">
        <v>283</v>
      </c>
    </row>
    <row r="137" s="2" customFormat="1" ht="16.5" customHeight="1">
      <c r="A137" s="37"/>
      <c r="B137" s="38"/>
      <c r="C137" s="203" t="s">
        <v>284</v>
      </c>
      <c r="D137" s="203" t="s">
        <v>126</v>
      </c>
      <c r="E137" s="204" t="s">
        <v>285</v>
      </c>
      <c r="F137" s="205" t="s">
        <v>286</v>
      </c>
      <c r="G137" s="206" t="s">
        <v>129</v>
      </c>
      <c r="H137" s="207">
        <v>190</v>
      </c>
      <c r="I137" s="208"/>
      <c r="J137" s="209">
        <f>ROUND(I137*H137,2)</f>
        <v>0</v>
      </c>
      <c r="K137" s="205" t="s">
        <v>130</v>
      </c>
      <c r="L137" s="43"/>
      <c r="M137" s="210" t="s">
        <v>19</v>
      </c>
      <c r="N137" s="211" t="s">
        <v>44</v>
      </c>
      <c r="O137" s="83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131</v>
      </c>
      <c r="AT137" s="214" t="s">
        <v>126</v>
      </c>
      <c r="AU137" s="214" t="s">
        <v>83</v>
      </c>
      <c r="AY137" s="16" t="s">
        <v>123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81</v>
      </c>
      <c r="BK137" s="215">
        <f>ROUND(I137*H137,2)</f>
        <v>0</v>
      </c>
      <c r="BL137" s="16" t="s">
        <v>131</v>
      </c>
      <c r="BM137" s="214" t="s">
        <v>287</v>
      </c>
    </row>
    <row r="138" s="2" customFormat="1" ht="16.5" customHeight="1">
      <c r="A138" s="37"/>
      <c r="B138" s="38"/>
      <c r="C138" s="221" t="s">
        <v>288</v>
      </c>
      <c r="D138" s="221" t="s">
        <v>135</v>
      </c>
      <c r="E138" s="222" t="s">
        <v>289</v>
      </c>
      <c r="F138" s="223" t="s">
        <v>290</v>
      </c>
      <c r="G138" s="224" t="s">
        <v>129</v>
      </c>
      <c r="H138" s="225">
        <v>190</v>
      </c>
      <c r="I138" s="226"/>
      <c r="J138" s="227">
        <f>ROUND(I138*H138,2)</f>
        <v>0</v>
      </c>
      <c r="K138" s="223" t="s">
        <v>130</v>
      </c>
      <c r="L138" s="228"/>
      <c r="M138" s="229" t="s">
        <v>19</v>
      </c>
      <c r="N138" s="230" t="s">
        <v>44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131</v>
      </c>
      <c r="AT138" s="214" t="s">
        <v>135</v>
      </c>
      <c r="AU138" s="214" t="s">
        <v>83</v>
      </c>
      <c r="AY138" s="16" t="s">
        <v>123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81</v>
      </c>
      <c r="BK138" s="215">
        <f>ROUND(I138*H138,2)</f>
        <v>0</v>
      </c>
      <c r="BL138" s="16" t="s">
        <v>131</v>
      </c>
      <c r="BM138" s="214" t="s">
        <v>291</v>
      </c>
    </row>
    <row r="139" s="2" customFormat="1" ht="24.15" customHeight="1">
      <c r="A139" s="37"/>
      <c r="B139" s="38"/>
      <c r="C139" s="203" t="s">
        <v>292</v>
      </c>
      <c r="D139" s="203" t="s">
        <v>126</v>
      </c>
      <c r="E139" s="204" t="s">
        <v>293</v>
      </c>
      <c r="F139" s="205" t="s">
        <v>294</v>
      </c>
      <c r="G139" s="206" t="s">
        <v>129</v>
      </c>
      <c r="H139" s="207">
        <v>75</v>
      </c>
      <c r="I139" s="208"/>
      <c r="J139" s="209">
        <f>ROUND(I139*H139,2)</f>
        <v>0</v>
      </c>
      <c r="K139" s="205" t="s">
        <v>130</v>
      </c>
      <c r="L139" s="43"/>
      <c r="M139" s="210" t="s">
        <v>19</v>
      </c>
      <c r="N139" s="211" t="s">
        <v>44</v>
      </c>
      <c r="O139" s="83"/>
      <c r="P139" s="212">
        <f>O139*H139</f>
        <v>0</v>
      </c>
      <c r="Q139" s="212">
        <v>0</v>
      </c>
      <c r="R139" s="212">
        <f>Q139*H139</f>
        <v>0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131</v>
      </c>
      <c r="AT139" s="214" t="s">
        <v>126</v>
      </c>
      <c r="AU139" s="214" t="s">
        <v>83</v>
      </c>
      <c r="AY139" s="16" t="s">
        <v>123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81</v>
      </c>
      <c r="BK139" s="215">
        <f>ROUND(I139*H139,2)</f>
        <v>0</v>
      </c>
      <c r="BL139" s="16" t="s">
        <v>131</v>
      </c>
      <c r="BM139" s="214" t="s">
        <v>295</v>
      </c>
    </row>
    <row r="140" s="2" customFormat="1">
      <c r="A140" s="37"/>
      <c r="B140" s="38"/>
      <c r="C140" s="39"/>
      <c r="D140" s="216" t="s">
        <v>133</v>
      </c>
      <c r="E140" s="39"/>
      <c r="F140" s="217" t="s">
        <v>296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133</v>
      </c>
      <c r="AU140" s="16" t="s">
        <v>83</v>
      </c>
    </row>
    <row r="141" s="2" customFormat="1" ht="16.5" customHeight="1">
      <c r="A141" s="37"/>
      <c r="B141" s="38"/>
      <c r="C141" s="203" t="s">
        <v>297</v>
      </c>
      <c r="D141" s="203" t="s">
        <v>126</v>
      </c>
      <c r="E141" s="204" t="s">
        <v>298</v>
      </c>
      <c r="F141" s="205" t="s">
        <v>299</v>
      </c>
      <c r="G141" s="206" t="s">
        <v>129</v>
      </c>
      <c r="H141" s="207">
        <v>150</v>
      </c>
      <c r="I141" s="208"/>
      <c r="J141" s="209">
        <f>ROUND(I141*H141,2)</f>
        <v>0</v>
      </c>
      <c r="K141" s="205" t="s">
        <v>130</v>
      </c>
      <c r="L141" s="43"/>
      <c r="M141" s="210" t="s">
        <v>19</v>
      </c>
      <c r="N141" s="211" t="s">
        <v>44</v>
      </c>
      <c r="O141" s="83"/>
      <c r="P141" s="212">
        <f>O141*H141</f>
        <v>0</v>
      </c>
      <c r="Q141" s="212">
        <v>0</v>
      </c>
      <c r="R141" s="212">
        <f>Q141*H141</f>
        <v>0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131</v>
      </c>
      <c r="AT141" s="214" t="s">
        <v>126</v>
      </c>
      <c r="AU141" s="214" t="s">
        <v>83</v>
      </c>
      <c r="AY141" s="16" t="s">
        <v>123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81</v>
      </c>
      <c r="BK141" s="215">
        <f>ROUND(I141*H141,2)</f>
        <v>0</v>
      </c>
      <c r="BL141" s="16" t="s">
        <v>131</v>
      </c>
      <c r="BM141" s="214" t="s">
        <v>300</v>
      </c>
    </row>
    <row r="142" s="2" customFormat="1" ht="16.5" customHeight="1">
      <c r="A142" s="37"/>
      <c r="B142" s="38"/>
      <c r="C142" s="203" t="s">
        <v>301</v>
      </c>
      <c r="D142" s="203" t="s">
        <v>126</v>
      </c>
      <c r="E142" s="204" t="s">
        <v>302</v>
      </c>
      <c r="F142" s="205" t="s">
        <v>303</v>
      </c>
      <c r="G142" s="206" t="s">
        <v>129</v>
      </c>
      <c r="H142" s="207">
        <v>14</v>
      </c>
      <c r="I142" s="208"/>
      <c r="J142" s="209">
        <f>ROUND(I142*H142,2)</f>
        <v>0</v>
      </c>
      <c r="K142" s="205" t="s">
        <v>130</v>
      </c>
      <c r="L142" s="43"/>
      <c r="M142" s="210" t="s">
        <v>19</v>
      </c>
      <c r="N142" s="211" t="s">
        <v>44</v>
      </c>
      <c r="O142" s="83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131</v>
      </c>
      <c r="AT142" s="214" t="s">
        <v>126</v>
      </c>
      <c r="AU142" s="214" t="s">
        <v>83</v>
      </c>
      <c r="AY142" s="16" t="s">
        <v>123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81</v>
      </c>
      <c r="BK142" s="215">
        <f>ROUND(I142*H142,2)</f>
        <v>0</v>
      </c>
      <c r="BL142" s="16" t="s">
        <v>131</v>
      </c>
      <c r="BM142" s="214" t="s">
        <v>304</v>
      </c>
    </row>
    <row r="143" s="2" customFormat="1" ht="16.5" customHeight="1">
      <c r="A143" s="37"/>
      <c r="B143" s="38"/>
      <c r="C143" s="221" t="s">
        <v>305</v>
      </c>
      <c r="D143" s="221" t="s">
        <v>135</v>
      </c>
      <c r="E143" s="222" t="s">
        <v>306</v>
      </c>
      <c r="F143" s="223" t="s">
        <v>307</v>
      </c>
      <c r="G143" s="224" t="s">
        <v>129</v>
      </c>
      <c r="H143" s="225">
        <v>14</v>
      </c>
      <c r="I143" s="226"/>
      <c r="J143" s="227">
        <f>ROUND(I143*H143,2)</f>
        <v>0</v>
      </c>
      <c r="K143" s="223" t="s">
        <v>130</v>
      </c>
      <c r="L143" s="228"/>
      <c r="M143" s="229" t="s">
        <v>19</v>
      </c>
      <c r="N143" s="230" t="s">
        <v>44</v>
      </c>
      <c r="O143" s="83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4" t="s">
        <v>131</v>
      </c>
      <c r="AT143" s="214" t="s">
        <v>135</v>
      </c>
      <c r="AU143" s="214" t="s">
        <v>83</v>
      </c>
      <c r="AY143" s="16" t="s">
        <v>123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6" t="s">
        <v>81</v>
      </c>
      <c r="BK143" s="215">
        <f>ROUND(I143*H143,2)</f>
        <v>0</v>
      </c>
      <c r="BL143" s="16" t="s">
        <v>131</v>
      </c>
      <c r="BM143" s="214" t="s">
        <v>308</v>
      </c>
    </row>
    <row r="144" s="2" customFormat="1" ht="16.5" customHeight="1">
      <c r="A144" s="37"/>
      <c r="B144" s="38"/>
      <c r="C144" s="203" t="s">
        <v>309</v>
      </c>
      <c r="D144" s="203" t="s">
        <v>126</v>
      </c>
      <c r="E144" s="204" t="s">
        <v>310</v>
      </c>
      <c r="F144" s="205" t="s">
        <v>311</v>
      </c>
      <c r="G144" s="206" t="s">
        <v>129</v>
      </c>
      <c r="H144" s="207">
        <v>1636</v>
      </c>
      <c r="I144" s="208"/>
      <c r="J144" s="209">
        <f>ROUND(I144*H144,2)</f>
        <v>0</v>
      </c>
      <c r="K144" s="205" t="s">
        <v>130</v>
      </c>
      <c r="L144" s="43"/>
      <c r="M144" s="210" t="s">
        <v>19</v>
      </c>
      <c r="N144" s="211" t="s">
        <v>44</v>
      </c>
      <c r="O144" s="83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131</v>
      </c>
      <c r="AT144" s="214" t="s">
        <v>126</v>
      </c>
      <c r="AU144" s="214" t="s">
        <v>83</v>
      </c>
      <c r="AY144" s="16" t="s">
        <v>123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81</v>
      </c>
      <c r="BK144" s="215">
        <f>ROUND(I144*H144,2)</f>
        <v>0</v>
      </c>
      <c r="BL144" s="16" t="s">
        <v>131</v>
      </c>
      <c r="BM144" s="214" t="s">
        <v>312</v>
      </c>
    </row>
    <row r="145" s="2" customFormat="1" ht="16.5" customHeight="1">
      <c r="A145" s="37"/>
      <c r="B145" s="38"/>
      <c r="C145" s="221" t="s">
        <v>313</v>
      </c>
      <c r="D145" s="221" t="s">
        <v>135</v>
      </c>
      <c r="E145" s="222" t="s">
        <v>314</v>
      </c>
      <c r="F145" s="223" t="s">
        <v>315</v>
      </c>
      <c r="G145" s="224" t="s">
        <v>129</v>
      </c>
      <c r="H145" s="225">
        <v>1636</v>
      </c>
      <c r="I145" s="226"/>
      <c r="J145" s="227">
        <f>ROUND(I145*H145,2)</f>
        <v>0</v>
      </c>
      <c r="K145" s="223" t="s">
        <v>130</v>
      </c>
      <c r="L145" s="228"/>
      <c r="M145" s="229" t="s">
        <v>19</v>
      </c>
      <c r="N145" s="230" t="s">
        <v>44</v>
      </c>
      <c r="O145" s="83"/>
      <c r="P145" s="212">
        <f>O145*H145</f>
        <v>0</v>
      </c>
      <c r="Q145" s="212">
        <v>0</v>
      </c>
      <c r="R145" s="212">
        <f>Q145*H145</f>
        <v>0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131</v>
      </c>
      <c r="AT145" s="214" t="s">
        <v>135</v>
      </c>
      <c r="AU145" s="214" t="s">
        <v>83</v>
      </c>
      <c r="AY145" s="16" t="s">
        <v>123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81</v>
      </c>
      <c r="BK145" s="215">
        <f>ROUND(I145*H145,2)</f>
        <v>0</v>
      </c>
      <c r="BL145" s="16" t="s">
        <v>131</v>
      </c>
      <c r="BM145" s="214" t="s">
        <v>316</v>
      </c>
    </row>
    <row r="146" s="2" customFormat="1" ht="16.5" customHeight="1">
      <c r="A146" s="37"/>
      <c r="B146" s="38"/>
      <c r="C146" s="203" t="s">
        <v>317</v>
      </c>
      <c r="D146" s="203" t="s">
        <v>126</v>
      </c>
      <c r="E146" s="204" t="s">
        <v>318</v>
      </c>
      <c r="F146" s="205" t="s">
        <v>319</v>
      </c>
      <c r="G146" s="206" t="s">
        <v>129</v>
      </c>
      <c r="H146" s="207">
        <v>16</v>
      </c>
      <c r="I146" s="208"/>
      <c r="J146" s="209">
        <f>ROUND(I146*H146,2)</f>
        <v>0</v>
      </c>
      <c r="K146" s="205" t="s">
        <v>130</v>
      </c>
      <c r="L146" s="43"/>
      <c r="M146" s="210" t="s">
        <v>19</v>
      </c>
      <c r="N146" s="211" t="s">
        <v>44</v>
      </c>
      <c r="O146" s="83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4" t="s">
        <v>131</v>
      </c>
      <c r="AT146" s="214" t="s">
        <v>126</v>
      </c>
      <c r="AU146" s="214" t="s">
        <v>83</v>
      </c>
      <c r="AY146" s="16" t="s">
        <v>123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6" t="s">
        <v>81</v>
      </c>
      <c r="BK146" s="215">
        <f>ROUND(I146*H146,2)</f>
        <v>0</v>
      </c>
      <c r="BL146" s="16" t="s">
        <v>131</v>
      </c>
      <c r="BM146" s="214" t="s">
        <v>320</v>
      </c>
    </row>
    <row r="147" s="2" customFormat="1" ht="16.5" customHeight="1">
      <c r="A147" s="37"/>
      <c r="B147" s="38"/>
      <c r="C147" s="221" t="s">
        <v>321</v>
      </c>
      <c r="D147" s="221" t="s">
        <v>135</v>
      </c>
      <c r="E147" s="222" t="s">
        <v>322</v>
      </c>
      <c r="F147" s="223" t="s">
        <v>323</v>
      </c>
      <c r="G147" s="224" t="s">
        <v>129</v>
      </c>
      <c r="H147" s="225">
        <v>16</v>
      </c>
      <c r="I147" s="226"/>
      <c r="J147" s="227">
        <f>ROUND(I147*H147,2)</f>
        <v>0</v>
      </c>
      <c r="K147" s="223" t="s">
        <v>130</v>
      </c>
      <c r="L147" s="228"/>
      <c r="M147" s="229" t="s">
        <v>19</v>
      </c>
      <c r="N147" s="230" t="s">
        <v>44</v>
      </c>
      <c r="O147" s="83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131</v>
      </c>
      <c r="AT147" s="214" t="s">
        <v>135</v>
      </c>
      <c r="AU147" s="214" t="s">
        <v>83</v>
      </c>
      <c r="AY147" s="16" t="s">
        <v>123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81</v>
      </c>
      <c r="BK147" s="215">
        <f>ROUND(I147*H147,2)</f>
        <v>0</v>
      </c>
      <c r="BL147" s="16" t="s">
        <v>131</v>
      </c>
      <c r="BM147" s="214" t="s">
        <v>324</v>
      </c>
    </row>
    <row r="148" s="2" customFormat="1" ht="16.5" customHeight="1">
      <c r="A148" s="37"/>
      <c r="B148" s="38"/>
      <c r="C148" s="203" t="s">
        <v>325</v>
      </c>
      <c r="D148" s="203" t="s">
        <v>126</v>
      </c>
      <c r="E148" s="204" t="s">
        <v>326</v>
      </c>
      <c r="F148" s="205" t="s">
        <v>327</v>
      </c>
      <c r="G148" s="206" t="s">
        <v>129</v>
      </c>
      <c r="H148" s="207">
        <v>42</v>
      </c>
      <c r="I148" s="208"/>
      <c r="J148" s="209">
        <f>ROUND(I148*H148,2)</f>
        <v>0</v>
      </c>
      <c r="K148" s="205" t="s">
        <v>130</v>
      </c>
      <c r="L148" s="43"/>
      <c r="M148" s="210" t="s">
        <v>19</v>
      </c>
      <c r="N148" s="211" t="s">
        <v>44</v>
      </c>
      <c r="O148" s="83"/>
      <c r="P148" s="212">
        <f>O148*H148</f>
        <v>0</v>
      </c>
      <c r="Q148" s="212">
        <v>0</v>
      </c>
      <c r="R148" s="212">
        <f>Q148*H148</f>
        <v>0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131</v>
      </c>
      <c r="AT148" s="214" t="s">
        <v>126</v>
      </c>
      <c r="AU148" s="214" t="s">
        <v>83</v>
      </c>
      <c r="AY148" s="16" t="s">
        <v>123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81</v>
      </c>
      <c r="BK148" s="215">
        <f>ROUND(I148*H148,2)</f>
        <v>0</v>
      </c>
      <c r="BL148" s="16" t="s">
        <v>131</v>
      </c>
      <c r="BM148" s="214" t="s">
        <v>328</v>
      </c>
    </row>
    <row r="149" s="2" customFormat="1" ht="16.5" customHeight="1">
      <c r="A149" s="37"/>
      <c r="B149" s="38"/>
      <c r="C149" s="221" t="s">
        <v>329</v>
      </c>
      <c r="D149" s="221" t="s">
        <v>135</v>
      </c>
      <c r="E149" s="222" t="s">
        <v>330</v>
      </c>
      <c r="F149" s="223" t="s">
        <v>331</v>
      </c>
      <c r="G149" s="224" t="s">
        <v>129</v>
      </c>
      <c r="H149" s="225">
        <v>42</v>
      </c>
      <c r="I149" s="226"/>
      <c r="J149" s="227">
        <f>ROUND(I149*H149,2)</f>
        <v>0</v>
      </c>
      <c r="K149" s="223" t="s">
        <v>130</v>
      </c>
      <c r="L149" s="228"/>
      <c r="M149" s="229" t="s">
        <v>19</v>
      </c>
      <c r="N149" s="230" t="s">
        <v>44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131</v>
      </c>
      <c r="AT149" s="214" t="s">
        <v>135</v>
      </c>
      <c r="AU149" s="214" t="s">
        <v>83</v>
      </c>
      <c r="AY149" s="16" t="s">
        <v>123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81</v>
      </c>
      <c r="BK149" s="215">
        <f>ROUND(I149*H149,2)</f>
        <v>0</v>
      </c>
      <c r="BL149" s="16" t="s">
        <v>131</v>
      </c>
      <c r="BM149" s="214" t="s">
        <v>332</v>
      </c>
    </row>
    <row r="150" s="2" customFormat="1" ht="16.5" customHeight="1">
      <c r="A150" s="37"/>
      <c r="B150" s="38"/>
      <c r="C150" s="203" t="s">
        <v>333</v>
      </c>
      <c r="D150" s="203" t="s">
        <v>126</v>
      </c>
      <c r="E150" s="204" t="s">
        <v>334</v>
      </c>
      <c r="F150" s="205" t="s">
        <v>335</v>
      </c>
      <c r="G150" s="206" t="s">
        <v>129</v>
      </c>
      <c r="H150" s="207">
        <v>136</v>
      </c>
      <c r="I150" s="208"/>
      <c r="J150" s="209">
        <f>ROUND(I150*H150,2)</f>
        <v>0</v>
      </c>
      <c r="K150" s="205" t="s">
        <v>130</v>
      </c>
      <c r="L150" s="43"/>
      <c r="M150" s="210" t="s">
        <v>19</v>
      </c>
      <c r="N150" s="211" t="s">
        <v>44</v>
      </c>
      <c r="O150" s="83"/>
      <c r="P150" s="212">
        <f>O150*H150</f>
        <v>0</v>
      </c>
      <c r="Q150" s="212">
        <v>0</v>
      </c>
      <c r="R150" s="212">
        <f>Q150*H150</f>
        <v>0</v>
      </c>
      <c r="S150" s="212">
        <v>0</v>
      </c>
      <c r="T150" s="21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4" t="s">
        <v>131</v>
      </c>
      <c r="AT150" s="214" t="s">
        <v>126</v>
      </c>
      <c r="AU150" s="214" t="s">
        <v>83</v>
      </c>
      <c r="AY150" s="16" t="s">
        <v>123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6" t="s">
        <v>81</v>
      </c>
      <c r="BK150" s="215">
        <f>ROUND(I150*H150,2)</f>
        <v>0</v>
      </c>
      <c r="BL150" s="16" t="s">
        <v>131</v>
      </c>
      <c r="BM150" s="214" t="s">
        <v>336</v>
      </c>
    </row>
    <row r="151" s="2" customFormat="1" ht="16.5" customHeight="1">
      <c r="A151" s="37"/>
      <c r="B151" s="38"/>
      <c r="C151" s="221" t="s">
        <v>337</v>
      </c>
      <c r="D151" s="221" t="s">
        <v>135</v>
      </c>
      <c r="E151" s="222" t="s">
        <v>338</v>
      </c>
      <c r="F151" s="223" t="s">
        <v>339</v>
      </c>
      <c r="G151" s="224" t="s">
        <v>129</v>
      </c>
      <c r="H151" s="225">
        <v>136</v>
      </c>
      <c r="I151" s="226"/>
      <c r="J151" s="227">
        <f>ROUND(I151*H151,2)</f>
        <v>0</v>
      </c>
      <c r="K151" s="223" t="s">
        <v>130</v>
      </c>
      <c r="L151" s="228"/>
      <c r="M151" s="229" t="s">
        <v>19</v>
      </c>
      <c r="N151" s="230" t="s">
        <v>44</v>
      </c>
      <c r="O151" s="83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131</v>
      </c>
      <c r="AT151" s="214" t="s">
        <v>135</v>
      </c>
      <c r="AU151" s="214" t="s">
        <v>83</v>
      </c>
      <c r="AY151" s="16" t="s">
        <v>123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81</v>
      </c>
      <c r="BK151" s="215">
        <f>ROUND(I151*H151,2)</f>
        <v>0</v>
      </c>
      <c r="BL151" s="16" t="s">
        <v>131</v>
      </c>
      <c r="BM151" s="214" t="s">
        <v>340</v>
      </c>
    </row>
    <row r="152" s="2" customFormat="1" ht="16.5" customHeight="1">
      <c r="A152" s="37"/>
      <c r="B152" s="38"/>
      <c r="C152" s="203" t="s">
        <v>341</v>
      </c>
      <c r="D152" s="203" t="s">
        <v>126</v>
      </c>
      <c r="E152" s="204" t="s">
        <v>342</v>
      </c>
      <c r="F152" s="205" t="s">
        <v>343</v>
      </c>
      <c r="G152" s="206" t="s">
        <v>129</v>
      </c>
      <c r="H152" s="207">
        <v>10</v>
      </c>
      <c r="I152" s="208"/>
      <c r="J152" s="209">
        <f>ROUND(I152*H152,2)</f>
        <v>0</v>
      </c>
      <c r="K152" s="205" t="s">
        <v>130</v>
      </c>
      <c r="L152" s="43"/>
      <c r="M152" s="210" t="s">
        <v>19</v>
      </c>
      <c r="N152" s="211" t="s">
        <v>44</v>
      </c>
      <c r="O152" s="83"/>
      <c r="P152" s="212">
        <f>O152*H152</f>
        <v>0</v>
      </c>
      <c r="Q152" s="212">
        <v>0</v>
      </c>
      <c r="R152" s="212">
        <f>Q152*H152</f>
        <v>0</v>
      </c>
      <c r="S152" s="212">
        <v>0</v>
      </c>
      <c r="T152" s="21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4" t="s">
        <v>131</v>
      </c>
      <c r="AT152" s="214" t="s">
        <v>126</v>
      </c>
      <c r="AU152" s="214" t="s">
        <v>83</v>
      </c>
      <c r="AY152" s="16" t="s">
        <v>123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6" t="s">
        <v>81</v>
      </c>
      <c r="BK152" s="215">
        <f>ROUND(I152*H152,2)</f>
        <v>0</v>
      </c>
      <c r="BL152" s="16" t="s">
        <v>131</v>
      </c>
      <c r="BM152" s="214" t="s">
        <v>344</v>
      </c>
    </row>
    <row r="153" s="2" customFormat="1" ht="16.5" customHeight="1">
      <c r="A153" s="37"/>
      <c r="B153" s="38"/>
      <c r="C153" s="221" t="s">
        <v>345</v>
      </c>
      <c r="D153" s="221" t="s">
        <v>135</v>
      </c>
      <c r="E153" s="222" t="s">
        <v>346</v>
      </c>
      <c r="F153" s="223" t="s">
        <v>347</v>
      </c>
      <c r="G153" s="224" t="s">
        <v>129</v>
      </c>
      <c r="H153" s="225">
        <v>10</v>
      </c>
      <c r="I153" s="226"/>
      <c r="J153" s="227">
        <f>ROUND(I153*H153,2)</f>
        <v>0</v>
      </c>
      <c r="K153" s="223" t="s">
        <v>130</v>
      </c>
      <c r="L153" s="228"/>
      <c r="M153" s="229" t="s">
        <v>19</v>
      </c>
      <c r="N153" s="230" t="s">
        <v>44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131</v>
      </c>
      <c r="AT153" s="214" t="s">
        <v>135</v>
      </c>
      <c r="AU153" s="214" t="s">
        <v>83</v>
      </c>
      <c r="AY153" s="16" t="s">
        <v>123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81</v>
      </c>
      <c r="BK153" s="215">
        <f>ROUND(I153*H153,2)</f>
        <v>0</v>
      </c>
      <c r="BL153" s="16" t="s">
        <v>131</v>
      </c>
      <c r="BM153" s="214" t="s">
        <v>348</v>
      </c>
    </row>
    <row r="154" s="2" customFormat="1" ht="16.5" customHeight="1">
      <c r="A154" s="37"/>
      <c r="B154" s="38"/>
      <c r="C154" s="203" t="s">
        <v>349</v>
      </c>
      <c r="D154" s="203" t="s">
        <v>126</v>
      </c>
      <c r="E154" s="204" t="s">
        <v>350</v>
      </c>
      <c r="F154" s="205" t="s">
        <v>351</v>
      </c>
      <c r="G154" s="206" t="s">
        <v>129</v>
      </c>
      <c r="H154" s="207">
        <v>14</v>
      </c>
      <c r="I154" s="208"/>
      <c r="J154" s="209">
        <f>ROUND(I154*H154,2)</f>
        <v>0</v>
      </c>
      <c r="K154" s="205" t="s">
        <v>130</v>
      </c>
      <c r="L154" s="43"/>
      <c r="M154" s="210" t="s">
        <v>19</v>
      </c>
      <c r="N154" s="211" t="s">
        <v>44</v>
      </c>
      <c r="O154" s="83"/>
      <c r="P154" s="212">
        <f>O154*H154</f>
        <v>0</v>
      </c>
      <c r="Q154" s="212">
        <v>0</v>
      </c>
      <c r="R154" s="212">
        <f>Q154*H154</f>
        <v>0</v>
      </c>
      <c r="S154" s="212">
        <v>0</v>
      </c>
      <c r="T154" s="21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4" t="s">
        <v>131</v>
      </c>
      <c r="AT154" s="214" t="s">
        <v>126</v>
      </c>
      <c r="AU154" s="214" t="s">
        <v>83</v>
      </c>
      <c r="AY154" s="16" t="s">
        <v>123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6" t="s">
        <v>81</v>
      </c>
      <c r="BK154" s="215">
        <f>ROUND(I154*H154,2)</f>
        <v>0</v>
      </c>
      <c r="BL154" s="16" t="s">
        <v>131</v>
      </c>
      <c r="BM154" s="214" t="s">
        <v>352</v>
      </c>
    </row>
    <row r="155" s="2" customFormat="1" ht="16.5" customHeight="1">
      <c r="A155" s="37"/>
      <c r="B155" s="38"/>
      <c r="C155" s="221" t="s">
        <v>353</v>
      </c>
      <c r="D155" s="221" t="s">
        <v>135</v>
      </c>
      <c r="E155" s="222" t="s">
        <v>354</v>
      </c>
      <c r="F155" s="223" t="s">
        <v>355</v>
      </c>
      <c r="G155" s="224" t="s">
        <v>129</v>
      </c>
      <c r="H155" s="225">
        <v>14</v>
      </c>
      <c r="I155" s="226"/>
      <c r="J155" s="227">
        <f>ROUND(I155*H155,2)</f>
        <v>0</v>
      </c>
      <c r="K155" s="223" t="s">
        <v>130</v>
      </c>
      <c r="L155" s="228"/>
      <c r="M155" s="229" t="s">
        <v>19</v>
      </c>
      <c r="N155" s="230" t="s">
        <v>44</v>
      </c>
      <c r="O155" s="83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131</v>
      </c>
      <c r="AT155" s="214" t="s">
        <v>135</v>
      </c>
      <c r="AU155" s="214" t="s">
        <v>83</v>
      </c>
      <c r="AY155" s="16" t="s">
        <v>123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81</v>
      </c>
      <c r="BK155" s="215">
        <f>ROUND(I155*H155,2)</f>
        <v>0</v>
      </c>
      <c r="BL155" s="16" t="s">
        <v>131</v>
      </c>
      <c r="BM155" s="214" t="s">
        <v>356</v>
      </c>
    </row>
    <row r="156" s="2" customFormat="1" ht="16.5" customHeight="1">
      <c r="A156" s="37"/>
      <c r="B156" s="38"/>
      <c r="C156" s="203" t="s">
        <v>357</v>
      </c>
      <c r="D156" s="203" t="s">
        <v>126</v>
      </c>
      <c r="E156" s="204" t="s">
        <v>358</v>
      </c>
      <c r="F156" s="205" t="s">
        <v>359</v>
      </c>
      <c r="G156" s="206" t="s">
        <v>129</v>
      </c>
      <c r="H156" s="207">
        <v>2</v>
      </c>
      <c r="I156" s="208"/>
      <c r="J156" s="209">
        <f>ROUND(I156*H156,2)</f>
        <v>0</v>
      </c>
      <c r="K156" s="205" t="s">
        <v>130</v>
      </c>
      <c r="L156" s="43"/>
      <c r="M156" s="210" t="s">
        <v>19</v>
      </c>
      <c r="N156" s="211" t="s">
        <v>44</v>
      </c>
      <c r="O156" s="83"/>
      <c r="P156" s="212">
        <f>O156*H156</f>
        <v>0</v>
      </c>
      <c r="Q156" s="212">
        <v>0</v>
      </c>
      <c r="R156" s="212">
        <f>Q156*H156</f>
        <v>0</v>
      </c>
      <c r="S156" s="212">
        <v>0</v>
      </c>
      <c r="T156" s="21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4" t="s">
        <v>131</v>
      </c>
      <c r="AT156" s="214" t="s">
        <v>126</v>
      </c>
      <c r="AU156" s="214" t="s">
        <v>83</v>
      </c>
      <c r="AY156" s="16" t="s">
        <v>123</v>
      </c>
      <c r="BE156" s="215">
        <f>IF(N156="základní",J156,0)</f>
        <v>0</v>
      </c>
      <c r="BF156" s="215">
        <f>IF(N156="snížená",J156,0)</f>
        <v>0</v>
      </c>
      <c r="BG156" s="215">
        <f>IF(N156="zákl. přenesená",J156,0)</f>
        <v>0</v>
      </c>
      <c r="BH156" s="215">
        <f>IF(N156="sníž. přenesená",J156,0)</f>
        <v>0</v>
      </c>
      <c r="BI156" s="215">
        <f>IF(N156="nulová",J156,0)</f>
        <v>0</v>
      </c>
      <c r="BJ156" s="16" t="s">
        <v>81</v>
      </c>
      <c r="BK156" s="215">
        <f>ROUND(I156*H156,2)</f>
        <v>0</v>
      </c>
      <c r="BL156" s="16" t="s">
        <v>131</v>
      </c>
      <c r="BM156" s="214" t="s">
        <v>360</v>
      </c>
    </row>
    <row r="157" s="2" customFormat="1" ht="16.5" customHeight="1">
      <c r="A157" s="37"/>
      <c r="B157" s="38"/>
      <c r="C157" s="221" t="s">
        <v>361</v>
      </c>
      <c r="D157" s="221" t="s">
        <v>135</v>
      </c>
      <c r="E157" s="222" t="s">
        <v>362</v>
      </c>
      <c r="F157" s="223" t="s">
        <v>363</v>
      </c>
      <c r="G157" s="224" t="s">
        <v>129</v>
      </c>
      <c r="H157" s="225">
        <v>2</v>
      </c>
      <c r="I157" s="226"/>
      <c r="J157" s="227">
        <f>ROUND(I157*H157,2)</f>
        <v>0</v>
      </c>
      <c r="K157" s="223" t="s">
        <v>130</v>
      </c>
      <c r="L157" s="228"/>
      <c r="M157" s="229" t="s">
        <v>19</v>
      </c>
      <c r="N157" s="230" t="s">
        <v>44</v>
      </c>
      <c r="O157" s="83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131</v>
      </c>
      <c r="AT157" s="214" t="s">
        <v>135</v>
      </c>
      <c r="AU157" s="214" t="s">
        <v>83</v>
      </c>
      <c r="AY157" s="16" t="s">
        <v>123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81</v>
      </c>
      <c r="BK157" s="215">
        <f>ROUND(I157*H157,2)</f>
        <v>0</v>
      </c>
      <c r="BL157" s="16" t="s">
        <v>131</v>
      </c>
      <c r="BM157" s="214" t="s">
        <v>364</v>
      </c>
    </row>
    <row r="158" s="2" customFormat="1" ht="16.5" customHeight="1">
      <c r="A158" s="37"/>
      <c r="B158" s="38"/>
      <c r="C158" s="203" t="s">
        <v>365</v>
      </c>
      <c r="D158" s="203" t="s">
        <v>126</v>
      </c>
      <c r="E158" s="204" t="s">
        <v>366</v>
      </c>
      <c r="F158" s="205" t="s">
        <v>367</v>
      </c>
      <c r="G158" s="206" t="s">
        <v>129</v>
      </c>
      <c r="H158" s="207">
        <v>16</v>
      </c>
      <c r="I158" s="208"/>
      <c r="J158" s="209">
        <f>ROUND(I158*H158,2)</f>
        <v>0</v>
      </c>
      <c r="K158" s="205" t="s">
        <v>130</v>
      </c>
      <c r="L158" s="43"/>
      <c r="M158" s="210" t="s">
        <v>19</v>
      </c>
      <c r="N158" s="211" t="s">
        <v>44</v>
      </c>
      <c r="O158" s="83"/>
      <c r="P158" s="212">
        <f>O158*H158</f>
        <v>0</v>
      </c>
      <c r="Q158" s="212">
        <v>0</v>
      </c>
      <c r="R158" s="212">
        <f>Q158*H158</f>
        <v>0</v>
      </c>
      <c r="S158" s="212">
        <v>0</v>
      </c>
      <c r="T158" s="21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4" t="s">
        <v>131</v>
      </c>
      <c r="AT158" s="214" t="s">
        <v>126</v>
      </c>
      <c r="AU158" s="214" t="s">
        <v>83</v>
      </c>
      <c r="AY158" s="16" t="s">
        <v>123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6" t="s">
        <v>81</v>
      </c>
      <c r="BK158" s="215">
        <f>ROUND(I158*H158,2)</f>
        <v>0</v>
      </c>
      <c r="BL158" s="16" t="s">
        <v>131</v>
      </c>
      <c r="BM158" s="214" t="s">
        <v>368</v>
      </c>
    </row>
    <row r="159" s="2" customFormat="1" ht="21.75" customHeight="1">
      <c r="A159" s="37"/>
      <c r="B159" s="38"/>
      <c r="C159" s="221" t="s">
        <v>369</v>
      </c>
      <c r="D159" s="221" t="s">
        <v>135</v>
      </c>
      <c r="E159" s="222" t="s">
        <v>370</v>
      </c>
      <c r="F159" s="223" t="s">
        <v>371</v>
      </c>
      <c r="G159" s="224" t="s">
        <v>129</v>
      </c>
      <c r="H159" s="225">
        <v>16</v>
      </c>
      <c r="I159" s="226"/>
      <c r="J159" s="227">
        <f>ROUND(I159*H159,2)</f>
        <v>0</v>
      </c>
      <c r="K159" s="223" t="s">
        <v>130</v>
      </c>
      <c r="L159" s="228"/>
      <c r="M159" s="229" t="s">
        <v>19</v>
      </c>
      <c r="N159" s="230" t="s">
        <v>44</v>
      </c>
      <c r="O159" s="83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131</v>
      </c>
      <c r="AT159" s="214" t="s">
        <v>135</v>
      </c>
      <c r="AU159" s="214" t="s">
        <v>83</v>
      </c>
      <c r="AY159" s="16" t="s">
        <v>123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81</v>
      </c>
      <c r="BK159" s="215">
        <f>ROUND(I159*H159,2)</f>
        <v>0</v>
      </c>
      <c r="BL159" s="16" t="s">
        <v>131</v>
      </c>
      <c r="BM159" s="214" t="s">
        <v>372</v>
      </c>
    </row>
    <row r="160" s="2" customFormat="1" ht="16.5" customHeight="1">
      <c r="A160" s="37"/>
      <c r="B160" s="38"/>
      <c r="C160" s="203" t="s">
        <v>373</v>
      </c>
      <c r="D160" s="203" t="s">
        <v>126</v>
      </c>
      <c r="E160" s="204" t="s">
        <v>374</v>
      </c>
      <c r="F160" s="205" t="s">
        <v>375</v>
      </c>
      <c r="G160" s="206" t="s">
        <v>246</v>
      </c>
      <c r="H160" s="207">
        <v>822</v>
      </c>
      <c r="I160" s="208"/>
      <c r="J160" s="209">
        <f>ROUND(I160*H160,2)</f>
        <v>0</v>
      </c>
      <c r="K160" s="205" t="s">
        <v>130</v>
      </c>
      <c r="L160" s="43"/>
      <c r="M160" s="210" t="s">
        <v>19</v>
      </c>
      <c r="N160" s="211" t="s">
        <v>44</v>
      </c>
      <c r="O160" s="83"/>
      <c r="P160" s="212">
        <f>O160*H160</f>
        <v>0</v>
      </c>
      <c r="Q160" s="212">
        <v>0</v>
      </c>
      <c r="R160" s="212">
        <f>Q160*H160</f>
        <v>0</v>
      </c>
      <c r="S160" s="212">
        <v>0</v>
      </c>
      <c r="T160" s="21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4" t="s">
        <v>131</v>
      </c>
      <c r="AT160" s="214" t="s">
        <v>126</v>
      </c>
      <c r="AU160" s="214" t="s">
        <v>83</v>
      </c>
      <c r="AY160" s="16" t="s">
        <v>123</v>
      </c>
      <c r="BE160" s="215">
        <f>IF(N160="základní",J160,0)</f>
        <v>0</v>
      </c>
      <c r="BF160" s="215">
        <f>IF(N160="snížená",J160,0)</f>
        <v>0</v>
      </c>
      <c r="BG160" s="215">
        <f>IF(N160="zákl. přenesená",J160,0)</f>
        <v>0</v>
      </c>
      <c r="BH160" s="215">
        <f>IF(N160="sníž. přenesená",J160,0)</f>
        <v>0</v>
      </c>
      <c r="BI160" s="215">
        <f>IF(N160="nulová",J160,0)</f>
        <v>0</v>
      </c>
      <c r="BJ160" s="16" t="s">
        <v>81</v>
      </c>
      <c r="BK160" s="215">
        <f>ROUND(I160*H160,2)</f>
        <v>0</v>
      </c>
      <c r="BL160" s="16" t="s">
        <v>131</v>
      </c>
      <c r="BM160" s="214" t="s">
        <v>376</v>
      </c>
    </row>
    <row r="161" s="2" customFormat="1" ht="16.5" customHeight="1">
      <c r="A161" s="37"/>
      <c r="B161" s="38"/>
      <c r="C161" s="221" t="s">
        <v>377</v>
      </c>
      <c r="D161" s="221" t="s">
        <v>135</v>
      </c>
      <c r="E161" s="222" t="s">
        <v>378</v>
      </c>
      <c r="F161" s="223" t="s">
        <v>379</v>
      </c>
      <c r="G161" s="224" t="s">
        <v>246</v>
      </c>
      <c r="H161" s="225">
        <v>822</v>
      </c>
      <c r="I161" s="226"/>
      <c r="J161" s="227">
        <f>ROUND(I161*H161,2)</f>
        <v>0</v>
      </c>
      <c r="K161" s="223" t="s">
        <v>130</v>
      </c>
      <c r="L161" s="228"/>
      <c r="M161" s="229" t="s">
        <v>19</v>
      </c>
      <c r="N161" s="230" t="s">
        <v>44</v>
      </c>
      <c r="O161" s="83"/>
      <c r="P161" s="212">
        <f>O161*H161</f>
        <v>0</v>
      </c>
      <c r="Q161" s="212">
        <v>0</v>
      </c>
      <c r="R161" s="212">
        <f>Q161*H161</f>
        <v>0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131</v>
      </c>
      <c r="AT161" s="214" t="s">
        <v>135</v>
      </c>
      <c r="AU161" s="214" t="s">
        <v>83</v>
      </c>
      <c r="AY161" s="16" t="s">
        <v>123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81</v>
      </c>
      <c r="BK161" s="215">
        <f>ROUND(I161*H161,2)</f>
        <v>0</v>
      </c>
      <c r="BL161" s="16" t="s">
        <v>131</v>
      </c>
      <c r="BM161" s="214" t="s">
        <v>380</v>
      </c>
    </row>
    <row r="162" s="2" customFormat="1" ht="16.5" customHeight="1">
      <c r="A162" s="37"/>
      <c r="B162" s="38"/>
      <c r="C162" s="203" t="s">
        <v>381</v>
      </c>
      <c r="D162" s="203" t="s">
        <v>126</v>
      </c>
      <c r="E162" s="204" t="s">
        <v>382</v>
      </c>
      <c r="F162" s="205" t="s">
        <v>383</v>
      </c>
      <c r="G162" s="206" t="s">
        <v>129</v>
      </c>
      <c r="H162" s="207">
        <v>34</v>
      </c>
      <c r="I162" s="208"/>
      <c r="J162" s="209">
        <f>ROUND(I162*H162,2)</f>
        <v>0</v>
      </c>
      <c r="K162" s="205" t="s">
        <v>130</v>
      </c>
      <c r="L162" s="43"/>
      <c r="M162" s="210" t="s">
        <v>19</v>
      </c>
      <c r="N162" s="211" t="s">
        <v>44</v>
      </c>
      <c r="O162" s="83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4" t="s">
        <v>131</v>
      </c>
      <c r="AT162" s="214" t="s">
        <v>126</v>
      </c>
      <c r="AU162" s="214" t="s">
        <v>83</v>
      </c>
      <c r="AY162" s="16" t="s">
        <v>123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6" t="s">
        <v>81</v>
      </c>
      <c r="BK162" s="215">
        <f>ROUND(I162*H162,2)</f>
        <v>0</v>
      </c>
      <c r="BL162" s="16" t="s">
        <v>131</v>
      </c>
      <c r="BM162" s="214" t="s">
        <v>384</v>
      </c>
    </row>
    <row r="163" s="2" customFormat="1" ht="16.5" customHeight="1">
      <c r="A163" s="37"/>
      <c r="B163" s="38"/>
      <c r="C163" s="221" t="s">
        <v>385</v>
      </c>
      <c r="D163" s="221" t="s">
        <v>135</v>
      </c>
      <c r="E163" s="222" t="s">
        <v>386</v>
      </c>
      <c r="F163" s="223" t="s">
        <v>387</v>
      </c>
      <c r="G163" s="224" t="s">
        <v>129</v>
      </c>
      <c r="H163" s="225">
        <v>34</v>
      </c>
      <c r="I163" s="226"/>
      <c r="J163" s="227">
        <f>ROUND(I163*H163,2)</f>
        <v>0</v>
      </c>
      <c r="K163" s="223" t="s">
        <v>130</v>
      </c>
      <c r="L163" s="228"/>
      <c r="M163" s="229" t="s">
        <v>19</v>
      </c>
      <c r="N163" s="230" t="s">
        <v>44</v>
      </c>
      <c r="O163" s="83"/>
      <c r="P163" s="212">
        <f>O163*H163</f>
        <v>0</v>
      </c>
      <c r="Q163" s="212">
        <v>0</v>
      </c>
      <c r="R163" s="212">
        <f>Q163*H163</f>
        <v>0</v>
      </c>
      <c r="S163" s="212">
        <v>0</v>
      </c>
      <c r="T163" s="21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4" t="s">
        <v>131</v>
      </c>
      <c r="AT163" s="214" t="s">
        <v>135</v>
      </c>
      <c r="AU163" s="214" t="s">
        <v>83</v>
      </c>
      <c r="AY163" s="16" t="s">
        <v>123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6" t="s">
        <v>81</v>
      </c>
      <c r="BK163" s="215">
        <f>ROUND(I163*H163,2)</f>
        <v>0</v>
      </c>
      <c r="BL163" s="16" t="s">
        <v>131</v>
      </c>
      <c r="BM163" s="214" t="s">
        <v>388</v>
      </c>
    </row>
    <row r="164" s="2" customFormat="1" ht="16.5" customHeight="1">
      <c r="A164" s="37"/>
      <c r="B164" s="38"/>
      <c r="C164" s="203" t="s">
        <v>389</v>
      </c>
      <c r="D164" s="203" t="s">
        <v>126</v>
      </c>
      <c r="E164" s="204" t="s">
        <v>390</v>
      </c>
      <c r="F164" s="205" t="s">
        <v>391</v>
      </c>
      <c r="G164" s="206" t="s">
        <v>246</v>
      </c>
      <c r="H164" s="207">
        <v>15768</v>
      </c>
      <c r="I164" s="208"/>
      <c r="J164" s="209">
        <f>ROUND(I164*H164,2)</f>
        <v>0</v>
      </c>
      <c r="K164" s="205" t="s">
        <v>130</v>
      </c>
      <c r="L164" s="43"/>
      <c r="M164" s="210" t="s">
        <v>19</v>
      </c>
      <c r="N164" s="211" t="s">
        <v>44</v>
      </c>
      <c r="O164" s="83"/>
      <c r="P164" s="212">
        <f>O164*H164</f>
        <v>0</v>
      </c>
      <c r="Q164" s="212">
        <v>0</v>
      </c>
      <c r="R164" s="212">
        <f>Q164*H164</f>
        <v>0</v>
      </c>
      <c r="S164" s="212">
        <v>0</v>
      </c>
      <c r="T164" s="21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4" t="s">
        <v>131</v>
      </c>
      <c r="AT164" s="214" t="s">
        <v>126</v>
      </c>
      <c r="AU164" s="214" t="s">
        <v>83</v>
      </c>
      <c r="AY164" s="16" t="s">
        <v>123</v>
      </c>
      <c r="BE164" s="215">
        <f>IF(N164="základní",J164,0)</f>
        <v>0</v>
      </c>
      <c r="BF164" s="215">
        <f>IF(N164="snížená",J164,0)</f>
        <v>0</v>
      </c>
      <c r="BG164" s="215">
        <f>IF(N164="zákl. přenesená",J164,0)</f>
        <v>0</v>
      </c>
      <c r="BH164" s="215">
        <f>IF(N164="sníž. přenesená",J164,0)</f>
        <v>0</v>
      </c>
      <c r="BI164" s="215">
        <f>IF(N164="nulová",J164,0)</f>
        <v>0</v>
      </c>
      <c r="BJ164" s="16" t="s">
        <v>81</v>
      </c>
      <c r="BK164" s="215">
        <f>ROUND(I164*H164,2)</f>
        <v>0</v>
      </c>
      <c r="BL164" s="16" t="s">
        <v>131</v>
      </c>
      <c r="BM164" s="214" t="s">
        <v>392</v>
      </c>
    </row>
    <row r="165" s="2" customFormat="1" ht="21.75" customHeight="1">
      <c r="A165" s="37"/>
      <c r="B165" s="38"/>
      <c r="C165" s="221" t="s">
        <v>393</v>
      </c>
      <c r="D165" s="221" t="s">
        <v>135</v>
      </c>
      <c r="E165" s="222" t="s">
        <v>394</v>
      </c>
      <c r="F165" s="223" t="s">
        <v>395</v>
      </c>
      <c r="G165" s="224" t="s">
        <v>246</v>
      </c>
      <c r="H165" s="225">
        <v>3824</v>
      </c>
      <c r="I165" s="226"/>
      <c r="J165" s="227">
        <f>ROUND(I165*H165,2)</f>
        <v>0</v>
      </c>
      <c r="K165" s="223" t="s">
        <v>130</v>
      </c>
      <c r="L165" s="228"/>
      <c r="M165" s="229" t="s">
        <v>19</v>
      </c>
      <c r="N165" s="230" t="s">
        <v>44</v>
      </c>
      <c r="O165" s="83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131</v>
      </c>
      <c r="AT165" s="214" t="s">
        <v>135</v>
      </c>
      <c r="AU165" s="214" t="s">
        <v>83</v>
      </c>
      <c r="AY165" s="16" t="s">
        <v>123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81</v>
      </c>
      <c r="BK165" s="215">
        <f>ROUND(I165*H165,2)</f>
        <v>0</v>
      </c>
      <c r="BL165" s="16" t="s">
        <v>131</v>
      </c>
      <c r="BM165" s="214" t="s">
        <v>396</v>
      </c>
    </row>
    <row r="166" s="2" customFormat="1" ht="16.5" customHeight="1">
      <c r="A166" s="37"/>
      <c r="B166" s="38"/>
      <c r="C166" s="221" t="s">
        <v>397</v>
      </c>
      <c r="D166" s="221" t="s">
        <v>135</v>
      </c>
      <c r="E166" s="222" t="s">
        <v>398</v>
      </c>
      <c r="F166" s="223" t="s">
        <v>399</v>
      </c>
      <c r="G166" s="224" t="s">
        <v>246</v>
      </c>
      <c r="H166" s="225">
        <v>11944</v>
      </c>
      <c r="I166" s="226"/>
      <c r="J166" s="227">
        <f>ROUND(I166*H166,2)</f>
        <v>0</v>
      </c>
      <c r="K166" s="223" t="s">
        <v>130</v>
      </c>
      <c r="L166" s="228"/>
      <c r="M166" s="229" t="s">
        <v>19</v>
      </c>
      <c r="N166" s="230" t="s">
        <v>44</v>
      </c>
      <c r="O166" s="83"/>
      <c r="P166" s="212">
        <f>O166*H166</f>
        <v>0</v>
      </c>
      <c r="Q166" s="212">
        <v>0</v>
      </c>
      <c r="R166" s="212">
        <f>Q166*H166</f>
        <v>0</v>
      </c>
      <c r="S166" s="212">
        <v>0</v>
      </c>
      <c r="T166" s="21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4" t="s">
        <v>131</v>
      </c>
      <c r="AT166" s="214" t="s">
        <v>135</v>
      </c>
      <c r="AU166" s="214" t="s">
        <v>83</v>
      </c>
      <c r="AY166" s="16" t="s">
        <v>123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6" t="s">
        <v>81</v>
      </c>
      <c r="BK166" s="215">
        <f>ROUND(I166*H166,2)</f>
        <v>0</v>
      </c>
      <c r="BL166" s="16" t="s">
        <v>131</v>
      </c>
      <c r="BM166" s="214" t="s">
        <v>400</v>
      </c>
    </row>
    <row r="167" s="2" customFormat="1" ht="16.5" customHeight="1">
      <c r="A167" s="37"/>
      <c r="B167" s="38"/>
      <c r="C167" s="203" t="s">
        <v>401</v>
      </c>
      <c r="D167" s="203" t="s">
        <v>126</v>
      </c>
      <c r="E167" s="204" t="s">
        <v>402</v>
      </c>
      <c r="F167" s="205" t="s">
        <v>403</v>
      </c>
      <c r="G167" s="206" t="s">
        <v>246</v>
      </c>
      <c r="H167" s="207">
        <v>11944</v>
      </c>
      <c r="I167" s="208"/>
      <c r="J167" s="209">
        <f>ROUND(I167*H167,2)</f>
        <v>0</v>
      </c>
      <c r="K167" s="205" t="s">
        <v>130</v>
      </c>
      <c r="L167" s="43"/>
      <c r="M167" s="210" t="s">
        <v>19</v>
      </c>
      <c r="N167" s="211" t="s">
        <v>44</v>
      </c>
      <c r="O167" s="83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131</v>
      </c>
      <c r="AT167" s="214" t="s">
        <v>126</v>
      </c>
      <c r="AU167" s="214" t="s">
        <v>83</v>
      </c>
      <c r="AY167" s="16" t="s">
        <v>123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81</v>
      </c>
      <c r="BK167" s="215">
        <f>ROUND(I167*H167,2)</f>
        <v>0</v>
      </c>
      <c r="BL167" s="16" t="s">
        <v>131</v>
      </c>
      <c r="BM167" s="214" t="s">
        <v>404</v>
      </c>
    </row>
    <row r="168" s="2" customFormat="1" ht="16.5" customHeight="1">
      <c r="A168" s="37"/>
      <c r="B168" s="38"/>
      <c r="C168" s="221" t="s">
        <v>405</v>
      </c>
      <c r="D168" s="221" t="s">
        <v>135</v>
      </c>
      <c r="E168" s="222" t="s">
        <v>406</v>
      </c>
      <c r="F168" s="223" t="s">
        <v>407</v>
      </c>
      <c r="G168" s="224" t="s">
        <v>246</v>
      </c>
      <c r="H168" s="225">
        <v>11944</v>
      </c>
      <c r="I168" s="226"/>
      <c r="J168" s="227">
        <f>ROUND(I168*H168,2)</f>
        <v>0</v>
      </c>
      <c r="K168" s="223" t="s">
        <v>130</v>
      </c>
      <c r="L168" s="228"/>
      <c r="M168" s="229" t="s">
        <v>19</v>
      </c>
      <c r="N168" s="230" t="s">
        <v>44</v>
      </c>
      <c r="O168" s="83"/>
      <c r="P168" s="212">
        <f>O168*H168</f>
        <v>0</v>
      </c>
      <c r="Q168" s="212">
        <v>0</v>
      </c>
      <c r="R168" s="212">
        <f>Q168*H168</f>
        <v>0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131</v>
      </c>
      <c r="AT168" s="214" t="s">
        <v>135</v>
      </c>
      <c r="AU168" s="214" t="s">
        <v>83</v>
      </c>
      <c r="AY168" s="16" t="s">
        <v>123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81</v>
      </c>
      <c r="BK168" s="215">
        <f>ROUND(I168*H168,2)</f>
        <v>0</v>
      </c>
      <c r="BL168" s="16" t="s">
        <v>131</v>
      </c>
      <c r="BM168" s="214" t="s">
        <v>408</v>
      </c>
    </row>
    <row r="169" s="2" customFormat="1" ht="16.5" customHeight="1">
      <c r="A169" s="37"/>
      <c r="B169" s="38"/>
      <c r="C169" s="203" t="s">
        <v>409</v>
      </c>
      <c r="D169" s="203" t="s">
        <v>126</v>
      </c>
      <c r="E169" s="204" t="s">
        <v>410</v>
      </c>
      <c r="F169" s="205" t="s">
        <v>411</v>
      </c>
      <c r="G169" s="206" t="s">
        <v>246</v>
      </c>
      <c r="H169" s="207">
        <v>11944</v>
      </c>
      <c r="I169" s="208"/>
      <c r="J169" s="209">
        <f>ROUND(I169*H169,2)</f>
        <v>0</v>
      </c>
      <c r="K169" s="205" t="s">
        <v>130</v>
      </c>
      <c r="L169" s="43"/>
      <c r="M169" s="210" t="s">
        <v>19</v>
      </c>
      <c r="N169" s="211" t="s">
        <v>44</v>
      </c>
      <c r="O169" s="83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14" t="s">
        <v>131</v>
      </c>
      <c r="AT169" s="214" t="s">
        <v>126</v>
      </c>
      <c r="AU169" s="214" t="s">
        <v>83</v>
      </c>
      <c r="AY169" s="16" t="s">
        <v>123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6" t="s">
        <v>81</v>
      </c>
      <c r="BK169" s="215">
        <f>ROUND(I169*H169,2)</f>
        <v>0</v>
      </c>
      <c r="BL169" s="16" t="s">
        <v>131</v>
      </c>
      <c r="BM169" s="214" t="s">
        <v>412</v>
      </c>
    </row>
    <row r="170" s="2" customFormat="1" ht="16.5" customHeight="1">
      <c r="A170" s="37"/>
      <c r="B170" s="38"/>
      <c r="C170" s="203" t="s">
        <v>413</v>
      </c>
      <c r="D170" s="203" t="s">
        <v>126</v>
      </c>
      <c r="E170" s="204" t="s">
        <v>414</v>
      </c>
      <c r="F170" s="205" t="s">
        <v>415</v>
      </c>
      <c r="G170" s="206" t="s">
        <v>129</v>
      </c>
      <c r="H170" s="207">
        <v>34</v>
      </c>
      <c r="I170" s="208"/>
      <c r="J170" s="209">
        <f>ROUND(I170*H170,2)</f>
        <v>0</v>
      </c>
      <c r="K170" s="205" t="s">
        <v>130</v>
      </c>
      <c r="L170" s="43"/>
      <c r="M170" s="210" t="s">
        <v>19</v>
      </c>
      <c r="N170" s="211" t="s">
        <v>44</v>
      </c>
      <c r="O170" s="83"/>
      <c r="P170" s="212">
        <f>O170*H170</f>
        <v>0</v>
      </c>
      <c r="Q170" s="212">
        <v>0</v>
      </c>
      <c r="R170" s="212">
        <f>Q170*H170</f>
        <v>0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131</v>
      </c>
      <c r="AT170" s="214" t="s">
        <v>126</v>
      </c>
      <c r="AU170" s="214" t="s">
        <v>83</v>
      </c>
      <c r="AY170" s="16" t="s">
        <v>123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81</v>
      </c>
      <c r="BK170" s="215">
        <f>ROUND(I170*H170,2)</f>
        <v>0</v>
      </c>
      <c r="BL170" s="16" t="s">
        <v>131</v>
      </c>
      <c r="BM170" s="214" t="s">
        <v>416</v>
      </c>
    </row>
    <row r="171" s="2" customFormat="1" ht="16.5" customHeight="1">
      <c r="A171" s="37"/>
      <c r="B171" s="38"/>
      <c r="C171" s="203" t="s">
        <v>417</v>
      </c>
      <c r="D171" s="203" t="s">
        <v>126</v>
      </c>
      <c r="E171" s="204" t="s">
        <v>418</v>
      </c>
      <c r="F171" s="205" t="s">
        <v>419</v>
      </c>
      <c r="G171" s="206" t="s">
        <v>129</v>
      </c>
      <c r="H171" s="207">
        <v>34</v>
      </c>
      <c r="I171" s="208"/>
      <c r="J171" s="209">
        <f>ROUND(I171*H171,2)</f>
        <v>0</v>
      </c>
      <c r="K171" s="205" t="s">
        <v>130</v>
      </c>
      <c r="L171" s="43"/>
      <c r="M171" s="210" t="s">
        <v>19</v>
      </c>
      <c r="N171" s="211" t="s">
        <v>44</v>
      </c>
      <c r="O171" s="83"/>
      <c r="P171" s="212">
        <f>O171*H171</f>
        <v>0</v>
      </c>
      <c r="Q171" s="212">
        <v>0</v>
      </c>
      <c r="R171" s="212">
        <f>Q171*H171</f>
        <v>0</v>
      </c>
      <c r="S171" s="212">
        <v>0</v>
      </c>
      <c r="T171" s="21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4" t="s">
        <v>131</v>
      </c>
      <c r="AT171" s="214" t="s">
        <v>126</v>
      </c>
      <c r="AU171" s="214" t="s">
        <v>83</v>
      </c>
      <c r="AY171" s="16" t="s">
        <v>123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6" t="s">
        <v>81</v>
      </c>
      <c r="BK171" s="215">
        <f>ROUND(I171*H171,2)</f>
        <v>0</v>
      </c>
      <c r="BL171" s="16" t="s">
        <v>131</v>
      </c>
      <c r="BM171" s="214" t="s">
        <v>420</v>
      </c>
    </row>
    <row r="172" s="2" customFormat="1" ht="16.5" customHeight="1">
      <c r="A172" s="37"/>
      <c r="B172" s="38"/>
      <c r="C172" s="203" t="s">
        <v>421</v>
      </c>
      <c r="D172" s="203" t="s">
        <v>126</v>
      </c>
      <c r="E172" s="204" t="s">
        <v>422</v>
      </c>
      <c r="F172" s="205" t="s">
        <v>423</v>
      </c>
      <c r="G172" s="206" t="s">
        <v>129</v>
      </c>
      <c r="H172" s="207">
        <v>72</v>
      </c>
      <c r="I172" s="208"/>
      <c r="J172" s="209">
        <f>ROUND(I172*H172,2)</f>
        <v>0</v>
      </c>
      <c r="K172" s="205" t="s">
        <v>130</v>
      </c>
      <c r="L172" s="43"/>
      <c r="M172" s="210" t="s">
        <v>19</v>
      </c>
      <c r="N172" s="211" t="s">
        <v>44</v>
      </c>
      <c r="O172" s="83"/>
      <c r="P172" s="212">
        <f>O172*H172</f>
        <v>0</v>
      </c>
      <c r="Q172" s="212">
        <v>0</v>
      </c>
      <c r="R172" s="212">
        <f>Q172*H172</f>
        <v>0</v>
      </c>
      <c r="S172" s="212">
        <v>0</v>
      </c>
      <c r="T172" s="21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4" t="s">
        <v>131</v>
      </c>
      <c r="AT172" s="214" t="s">
        <v>126</v>
      </c>
      <c r="AU172" s="214" t="s">
        <v>83</v>
      </c>
      <c r="AY172" s="16" t="s">
        <v>123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6" t="s">
        <v>81</v>
      </c>
      <c r="BK172" s="215">
        <f>ROUND(I172*H172,2)</f>
        <v>0</v>
      </c>
      <c r="BL172" s="16" t="s">
        <v>131</v>
      </c>
      <c r="BM172" s="214" t="s">
        <v>424</v>
      </c>
    </row>
    <row r="173" s="2" customFormat="1" ht="16.5" customHeight="1">
      <c r="A173" s="37"/>
      <c r="B173" s="38"/>
      <c r="C173" s="203" t="s">
        <v>425</v>
      </c>
      <c r="D173" s="203" t="s">
        <v>126</v>
      </c>
      <c r="E173" s="204" t="s">
        <v>426</v>
      </c>
      <c r="F173" s="205" t="s">
        <v>427</v>
      </c>
      <c r="G173" s="206" t="s">
        <v>129</v>
      </c>
      <c r="H173" s="207">
        <v>2</v>
      </c>
      <c r="I173" s="208"/>
      <c r="J173" s="209">
        <f>ROUND(I173*H173,2)</f>
        <v>0</v>
      </c>
      <c r="K173" s="205" t="s">
        <v>130</v>
      </c>
      <c r="L173" s="43"/>
      <c r="M173" s="210" t="s">
        <v>19</v>
      </c>
      <c r="N173" s="211" t="s">
        <v>44</v>
      </c>
      <c r="O173" s="83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131</v>
      </c>
      <c r="AT173" s="214" t="s">
        <v>126</v>
      </c>
      <c r="AU173" s="214" t="s">
        <v>83</v>
      </c>
      <c r="AY173" s="16" t="s">
        <v>123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81</v>
      </c>
      <c r="BK173" s="215">
        <f>ROUND(I173*H173,2)</f>
        <v>0</v>
      </c>
      <c r="BL173" s="16" t="s">
        <v>131</v>
      </c>
      <c r="BM173" s="214" t="s">
        <v>428</v>
      </c>
    </row>
    <row r="174" s="2" customFormat="1" ht="16.5" customHeight="1">
      <c r="A174" s="37"/>
      <c r="B174" s="38"/>
      <c r="C174" s="221" t="s">
        <v>429</v>
      </c>
      <c r="D174" s="221" t="s">
        <v>135</v>
      </c>
      <c r="E174" s="222" t="s">
        <v>430</v>
      </c>
      <c r="F174" s="223" t="s">
        <v>431</v>
      </c>
      <c r="G174" s="224" t="s">
        <v>129</v>
      </c>
      <c r="H174" s="225">
        <v>2</v>
      </c>
      <c r="I174" s="226"/>
      <c r="J174" s="227">
        <f>ROUND(I174*H174,2)</f>
        <v>0</v>
      </c>
      <c r="K174" s="223" t="s">
        <v>130</v>
      </c>
      <c r="L174" s="228"/>
      <c r="M174" s="229" t="s">
        <v>19</v>
      </c>
      <c r="N174" s="230" t="s">
        <v>44</v>
      </c>
      <c r="O174" s="83"/>
      <c r="P174" s="212">
        <f>O174*H174</f>
        <v>0</v>
      </c>
      <c r="Q174" s="212">
        <v>0</v>
      </c>
      <c r="R174" s="212">
        <f>Q174*H174</f>
        <v>0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131</v>
      </c>
      <c r="AT174" s="214" t="s">
        <v>135</v>
      </c>
      <c r="AU174" s="214" t="s">
        <v>83</v>
      </c>
      <c r="AY174" s="16" t="s">
        <v>123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81</v>
      </c>
      <c r="BK174" s="215">
        <f>ROUND(I174*H174,2)</f>
        <v>0</v>
      </c>
      <c r="BL174" s="16" t="s">
        <v>131</v>
      </c>
      <c r="BM174" s="214" t="s">
        <v>432</v>
      </c>
    </row>
    <row r="175" s="2" customFormat="1" ht="16.5" customHeight="1">
      <c r="A175" s="37"/>
      <c r="B175" s="38"/>
      <c r="C175" s="203" t="s">
        <v>433</v>
      </c>
      <c r="D175" s="203" t="s">
        <v>126</v>
      </c>
      <c r="E175" s="204" t="s">
        <v>434</v>
      </c>
      <c r="F175" s="205" t="s">
        <v>435</v>
      </c>
      <c r="G175" s="206" t="s">
        <v>129</v>
      </c>
      <c r="H175" s="207">
        <v>8</v>
      </c>
      <c r="I175" s="208"/>
      <c r="J175" s="209">
        <f>ROUND(I175*H175,2)</f>
        <v>0</v>
      </c>
      <c r="K175" s="205" t="s">
        <v>130</v>
      </c>
      <c r="L175" s="43"/>
      <c r="M175" s="210" t="s">
        <v>19</v>
      </c>
      <c r="N175" s="211" t="s">
        <v>44</v>
      </c>
      <c r="O175" s="83"/>
      <c r="P175" s="212">
        <f>O175*H175</f>
        <v>0</v>
      </c>
      <c r="Q175" s="212">
        <v>0</v>
      </c>
      <c r="R175" s="212">
        <f>Q175*H175</f>
        <v>0</v>
      </c>
      <c r="S175" s="212">
        <v>0</v>
      </c>
      <c r="T175" s="21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14" t="s">
        <v>131</v>
      </c>
      <c r="AT175" s="214" t="s">
        <v>126</v>
      </c>
      <c r="AU175" s="214" t="s">
        <v>83</v>
      </c>
      <c r="AY175" s="16" t="s">
        <v>123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6" t="s">
        <v>81</v>
      </c>
      <c r="BK175" s="215">
        <f>ROUND(I175*H175,2)</f>
        <v>0</v>
      </c>
      <c r="BL175" s="16" t="s">
        <v>131</v>
      </c>
      <c r="BM175" s="214" t="s">
        <v>436</v>
      </c>
    </row>
    <row r="176" s="2" customFormat="1" ht="16.5" customHeight="1">
      <c r="A176" s="37"/>
      <c r="B176" s="38"/>
      <c r="C176" s="221" t="s">
        <v>437</v>
      </c>
      <c r="D176" s="221" t="s">
        <v>135</v>
      </c>
      <c r="E176" s="222" t="s">
        <v>438</v>
      </c>
      <c r="F176" s="223" t="s">
        <v>439</v>
      </c>
      <c r="G176" s="224" t="s">
        <v>129</v>
      </c>
      <c r="H176" s="225">
        <v>8</v>
      </c>
      <c r="I176" s="226"/>
      <c r="J176" s="227">
        <f>ROUND(I176*H176,2)</f>
        <v>0</v>
      </c>
      <c r="K176" s="223" t="s">
        <v>130</v>
      </c>
      <c r="L176" s="228"/>
      <c r="M176" s="229" t="s">
        <v>19</v>
      </c>
      <c r="N176" s="230" t="s">
        <v>44</v>
      </c>
      <c r="O176" s="83"/>
      <c r="P176" s="212">
        <f>O176*H176</f>
        <v>0</v>
      </c>
      <c r="Q176" s="212">
        <v>0</v>
      </c>
      <c r="R176" s="212">
        <f>Q176*H176</f>
        <v>0</v>
      </c>
      <c r="S176" s="212">
        <v>0</v>
      </c>
      <c r="T176" s="21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4" t="s">
        <v>131</v>
      </c>
      <c r="AT176" s="214" t="s">
        <v>135</v>
      </c>
      <c r="AU176" s="214" t="s">
        <v>83</v>
      </c>
      <c r="AY176" s="16" t="s">
        <v>123</v>
      </c>
      <c r="BE176" s="215">
        <f>IF(N176="základní",J176,0)</f>
        <v>0</v>
      </c>
      <c r="BF176" s="215">
        <f>IF(N176="snížená",J176,0)</f>
        <v>0</v>
      </c>
      <c r="BG176" s="215">
        <f>IF(N176="zákl. přenesená",J176,0)</f>
        <v>0</v>
      </c>
      <c r="BH176" s="215">
        <f>IF(N176="sníž. přenesená",J176,0)</f>
        <v>0</v>
      </c>
      <c r="BI176" s="215">
        <f>IF(N176="nulová",J176,0)</f>
        <v>0</v>
      </c>
      <c r="BJ176" s="16" t="s">
        <v>81</v>
      </c>
      <c r="BK176" s="215">
        <f>ROUND(I176*H176,2)</f>
        <v>0</v>
      </c>
      <c r="BL176" s="16" t="s">
        <v>131</v>
      </c>
      <c r="BM176" s="214" t="s">
        <v>440</v>
      </c>
    </row>
    <row r="177" s="2" customFormat="1" ht="16.5" customHeight="1">
      <c r="A177" s="37"/>
      <c r="B177" s="38"/>
      <c r="C177" s="203" t="s">
        <v>441</v>
      </c>
      <c r="D177" s="203" t="s">
        <v>126</v>
      </c>
      <c r="E177" s="204" t="s">
        <v>442</v>
      </c>
      <c r="F177" s="205" t="s">
        <v>443</v>
      </c>
      <c r="G177" s="206" t="s">
        <v>129</v>
      </c>
      <c r="H177" s="207">
        <v>18</v>
      </c>
      <c r="I177" s="208"/>
      <c r="J177" s="209">
        <f>ROUND(I177*H177,2)</f>
        <v>0</v>
      </c>
      <c r="K177" s="205" t="s">
        <v>130</v>
      </c>
      <c r="L177" s="43"/>
      <c r="M177" s="210" t="s">
        <v>19</v>
      </c>
      <c r="N177" s="211" t="s">
        <v>44</v>
      </c>
      <c r="O177" s="83"/>
      <c r="P177" s="212">
        <f>O177*H177</f>
        <v>0</v>
      </c>
      <c r="Q177" s="212">
        <v>0</v>
      </c>
      <c r="R177" s="212">
        <f>Q177*H177</f>
        <v>0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131</v>
      </c>
      <c r="AT177" s="214" t="s">
        <v>126</v>
      </c>
      <c r="AU177" s="214" t="s">
        <v>83</v>
      </c>
      <c r="AY177" s="16" t="s">
        <v>123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81</v>
      </c>
      <c r="BK177" s="215">
        <f>ROUND(I177*H177,2)</f>
        <v>0</v>
      </c>
      <c r="BL177" s="16" t="s">
        <v>131</v>
      </c>
      <c r="BM177" s="214" t="s">
        <v>444</v>
      </c>
    </row>
    <row r="178" s="2" customFormat="1" ht="16.5" customHeight="1">
      <c r="A178" s="37"/>
      <c r="B178" s="38"/>
      <c r="C178" s="221" t="s">
        <v>445</v>
      </c>
      <c r="D178" s="221" t="s">
        <v>135</v>
      </c>
      <c r="E178" s="222" t="s">
        <v>446</v>
      </c>
      <c r="F178" s="223" t="s">
        <v>447</v>
      </c>
      <c r="G178" s="224" t="s">
        <v>129</v>
      </c>
      <c r="H178" s="225">
        <v>18</v>
      </c>
      <c r="I178" s="226"/>
      <c r="J178" s="227">
        <f>ROUND(I178*H178,2)</f>
        <v>0</v>
      </c>
      <c r="K178" s="223" t="s">
        <v>130</v>
      </c>
      <c r="L178" s="228"/>
      <c r="M178" s="229" t="s">
        <v>19</v>
      </c>
      <c r="N178" s="230" t="s">
        <v>44</v>
      </c>
      <c r="O178" s="83"/>
      <c r="P178" s="212">
        <f>O178*H178</f>
        <v>0</v>
      </c>
      <c r="Q178" s="212">
        <v>0</v>
      </c>
      <c r="R178" s="212">
        <f>Q178*H178</f>
        <v>0</v>
      </c>
      <c r="S178" s="212">
        <v>0</v>
      </c>
      <c r="T178" s="21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4" t="s">
        <v>131</v>
      </c>
      <c r="AT178" s="214" t="s">
        <v>135</v>
      </c>
      <c r="AU178" s="214" t="s">
        <v>83</v>
      </c>
      <c r="AY178" s="16" t="s">
        <v>123</v>
      </c>
      <c r="BE178" s="215">
        <f>IF(N178="základní",J178,0)</f>
        <v>0</v>
      </c>
      <c r="BF178" s="215">
        <f>IF(N178="snížená",J178,0)</f>
        <v>0</v>
      </c>
      <c r="BG178" s="215">
        <f>IF(N178="zákl. přenesená",J178,0)</f>
        <v>0</v>
      </c>
      <c r="BH178" s="215">
        <f>IF(N178="sníž. přenesená",J178,0)</f>
        <v>0</v>
      </c>
      <c r="BI178" s="215">
        <f>IF(N178="nulová",J178,0)</f>
        <v>0</v>
      </c>
      <c r="BJ178" s="16" t="s">
        <v>81</v>
      </c>
      <c r="BK178" s="215">
        <f>ROUND(I178*H178,2)</f>
        <v>0</v>
      </c>
      <c r="BL178" s="16" t="s">
        <v>131</v>
      </c>
      <c r="BM178" s="214" t="s">
        <v>448</v>
      </c>
    </row>
    <row r="179" s="2" customFormat="1" ht="21.75" customHeight="1">
      <c r="A179" s="37"/>
      <c r="B179" s="38"/>
      <c r="C179" s="203" t="s">
        <v>449</v>
      </c>
      <c r="D179" s="203" t="s">
        <v>126</v>
      </c>
      <c r="E179" s="204" t="s">
        <v>450</v>
      </c>
      <c r="F179" s="205" t="s">
        <v>451</v>
      </c>
      <c r="G179" s="206" t="s">
        <v>129</v>
      </c>
      <c r="H179" s="207">
        <v>143</v>
      </c>
      <c r="I179" s="208"/>
      <c r="J179" s="209">
        <f>ROUND(I179*H179,2)</f>
        <v>0</v>
      </c>
      <c r="K179" s="205" t="s">
        <v>130</v>
      </c>
      <c r="L179" s="43"/>
      <c r="M179" s="210" t="s">
        <v>19</v>
      </c>
      <c r="N179" s="211" t="s">
        <v>44</v>
      </c>
      <c r="O179" s="83"/>
      <c r="P179" s="212">
        <f>O179*H179</f>
        <v>0</v>
      </c>
      <c r="Q179" s="212">
        <v>0</v>
      </c>
      <c r="R179" s="212">
        <f>Q179*H179</f>
        <v>0</v>
      </c>
      <c r="S179" s="212">
        <v>0</v>
      </c>
      <c r="T179" s="21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4" t="s">
        <v>131</v>
      </c>
      <c r="AT179" s="214" t="s">
        <v>126</v>
      </c>
      <c r="AU179" s="214" t="s">
        <v>83</v>
      </c>
      <c r="AY179" s="16" t="s">
        <v>123</v>
      </c>
      <c r="BE179" s="215">
        <f>IF(N179="základní",J179,0)</f>
        <v>0</v>
      </c>
      <c r="BF179" s="215">
        <f>IF(N179="snížená",J179,0)</f>
        <v>0</v>
      </c>
      <c r="BG179" s="215">
        <f>IF(N179="zákl. přenesená",J179,0)</f>
        <v>0</v>
      </c>
      <c r="BH179" s="215">
        <f>IF(N179="sníž. přenesená",J179,0)</f>
        <v>0</v>
      </c>
      <c r="BI179" s="215">
        <f>IF(N179="nulová",J179,0)</f>
        <v>0</v>
      </c>
      <c r="BJ179" s="16" t="s">
        <v>81</v>
      </c>
      <c r="BK179" s="215">
        <f>ROUND(I179*H179,2)</f>
        <v>0</v>
      </c>
      <c r="BL179" s="16" t="s">
        <v>131</v>
      </c>
      <c r="BM179" s="214" t="s">
        <v>452</v>
      </c>
    </row>
    <row r="180" s="2" customFormat="1" ht="16.5" customHeight="1">
      <c r="A180" s="37"/>
      <c r="B180" s="38"/>
      <c r="C180" s="221" t="s">
        <v>453</v>
      </c>
      <c r="D180" s="221" t="s">
        <v>135</v>
      </c>
      <c r="E180" s="222" t="s">
        <v>454</v>
      </c>
      <c r="F180" s="223" t="s">
        <v>455</v>
      </c>
      <c r="G180" s="224" t="s">
        <v>129</v>
      </c>
      <c r="H180" s="225">
        <v>143</v>
      </c>
      <c r="I180" s="226"/>
      <c r="J180" s="227">
        <f>ROUND(I180*H180,2)</f>
        <v>0</v>
      </c>
      <c r="K180" s="223" t="s">
        <v>130</v>
      </c>
      <c r="L180" s="228"/>
      <c r="M180" s="229" t="s">
        <v>19</v>
      </c>
      <c r="N180" s="230" t="s">
        <v>44</v>
      </c>
      <c r="O180" s="83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4" t="s">
        <v>131</v>
      </c>
      <c r="AT180" s="214" t="s">
        <v>135</v>
      </c>
      <c r="AU180" s="214" t="s">
        <v>83</v>
      </c>
      <c r="AY180" s="16" t="s">
        <v>123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6" t="s">
        <v>81</v>
      </c>
      <c r="BK180" s="215">
        <f>ROUND(I180*H180,2)</f>
        <v>0</v>
      </c>
      <c r="BL180" s="16" t="s">
        <v>131</v>
      </c>
      <c r="BM180" s="214" t="s">
        <v>456</v>
      </c>
    </row>
    <row r="181" s="2" customFormat="1" ht="21.75" customHeight="1">
      <c r="A181" s="37"/>
      <c r="B181" s="38"/>
      <c r="C181" s="203" t="s">
        <v>457</v>
      </c>
      <c r="D181" s="203" t="s">
        <v>126</v>
      </c>
      <c r="E181" s="204" t="s">
        <v>458</v>
      </c>
      <c r="F181" s="205" t="s">
        <v>459</v>
      </c>
      <c r="G181" s="206" t="s">
        <v>129</v>
      </c>
      <c r="H181" s="207">
        <v>55</v>
      </c>
      <c r="I181" s="208"/>
      <c r="J181" s="209">
        <f>ROUND(I181*H181,2)</f>
        <v>0</v>
      </c>
      <c r="K181" s="205" t="s">
        <v>130</v>
      </c>
      <c r="L181" s="43"/>
      <c r="M181" s="210" t="s">
        <v>19</v>
      </c>
      <c r="N181" s="211" t="s">
        <v>44</v>
      </c>
      <c r="O181" s="83"/>
      <c r="P181" s="212">
        <f>O181*H181</f>
        <v>0</v>
      </c>
      <c r="Q181" s="212">
        <v>0</v>
      </c>
      <c r="R181" s="212">
        <f>Q181*H181</f>
        <v>0</v>
      </c>
      <c r="S181" s="212">
        <v>0</v>
      </c>
      <c r="T181" s="21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4" t="s">
        <v>131</v>
      </c>
      <c r="AT181" s="214" t="s">
        <v>126</v>
      </c>
      <c r="AU181" s="214" t="s">
        <v>83</v>
      </c>
      <c r="AY181" s="16" t="s">
        <v>123</v>
      </c>
      <c r="BE181" s="215">
        <f>IF(N181="základní",J181,0)</f>
        <v>0</v>
      </c>
      <c r="BF181" s="215">
        <f>IF(N181="snížená",J181,0)</f>
        <v>0</v>
      </c>
      <c r="BG181" s="215">
        <f>IF(N181="zákl. přenesená",J181,0)</f>
        <v>0</v>
      </c>
      <c r="BH181" s="215">
        <f>IF(N181="sníž. přenesená",J181,0)</f>
        <v>0</v>
      </c>
      <c r="BI181" s="215">
        <f>IF(N181="nulová",J181,0)</f>
        <v>0</v>
      </c>
      <c r="BJ181" s="16" t="s">
        <v>81</v>
      </c>
      <c r="BK181" s="215">
        <f>ROUND(I181*H181,2)</f>
        <v>0</v>
      </c>
      <c r="BL181" s="16" t="s">
        <v>131</v>
      </c>
      <c r="BM181" s="214" t="s">
        <v>460</v>
      </c>
    </row>
    <row r="182" s="2" customFormat="1" ht="16.5" customHeight="1">
      <c r="A182" s="37"/>
      <c r="B182" s="38"/>
      <c r="C182" s="221" t="s">
        <v>461</v>
      </c>
      <c r="D182" s="221" t="s">
        <v>135</v>
      </c>
      <c r="E182" s="222" t="s">
        <v>462</v>
      </c>
      <c r="F182" s="223" t="s">
        <v>463</v>
      </c>
      <c r="G182" s="224" t="s">
        <v>129</v>
      </c>
      <c r="H182" s="225">
        <v>55</v>
      </c>
      <c r="I182" s="226"/>
      <c r="J182" s="227">
        <f>ROUND(I182*H182,2)</f>
        <v>0</v>
      </c>
      <c r="K182" s="223" t="s">
        <v>130</v>
      </c>
      <c r="L182" s="228"/>
      <c r="M182" s="229" t="s">
        <v>19</v>
      </c>
      <c r="N182" s="230" t="s">
        <v>44</v>
      </c>
      <c r="O182" s="83"/>
      <c r="P182" s="212">
        <f>O182*H182</f>
        <v>0</v>
      </c>
      <c r="Q182" s="212">
        <v>0</v>
      </c>
      <c r="R182" s="212">
        <f>Q182*H182</f>
        <v>0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131</v>
      </c>
      <c r="AT182" s="214" t="s">
        <v>135</v>
      </c>
      <c r="AU182" s="214" t="s">
        <v>83</v>
      </c>
      <c r="AY182" s="16" t="s">
        <v>123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81</v>
      </c>
      <c r="BK182" s="215">
        <f>ROUND(I182*H182,2)</f>
        <v>0</v>
      </c>
      <c r="BL182" s="16" t="s">
        <v>131</v>
      </c>
      <c r="BM182" s="214" t="s">
        <v>464</v>
      </c>
    </row>
    <row r="183" s="2" customFormat="1" ht="21.75" customHeight="1">
      <c r="A183" s="37"/>
      <c r="B183" s="38"/>
      <c r="C183" s="203" t="s">
        <v>465</v>
      </c>
      <c r="D183" s="203" t="s">
        <v>126</v>
      </c>
      <c r="E183" s="204" t="s">
        <v>466</v>
      </c>
      <c r="F183" s="205" t="s">
        <v>467</v>
      </c>
      <c r="G183" s="206" t="s">
        <v>129</v>
      </c>
      <c r="H183" s="207">
        <v>6</v>
      </c>
      <c r="I183" s="208"/>
      <c r="J183" s="209">
        <f>ROUND(I183*H183,2)</f>
        <v>0</v>
      </c>
      <c r="K183" s="205" t="s">
        <v>130</v>
      </c>
      <c r="L183" s="43"/>
      <c r="M183" s="210" t="s">
        <v>19</v>
      </c>
      <c r="N183" s="211" t="s">
        <v>44</v>
      </c>
      <c r="O183" s="83"/>
      <c r="P183" s="212">
        <f>O183*H183</f>
        <v>0</v>
      </c>
      <c r="Q183" s="212">
        <v>0</v>
      </c>
      <c r="R183" s="212">
        <f>Q183*H183</f>
        <v>0</v>
      </c>
      <c r="S183" s="212">
        <v>0</v>
      </c>
      <c r="T183" s="21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4" t="s">
        <v>131</v>
      </c>
      <c r="AT183" s="214" t="s">
        <v>126</v>
      </c>
      <c r="AU183" s="214" t="s">
        <v>83</v>
      </c>
      <c r="AY183" s="16" t="s">
        <v>123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6" t="s">
        <v>81</v>
      </c>
      <c r="BK183" s="215">
        <f>ROUND(I183*H183,2)</f>
        <v>0</v>
      </c>
      <c r="BL183" s="16" t="s">
        <v>131</v>
      </c>
      <c r="BM183" s="214" t="s">
        <v>468</v>
      </c>
    </row>
    <row r="184" s="2" customFormat="1" ht="16.5" customHeight="1">
      <c r="A184" s="37"/>
      <c r="B184" s="38"/>
      <c r="C184" s="221" t="s">
        <v>469</v>
      </c>
      <c r="D184" s="221" t="s">
        <v>135</v>
      </c>
      <c r="E184" s="222" t="s">
        <v>470</v>
      </c>
      <c r="F184" s="223" t="s">
        <v>471</v>
      </c>
      <c r="G184" s="224" t="s">
        <v>129</v>
      </c>
      <c r="H184" s="225">
        <v>6</v>
      </c>
      <c r="I184" s="226"/>
      <c r="J184" s="227">
        <f>ROUND(I184*H184,2)</f>
        <v>0</v>
      </c>
      <c r="K184" s="223" t="s">
        <v>130</v>
      </c>
      <c r="L184" s="228"/>
      <c r="M184" s="229" t="s">
        <v>19</v>
      </c>
      <c r="N184" s="230" t="s">
        <v>44</v>
      </c>
      <c r="O184" s="83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4" t="s">
        <v>131</v>
      </c>
      <c r="AT184" s="214" t="s">
        <v>135</v>
      </c>
      <c r="AU184" s="214" t="s">
        <v>83</v>
      </c>
      <c r="AY184" s="16" t="s">
        <v>123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6" t="s">
        <v>81</v>
      </c>
      <c r="BK184" s="215">
        <f>ROUND(I184*H184,2)</f>
        <v>0</v>
      </c>
      <c r="BL184" s="16" t="s">
        <v>131</v>
      </c>
      <c r="BM184" s="214" t="s">
        <v>472</v>
      </c>
    </row>
    <row r="185" s="2" customFormat="1" ht="16.5" customHeight="1">
      <c r="A185" s="37"/>
      <c r="B185" s="38"/>
      <c r="C185" s="203" t="s">
        <v>473</v>
      </c>
      <c r="D185" s="203" t="s">
        <v>126</v>
      </c>
      <c r="E185" s="204" t="s">
        <v>474</v>
      </c>
      <c r="F185" s="205" t="s">
        <v>475</v>
      </c>
      <c r="G185" s="206" t="s">
        <v>129</v>
      </c>
      <c r="H185" s="207">
        <v>149</v>
      </c>
      <c r="I185" s="208"/>
      <c r="J185" s="209">
        <f>ROUND(I185*H185,2)</f>
        <v>0</v>
      </c>
      <c r="K185" s="205" t="s">
        <v>130</v>
      </c>
      <c r="L185" s="43"/>
      <c r="M185" s="210" t="s">
        <v>19</v>
      </c>
      <c r="N185" s="211" t="s">
        <v>44</v>
      </c>
      <c r="O185" s="83"/>
      <c r="P185" s="212">
        <f>O185*H185</f>
        <v>0</v>
      </c>
      <c r="Q185" s="212">
        <v>0</v>
      </c>
      <c r="R185" s="212">
        <f>Q185*H185</f>
        <v>0</v>
      </c>
      <c r="S185" s="212">
        <v>0</v>
      </c>
      <c r="T185" s="21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4" t="s">
        <v>131</v>
      </c>
      <c r="AT185" s="214" t="s">
        <v>126</v>
      </c>
      <c r="AU185" s="214" t="s">
        <v>83</v>
      </c>
      <c r="AY185" s="16" t="s">
        <v>123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6" t="s">
        <v>81</v>
      </c>
      <c r="BK185" s="215">
        <f>ROUND(I185*H185,2)</f>
        <v>0</v>
      </c>
      <c r="BL185" s="16" t="s">
        <v>131</v>
      </c>
      <c r="BM185" s="214" t="s">
        <v>476</v>
      </c>
    </row>
    <row r="186" s="2" customFormat="1" ht="16.5" customHeight="1">
      <c r="A186" s="37"/>
      <c r="B186" s="38"/>
      <c r="C186" s="221" t="s">
        <v>477</v>
      </c>
      <c r="D186" s="221" t="s">
        <v>135</v>
      </c>
      <c r="E186" s="222" t="s">
        <v>478</v>
      </c>
      <c r="F186" s="223" t="s">
        <v>479</v>
      </c>
      <c r="G186" s="224" t="s">
        <v>129</v>
      </c>
      <c r="H186" s="225">
        <v>149</v>
      </c>
      <c r="I186" s="226"/>
      <c r="J186" s="227">
        <f>ROUND(I186*H186,2)</f>
        <v>0</v>
      </c>
      <c r="K186" s="223" t="s">
        <v>130</v>
      </c>
      <c r="L186" s="228"/>
      <c r="M186" s="229" t="s">
        <v>19</v>
      </c>
      <c r="N186" s="230" t="s">
        <v>44</v>
      </c>
      <c r="O186" s="83"/>
      <c r="P186" s="212">
        <f>O186*H186</f>
        <v>0</v>
      </c>
      <c r="Q186" s="212">
        <v>0</v>
      </c>
      <c r="R186" s="212">
        <f>Q186*H186</f>
        <v>0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131</v>
      </c>
      <c r="AT186" s="214" t="s">
        <v>135</v>
      </c>
      <c r="AU186" s="214" t="s">
        <v>83</v>
      </c>
      <c r="AY186" s="16" t="s">
        <v>123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81</v>
      </c>
      <c r="BK186" s="215">
        <f>ROUND(I186*H186,2)</f>
        <v>0</v>
      </c>
      <c r="BL186" s="16" t="s">
        <v>131</v>
      </c>
      <c r="BM186" s="214" t="s">
        <v>480</v>
      </c>
    </row>
    <row r="187" s="2" customFormat="1" ht="16.5" customHeight="1">
      <c r="A187" s="37"/>
      <c r="B187" s="38"/>
      <c r="C187" s="203" t="s">
        <v>481</v>
      </c>
      <c r="D187" s="203" t="s">
        <v>126</v>
      </c>
      <c r="E187" s="204" t="s">
        <v>482</v>
      </c>
      <c r="F187" s="205" t="s">
        <v>483</v>
      </c>
      <c r="G187" s="206" t="s">
        <v>129</v>
      </c>
      <c r="H187" s="207">
        <v>55</v>
      </c>
      <c r="I187" s="208"/>
      <c r="J187" s="209">
        <f>ROUND(I187*H187,2)</f>
        <v>0</v>
      </c>
      <c r="K187" s="205" t="s">
        <v>130</v>
      </c>
      <c r="L187" s="43"/>
      <c r="M187" s="210" t="s">
        <v>19</v>
      </c>
      <c r="N187" s="211" t="s">
        <v>44</v>
      </c>
      <c r="O187" s="83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14" t="s">
        <v>131</v>
      </c>
      <c r="AT187" s="214" t="s">
        <v>126</v>
      </c>
      <c r="AU187" s="214" t="s">
        <v>83</v>
      </c>
      <c r="AY187" s="16" t="s">
        <v>123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6" t="s">
        <v>81</v>
      </c>
      <c r="BK187" s="215">
        <f>ROUND(I187*H187,2)</f>
        <v>0</v>
      </c>
      <c r="BL187" s="16" t="s">
        <v>131</v>
      </c>
      <c r="BM187" s="214" t="s">
        <v>484</v>
      </c>
    </row>
    <row r="188" s="2" customFormat="1" ht="16.5" customHeight="1">
      <c r="A188" s="37"/>
      <c r="B188" s="38"/>
      <c r="C188" s="221" t="s">
        <v>485</v>
      </c>
      <c r="D188" s="221" t="s">
        <v>135</v>
      </c>
      <c r="E188" s="222" t="s">
        <v>486</v>
      </c>
      <c r="F188" s="223" t="s">
        <v>487</v>
      </c>
      <c r="G188" s="224" t="s">
        <v>129</v>
      </c>
      <c r="H188" s="225">
        <v>55</v>
      </c>
      <c r="I188" s="226"/>
      <c r="J188" s="227">
        <f>ROUND(I188*H188,2)</f>
        <v>0</v>
      </c>
      <c r="K188" s="223" t="s">
        <v>130</v>
      </c>
      <c r="L188" s="228"/>
      <c r="M188" s="229" t="s">
        <v>19</v>
      </c>
      <c r="N188" s="230" t="s">
        <v>44</v>
      </c>
      <c r="O188" s="83"/>
      <c r="P188" s="212">
        <f>O188*H188</f>
        <v>0</v>
      </c>
      <c r="Q188" s="212">
        <v>0</v>
      </c>
      <c r="R188" s="212">
        <f>Q188*H188</f>
        <v>0</v>
      </c>
      <c r="S188" s="212">
        <v>0</v>
      </c>
      <c r="T188" s="21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131</v>
      </c>
      <c r="AT188" s="214" t="s">
        <v>135</v>
      </c>
      <c r="AU188" s="214" t="s">
        <v>83</v>
      </c>
      <c r="AY188" s="16" t="s">
        <v>123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81</v>
      </c>
      <c r="BK188" s="215">
        <f>ROUND(I188*H188,2)</f>
        <v>0</v>
      </c>
      <c r="BL188" s="16" t="s">
        <v>131</v>
      </c>
      <c r="BM188" s="214" t="s">
        <v>488</v>
      </c>
    </row>
    <row r="189" s="2" customFormat="1" ht="16.5" customHeight="1">
      <c r="A189" s="37"/>
      <c r="B189" s="38"/>
      <c r="C189" s="203" t="s">
        <v>489</v>
      </c>
      <c r="D189" s="203" t="s">
        <v>126</v>
      </c>
      <c r="E189" s="204" t="s">
        <v>490</v>
      </c>
      <c r="F189" s="205" t="s">
        <v>491</v>
      </c>
      <c r="G189" s="206" t="s">
        <v>129</v>
      </c>
      <c r="H189" s="207">
        <v>2</v>
      </c>
      <c r="I189" s="208"/>
      <c r="J189" s="209">
        <f>ROUND(I189*H189,2)</f>
        <v>0</v>
      </c>
      <c r="K189" s="205" t="s">
        <v>130</v>
      </c>
      <c r="L189" s="43"/>
      <c r="M189" s="210" t="s">
        <v>19</v>
      </c>
      <c r="N189" s="211" t="s">
        <v>44</v>
      </c>
      <c r="O189" s="83"/>
      <c r="P189" s="212">
        <f>O189*H189</f>
        <v>0</v>
      </c>
      <c r="Q189" s="212">
        <v>0</v>
      </c>
      <c r="R189" s="212">
        <f>Q189*H189</f>
        <v>0</v>
      </c>
      <c r="S189" s="212">
        <v>0</v>
      </c>
      <c r="T189" s="21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14" t="s">
        <v>131</v>
      </c>
      <c r="AT189" s="214" t="s">
        <v>126</v>
      </c>
      <c r="AU189" s="214" t="s">
        <v>83</v>
      </c>
      <c r="AY189" s="16" t="s">
        <v>123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6" t="s">
        <v>81</v>
      </c>
      <c r="BK189" s="215">
        <f>ROUND(I189*H189,2)</f>
        <v>0</v>
      </c>
      <c r="BL189" s="16" t="s">
        <v>131</v>
      </c>
      <c r="BM189" s="214" t="s">
        <v>492</v>
      </c>
    </row>
    <row r="190" s="2" customFormat="1" ht="21.75" customHeight="1">
      <c r="A190" s="37"/>
      <c r="B190" s="38"/>
      <c r="C190" s="221" t="s">
        <v>493</v>
      </c>
      <c r="D190" s="221" t="s">
        <v>135</v>
      </c>
      <c r="E190" s="222" t="s">
        <v>494</v>
      </c>
      <c r="F190" s="223" t="s">
        <v>495</v>
      </c>
      <c r="G190" s="224" t="s">
        <v>129</v>
      </c>
      <c r="H190" s="225">
        <v>2</v>
      </c>
      <c r="I190" s="226"/>
      <c r="J190" s="227">
        <f>ROUND(I190*H190,2)</f>
        <v>0</v>
      </c>
      <c r="K190" s="223" t="s">
        <v>130</v>
      </c>
      <c r="L190" s="228"/>
      <c r="M190" s="229" t="s">
        <v>19</v>
      </c>
      <c r="N190" s="230" t="s">
        <v>44</v>
      </c>
      <c r="O190" s="83"/>
      <c r="P190" s="212">
        <f>O190*H190</f>
        <v>0</v>
      </c>
      <c r="Q190" s="212">
        <v>0</v>
      </c>
      <c r="R190" s="212">
        <f>Q190*H190</f>
        <v>0</v>
      </c>
      <c r="S190" s="212">
        <v>0</v>
      </c>
      <c r="T190" s="21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4" t="s">
        <v>131</v>
      </c>
      <c r="AT190" s="214" t="s">
        <v>135</v>
      </c>
      <c r="AU190" s="214" t="s">
        <v>83</v>
      </c>
      <c r="AY190" s="16" t="s">
        <v>123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6" t="s">
        <v>81</v>
      </c>
      <c r="BK190" s="215">
        <f>ROUND(I190*H190,2)</f>
        <v>0</v>
      </c>
      <c r="BL190" s="16" t="s">
        <v>131</v>
      </c>
      <c r="BM190" s="214" t="s">
        <v>496</v>
      </c>
    </row>
    <row r="191" s="2" customFormat="1" ht="16.5" customHeight="1">
      <c r="A191" s="37"/>
      <c r="B191" s="38"/>
      <c r="C191" s="203" t="s">
        <v>497</v>
      </c>
      <c r="D191" s="203" t="s">
        <v>126</v>
      </c>
      <c r="E191" s="204" t="s">
        <v>498</v>
      </c>
      <c r="F191" s="205" t="s">
        <v>499</v>
      </c>
      <c r="G191" s="206" t="s">
        <v>129</v>
      </c>
      <c r="H191" s="207">
        <v>8</v>
      </c>
      <c r="I191" s="208"/>
      <c r="J191" s="209">
        <f>ROUND(I191*H191,2)</f>
        <v>0</v>
      </c>
      <c r="K191" s="205" t="s">
        <v>130</v>
      </c>
      <c r="L191" s="43"/>
      <c r="M191" s="210" t="s">
        <v>19</v>
      </c>
      <c r="N191" s="211" t="s">
        <v>44</v>
      </c>
      <c r="O191" s="83"/>
      <c r="P191" s="212">
        <f>O191*H191</f>
        <v>0</v>
      </c>
      <c r="Q191" s="212">
        <v>0</v>
      </c>
      <c r="R191" s="212">
        <f>Q191*H191</f>
        <v>0</v>
      </c>
      <c r="S191" s="212">
        <v>0</v>
      </c>
      <c r="T191" s="21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14" t="s">
        <v>131</v>
      </c>
      <c r="AT191" s="214" t="s">
        <v>126</v>
      </c>
      <c r="AU191" s="214" t="s">
        <v>83</v>
      </c>
      <c r="AY191" s="16" t="s">
        <v>123</v>
      </c>
      <c r="BE191" s="215">
        <f>IF(N191="základní",J191,0)</f>
        <v>0</v>
      </c>
      <c r="BF191" s="215">
        <f>IF(N191="snížená",J191,0)</f>
        <v>0</v>
      </c>
      <c r="BG191" s="215">
        <f>IF(N191="zákl. přenesená",J191,0)</f>
        <v>0</v>
      </c>
      <c r="BH191" s="215">
        <f>IF(N191="sníž. přenesená",J191,0)</f>
        <v>0</v>
      </c>
      <c r="BI191" s="215">
        <f>IF(N191="nulová",J191,0)</f>
        <v>0</v>
      </c>
      <c r="BJ191" s="16" t="s">
        <v>81</v>
      </c>
      <c r="BK191" s="215">
        <f>ROUND(I191*H191,2)</f>
        <v>0</v>
      </c>
      <c r="BL191" s="16" t="s">
        <v>131</v>
      </c>
      <c r="BM191" s="214" t="s">
        <v>500</v>
      </c>
    </row>
    <row r="192" s="2" customFormat="1" ht="16.5" customHeight="1">
      <c r="A192" s="37"/>
      <c r="B192" s="38"/>
      <c r="C192" s="221" t="s">
        <v>501</v>
      </c>
      <c r="D192" s="221" t="s">
        <v>135</v>
      </c>
      <c r="E192" s="222" t="s">
        <v>502</v>
      </c>
      <c r="F192" s="223" t="s">
        <v>503</v>
      </c>
      <c r="G192" s="224" t="s">
        <v>129</v>
      </c>
      <c r="H192" s="225">
        <v>8</v>
      </c>
      <c r="I192" s="226"/>
      <c r="J192" s="227">
        <f>ROUND(I192*H192,2)</f>
        <v>0</v>
      </c>
      <c r="K192" s="223" t="s">
        <v>130</v>
      </c>
      <c r="L192" s="228"/>
      <c r="M192" s="229" t="s">
        <v>19</v>
      </c>
      <c r="N192" s="230" t="s">
        <v>44</v>
      </c>
      <c r="O192" s="83"/>
      <c r="P192" s="212">
        <f>O192*H192</f>
        <v>0</v>
      </c>
      <c r="Q192" s="212">
        <v>0</v>
      </c>
      <c r="R192" s="212">
        <f>Q192*H192</f>
        <v>0</v>
      </c>
      <c r="S192" s="212">
        <v>0</v>
      </c>
      <c r="T192" s="21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4" t="s">
        <v>131</v>
      </c>
      <c r="AT192" s="214" t="s">
        <v>135</v>
      </c>
      <c r="AU192" s="214" t="s">
        <v>83</v>
      </c>
      <c r="AY192" s="16" t="s">
        <v>123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6" t="s">
        <v>81</v>
      </c>
      <c r="BK192" s="215">
        <f>ROUND(I192*H192,2)</f>
        <v>0</v>
      </c>
      <c r="BL192" s="16" t="s">
        <v>131</v>
      </c>
      <c r="BM192" s="214" t="s">
        <v>504</v>
      </c>
    </row>
    <row r="193" s="2" customFormat="1" ht="16.5" customHeight="1">
      <c r="A193" s="37"/>
      <c r="B193" s="38"/>
      <c r="C193" s="203" t="s">
        <v>505</v>
      </c>
      <c r="D193" s="203" t="s">
        <v>126</v>
      </c>
      <c r="E193" s="204" t="s">
        <v>506</v>
      </c>
      <c r="F193" s="205" t="s">
        <v>507</v>
      </c>
      <c r="G193" s="206" t="s">
        <v>129</v>
      </c>
      <c r="H193" s="207">
        <v>2</v>
      </c>
      <c r="I193" s="208"/>
      <c r="J193" s="209">
        <f>ROUND(I193*H193,2)</f>
        <v>0</v>
      </c>
      <c r="K193" s="205" t="s">
        <v>130</v>
      </c>
      <c r="L193" s="43"/>
      <c r="M193" s="210" t="s">
        <v>19</v>
      </c>
      <c r="N193" s="211" t="s">
        <v>44</v>
      </c>
      <c r="O193" s="83"/>
      <c r="P193" s="212">
        <f>O193*H193</f>
        <v>0</v>
      </c>
      <c r="Q193" s="212">
        <v>0</v>
      </c>
      <c r="R193" s="212">
        <f>Q193*H193</f>
        <v>0</v>
      </c>
      <c r="S193" s="212">
        <v>0</v>
      </c>
      <c r="T193" s="21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4" t="s">
        <v>131</v>
      </c>
      <c r="AT193" s="214" t="s">
        <v>126</v>
      </c>
      <c r="AU193" s="214" t="s">
        <v>83</v>
      </c>
      <c r="AY193" s="16" t="s">
        <v>123</v>
      </c>
      <c r="BE193" s="215">
        <f>IF(N193="základní",J193,0)</f>
        <v>0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6" t="s">
        <v>81</v>
      </c>
      <c r="BK193" s="215">
        <f>ROUND(I193*H193,2)</f>
        <v>0</v>
      </c>
      <c r="BL193" s="16" t="s">
        <v>131</v>
      </c>
      <c r="BM193" s="214" t="s">
        <v>508</v>
      </c>
    </row>
    <row r="194" s="2" customFormat="1" ht="16.5" customHeight="1">
      <c r="A194" s="37"/>
      <c r="B194" s="38"/>
      <c r="C194" s="221" t="s">
        <v>509</v>
      </c>
      <c r="D194" s="221" t="s">
        <v>135</v>
      </c>
      <c r="E194" s="222" t="s">
        <v>510</v>
      </c>
      <c r="F194" s="223" t="s">
        <v>511</v>
      </c>
      <c r="G194" s="224" t="s">
        <v>129</v>
      </c>
      <c r="H194" s="225">
        <v>2</v>
      </c>
      <c r="I194" s="226"/>
      <c r="J194" s="227">
        <f>ROUND(I194*H194,2)</f>
        <v>0</v>
      </c>
      <c r="K194" s="223" t="s">
        <v>130</v>
      </c>
      <c r="L194" s="228"/>
      <c r="M194" s="229" t="s">
        <v>19</v>
      </c>
      <c r="N194" s="230" t="s">
        <v>44</v>
      </c>
      <c r="O194" s="83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131</v>
      </c>
      <c r="AT194" s="214" t="s">
        <v>135</v>
      </c>
      <c r="AU194" s="214" t="s">
        <v>83</v>
      </c>
      <c r="AY194" s="16" t="s">
        <v>123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81</v>
      </c>
      <c r="BK194" s="215">
        <f>ROUND(I194*H194,2)</f>
        <v>0</v>
      </c>
      <c r="BL194" s="16" t="s">
        <v>131</v>
      </c>
      <c r="BM194" s="214" t="s">
        <v>512</v>
      </c>
    </row>
    <row r="195" s="2" customFormat="1" ht="16.5" customHeight="1">
      <c r="A195" s="37"/>
      <c r="B195" s="38"/>
      <c r="C195" s="203" t="s">
        <v>513</v>
      </c>
      <c r="D195" s="203" t="s">
        <v>126</v>
      </c>
      <c r="E195" s="204" t="s">
        <v>514</v>
      </c>
      <c r="F195" s="205" t="s">
        <v>515</v>
      </c>
      <c r="G195" s="206" t="s">
        <v>129</v>
      </c>
      <c r="H195" s="207">
        <v>80</v>
      </c>
      <c r="I195" s="208"/>
      <c r="J195" s="209">
        <f>ROUND(I195*H195,2)</f>
        <v>0</v>
      </c>
      <c r="K195" s="205" t="s">
        <v>130</v>
      </c>
      <c r="L195" s="43"/>
      <c r="M195" s="210" t="s">
        <v>19</v>
      </c>
      <c r="N195" s="211" t="s">
        <v>44</v>
      </c>
      <c r="O195" s="83"/>
      <c r="P195" s="212">
        <f>O195*H195</f>
        <v>0</v>
      </c>
      <c r="Q195" s="212">
        <v>0</v>
      </c>
      <c r="R195" s="212">
        <f>Q195*H195</f>
        <v>0</v>
      </c>
      <c r="S195" s="212">
        <v>0</v>
      </c>
      <c r="T195" s="21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14" t="s">
        <v>131</v>
      </c>
      <c r="AT195" s="214" t="s">
        <v>126</v>
      </c>
      <c r="AU195" s="214" t="s">
        <v>83</v>
      </c>
      <c r="AY195" s="16" t="s">
        <v>123</v>
      </c>
      <c r="BE195" s="215">
        <f>IF(N195="základní",J195,0)</f>
        <v>0</v>
      </c>
      <c r="BF195" s="215">
        <f>IF(N195="snížená",J195,0)</f>
        <v>0</v>
      </c>
      <c r="BG195" s="215">
        <f>IF(N195="zákl. přenesená",J195,0)</f>
        <v>0</v>
      </c>
      <c r="BH195" s="215">
        <f>IF(N195="sníž. přenesená",J195,0)</f>
        <v>0</v>
      </c>
      <c r="BI195" s="215">
        <f>IF(N195="nulová",J195,0)</f>
        <v>0</v>
      </c>
      <c r="BJ195" s="16" t="s">
        <v>81</v>
      </c>
      <c r="BK195" s="215">
        <f>ROUND(I195*H195,2)</f>
        <v>0</v>
      </c>
      <c r="BL195" s="16" t="s">
        <v>131</v>
      </c>
      <c r="BM195" s="214" t="s">
        <v>516</v>
      </c>
    </row>
    <row r="196" s="2" customFormat="1" ht="16.5" customHeight="1">
      <c r="A196" s="37"/>
      <c r="B196" s="38"/>
      <c r="C196" s="221" t="s">
        <v>517</v>
      </c>
      <c r="D196" s="221" t="s">
        <v>135</v>
      </c>
      <c r="E196" s="222" t="s">
        <v>518</v>
      </c>
      <c r="F196" s="223" t="s">
        <v>519</v>
      </c>
      <c r="G196" s="224" t="s">
        <v>129</v>
      </c>
      <c r="H196" s="225">
        <v>80</v>
      </c>
      <c r="I196" s="226"/>
      <c r="J196" s="227">
        <f>ROUND(I196*H196,2)</f>
        <v>0</v>
      </c>
      <c r="K196" s="223" t="s">
        <v>130</v>
      </c>
      <c r="L196" s="228"/>
      <c r="M196" s="229" t="s">
        <v>19</v>
      </c>
      <c r="N196" s="230" t="s">
        <v>44</v>
      </c>
      <c r="O196" s="83"/>
      <c r="P196" s="212">
        <f>O196*H196</f>
        <v>0</v>
      </c>
      <c r="Q196" s="212">
        <v>0</v>
      </c>
      <c r="R196" s="212">
        <f>Q196*H196</f>
        <v>0</v>
      </c>
      <c r="S196" s="212">
        <v>0</v>
      </c>
      <c r="T196" s="21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4" t="s">
        <v>131</v>
      </c>
      <c r="AT196" s="214" t="s">
        <v>135</v>
      </c>
      <c r="AU196" s="214" t="s">
        <v>83</v>
      </c>
      <c r="AY196" s="16" t="s">
        <v>123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6" t="s">
        <v>81</v>
      </c>
      <c r="BK196" s="215">
        <f>ROUND(I196*H196,2)</f>
        <v>0</v>
      </c>
      <c r="BL196" s="16" t="s">
        <v>131</v>
      </c>
      <c r="BM196" s="214" t="s">
        <v>520</v>
      </c>
    </row>
    <row r="197" s="2" customFormat="1" ht="16.5" customHeight="1">
      <c r="A197" s="37"/>
      <c r="B197" s="38"/>
      <c r="C197" s="203" t="s">
        <v>521</v>
      </c>
      <c r="D197" s="203" t="s">
        <v>126</v>
      </c>
      <c r="E197" s="204" t="s">
        <v>522</v>
      </c>
      <c r="F197" s="205" t="s">
        <v>523</v>
      </c>
      <c r="G197" s="206" t="s">
        <v>246</v>
      </c>
      <c r="H197" s="207">
        <v>11216</v>
      </c>
      <c r="I197" s="208"/>
      <c r="J197" s="209">
        <f>ROUND(I197*H197,2)</f>
        <v>0</v>
      </c>
      <c r="K197" s="205" t="s">
        <v>130</v>
      </c>
      <c r="L197" s="43"/>
      <c r="M197" s="210" t="s">
        <v>19</v>
      </c>
      <c r="N197" s="211" t="s">
        <v>44</v>
      </c>
      <c r="O197" s="83"/>
      <c r="P197" s="212">
        <f>O197*H197</f>
        <v>0</v>
      </c>
      <c r="Q197" s="212">
        <v>0</v>
      </c>
      <c r="R197" s="212">
        <f>Q197*H197</f>
        <v>0</v>
      </c>
      <c r="S197" s="212">
        <v>0</v>
      </c>
      <c r="T197" s="21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14" t="s">
        <v>131</v>
      </c>
      <c r="AT197" s="214" t="s">
        <v>126</v>
      </c>
      <c r="AU197" s="214" t="s">
        <v>83</v>
      </c>
      <c r="AY197" s="16" t="s">
        <v>123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16" t="s">
        <v>81</v>
      </c>
      <c r="BK197" s="215">
        <f>ROUND(I197*H197,2)</f>
        <v>0</v>
      </c>
      <c r="BL197" s="16" t="s">
        <v>131</v>
      </c>
      <c r="BM197" s="214" t="s">
        <v>524</v>
      </c>
    </row>
    <row r="198" s="2" customFormat="1" ht="16.5" customHeight="1">
      <c r="A198" s="37"/>
      <c r="B198" s="38"/>
      <c r="C198" s="221" t="s">
        <v>525</v>
      </c>
      <c r="D198" s="221" t="s">
        <v>135</v>
      </c>
      <c r="E198" s="222" t="s">
        <v>398</v>
      </c>
      <c r="F198" s="223" t="s">
        <v>399</v>
      </c>
      <c r="G198" s="224" t="s">
        <v>246</v>
      </c>
      <c r="H198" s="225">
        <v>11216</v>
      </c>
      <c r="I198" s="226"/>
      <c r="J198" s="227">
        <f>ROUND(I198*H198,2)</f>
        <v>0</v>
      </c>
      <c r="K198" s="223" t="s">
        <v>130</v>
      </c>
      <c r="L198" s="228"/>
      <c r="M198" s="229" t="s">
        <v>19</v>
      </c>
      <c r="N198" s="230" t="s">
        <v>44</v>
      </c>
      <c r="O198" s="83"/>
      <c r="P198" s="212">
        <f>O198*H198</f>
        <v>0</v>
      </c>
      <c r="Q198" s="212">
        <v>0</v>
      </c>
      <c r="R198" s="212">
        <f>Q198*H198</f>
        <v>0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131</v>
      </c>
      <c r="AT198" s="214" t="s">
        <v>135</v>
      </c>
      <c r="AU198" s="214" t="s">
        <v>83</v>
      </c>
      <c r="AY198" s="16" t="s">
        <v>123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81</v>
      </c>
      <c r="BK198" s="215">
        <f>ROUND(I198*H198,2)</f>
        <v>0</v>
      </c>
      <c r="BL198" s="16" t="s">
        <v>131</v>
      </c>
      <c r="BM198" s="214" t="s">
        <v>526</v>
      </c>
    </row>
    <row r="199" s="2" customFormat="1" ht="16.5" customHeight="1">
      <c r="A199" s="37"/>
      <c r="B199" s="38"/>
      <c r="C199" s="203" t="s">
        <v>527</v>
      </c>
      <c r="D199" s="203" t="s">
        <v>126</v>
      </c>
      <c r="E199" s="204" t="s">
        <v>528</v>
      </c>
      <c r="F199" s="205" t="s">
        <v>529</v>
      </c>
      <c r="G199" s="206" t="s">
        <v>129</v>
      </c>
      <c r="H199" s="207">
        <v>3</v>
      </c>
      <c r="I199" s="208"/>
      <c r="J199" s="209">
        <f>ROUND(I199*H199,2)</f>
        <v>0</v>
      </c>
      <c r="K199" s="205" t="s">
        <v>130</v>
      </c>
      <c r="L199" s="43"/>
      <c r="M199" s="210" t="s">
        <v>19</v>
      </c>
      <c r="N199" s="211" t="s">
        <v>44</v>
      </c>
      <c r="O199" s="83"/>
      <c r="P199" s="212">
        <f>O199*H199</f>
        <v>0</v>
      </c>
      <c r="Q199" s="212">
        <v>0</v>
      </c>
      <c r="R199" s="212">
        <f>Q199*H199</f>
        <v>0</v>
      </c>
      <c r="S199" s="212">
        <v>0</v>
      </c>
      <c r="T199" s="21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14" t="s">
        <v>131</v>
      </c>
      <c r="AT199" s="214" t="s">
        <v>126</v>
      </c>
      <c r="AU199" s="214" t="s">
        <v>83</v>
      </c>
      <c r="AY199" s="16" t="s">
        <v>123</v>
      </c>
      <c r="BE199" s="215">
        <f>IF(N199="základní",J199,0)</f>
        <v>0</v>
      </c>
      <c r="BF199" s="215">
        <f>IF(N199="snížená",J199,0)</f>
        <v>0</v>
      </c>
      <c r="BG199" s="215">
        <f>IF(N199="zákl. přenesená",J199,0)</f>
        <v>0</v>
      </c>
      <c r="BH199" s="215">
        <f>IF(N199="sníž. přenesená",J199,0)</f>
        <v>0</v>
      </c>
      <c r="BI199" s="215">
        <f>IF(N199="nulová",J199,0)</f>
        <v>0</v>
      </c>
      <c r="BJ199" s="16" t="s">
        <v>81</v>
      </c>
      <c r="BK199" s="215">
        <f>ROUND(I199*H199,2)</f>
        <v>0</v>
      </c>
      <c r="BL199" s="16" t="s">
        <v>131</v>
      </c>
      <c r="BM199" s="214" t="s">
        <v>530</v>
      </c>
    </row>
    <row r="200" s="2" customFormat="1" ht="16.5" customHeight="1">
      <c r="A200" s="37"/>
      <c r="B200" s="38"/>
      <c r="C200" s="221" t="s">
        <v>531</v>
      </c>
      <c r="D200" s="221" t="s">
        <v>135</v>
      </c>
      <c r="E200" s="222" t="s">
        <v>532</v>
      </c>
      <c r="F200" s="223" t="s">
        <v>533</v>
      </c>
      <c r="G200" s="224" t="s">
        <v>129</v>
      </c>
      <c r="H200" s="225">
        <v>2</v>
      </c>
      <c r="I200" s="226"/>
      <c r="J200" s="227">
        <f>ROUND(I200*H200,2)</f>
        <v>0</v>
      </c>
      <c r="K200" s="223" t="s">
        <v>130</v>
      </c>
      <c r="L200" s="228"/>
      <c r="M200" s="229" t="s">
        <v>19</v>
      </c>
      <c r="N200" s="230" t="s">
        <v>44</v>
      </c>
      <c r="O200" s="83"/>
      <c r="P200" s="212">
        <f>O200*H200</f>
        <v>0</v>
      </c>
      <c r="Q200" s="212">
        <v>0</v>
      </c>
      <c r="R200" s="212">
        <f>Q200*H200</f>
        <v>0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131</v>
      </c>
      <c r="AT200" s="214" t="s">
        <v>135</v>
      </c>
      <c r="AU200" s="214" t="s">
        <v>83</v>
      </c>
      <c r="AY200" s="16" t="s">
        <v>123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81</v>
      </c>
      <c r="BK200" s="215">
        <f>ROUND(I200*H200,2)</f>
        <v>0</v>
      </c>
      <c r="BL200" s="16" t="s">
        <v>131</v>
      </c>
      <c r="BM200" s="214" t="s">
        <v>534</v>
      </c>
    </row>
    <row r="201" s="2" customFormat="1" ht="16.5" customHeight="1">
      <c r="A201" s="37"/>
      <c r="B201" s="38"/>
      <c r="C201" s="221" t="s">
        <v>535</v>
      </c>
      <c r="D201" s="221" t="s">
        <v>135</v>
      </c>
      <c r="E201" s="222" t="s">
        <v>536</v>
      </c>
      <c r="F201" s="223" t="s">
        <v>537</v>
      </c>
      <c r="G201" s="224" t="s">
        <v>129</v>
      </c>
      <c r="H201" s="225">
        <v>1</v>
      </c>
      <c r="I201" s="226"/>
      <c r="J201" s="227">
        <f>ROUND(I201*H201,2)</f>
        <v>0</v>
      </c>
      <c r="K201" s="223" t="s">
        <v>130</v>
      </c>
      <c r="L201" s="228"/>
      <c r="M201" s="229" t="s">
        <v>19</v>
      </c>
      <c r="N201" s="230" t="s">
        <v>44</v>
      </c>
      <c r="O201" s="83"/>
      <c r="P201" s="212">
        <f>O201*H201</f>
        <v>0</v>
      </c>
      <c r="Q201" s="212">
        <v>0</v>
      </c>
      <c r="R201" s="212">
        <f>Q201*H201</f>
        <v>0</v>
      </c>
      <c r="S201" s="212">
        <v>0</v>
      </c>
      <c r="T201" s="21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14" t="s">
        <v>131</v>
      </c>
      <c r="AT201" s="214" t="s">
        <v>135</v>
      </c>
      <c r="AU201" s="214" t="s">
        <v>83</v>
      </c>
      <c r="AY201" s="16" t="s">
        <v>123</v>
      </c>
      <c r="BE201" s="215">
        <f>IF(N201="základní",J201,0)</f>
        <v>0</v>
      </c>
      <c r="BF201" s="215">
        <f>IF(N201="snížená",J201,0)</f>
        <v>0</v>
      </c>
      <c r="BG201" s="215">
        <f>IF(N201="zákl. přenesená",J201,0)</f>
        <v>0</v>
      </c>
      <c r="BH201" s="215">
        <f>IF(N201="sníž. přenesená",J201,0)</f>
        <v>0</v>
      </c>
      <c r="BI201" s="215">
        <f>IF(N201="nulová",J201,0)</f>
        <v>0</v>
      </c>
      <c r="BJ201" s="16" t="s">
        <v>81</v>
      </c>
      <c r="BK201" s="215">
        <f>ROUND(I201*H201,2)</f>
        <v>0</v>
      </c>
      <c r="BL201" s="16" t="s">
        <v>131</v>
      </c>
      <c r="BM201" s="214" t="s">
        <v>538</v>
      </c>
    </row>
    <row r="202" s="2" customFormat="1" ht="16.5" customHeight="1">
      <c r="A202" s="37"/>
      <c r="B202" s="38"/>
      <c r="C202" s="203" t="s">
        <v>539</v>
      </c>
      <c r="D202" s="203" t="s">
        <v>126</v>
      </c>
      <c r="E202" s="204" t="s">
        <v>540</v>
      </c>
      <c r="F202" s="205" t="s">
        <v>541</v>
      </c>
      <c r="G202" s="206" t="s">
        <v>129</v>
      </c>
      <c r="H202" s="207">
        <v>1</v>
      </c>
      <c r="I202" s="208"/>
      <c r="J202" s="209">
        <f>ROUND(I202*H202,2)</f>
        <v>0</v>
      </c>
      <c r="K202" s="205" t="s">
        <v>130</v>
      </c>
      <c r="L202" s="43"/>
      <c r="M202" s="210" t="s">
        <v>19</v>
      </c>
      <c r="N202" s="211" t="s">
        <v>44</v>
      </c>
      <c r="O202" s="83"/>
      <c r="P202" s="212">
        <f>O202*H202</f>
        <v>0</v>
      </c>
      <c r="Q202" s="212">
        <v>0</v>
      </c>
      <c r="R202" s="212">
        <f>Q202*H202</f>
        <v>0</v>
      </c>
      <c r="S202" s="212">
        <v>0</v>
      </c>
      <c r="T202" s="21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4" t="s">
        <v>131</v>
      </c>
      <c r="AT202" s="214" t="s">
        <v>126</v>
      </c>
      <c r="AU202" s="214" t="s">
        <v>83</v>
      </c>
      <c r="AY202" s="16" t="s">
        <v>123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6" t="s">
        <v>81</v>
      </c>
      <c r="BK202" s="215">
        <f>ROUND(I202*H202,2)</f>
        <v>0</v>
      </c>
      <c r="BL202" s="16" t="s">
        <v>131</v>
      </c>
      <c r="BM202" s="214" t="s">
        <v>542</v>
      </c>
    </row>
    <row r="203" s="2" customFormat="1" ht="16.5" customHeight="1">
      <c r="A203" s="37"/>
      <c r="B203" s="38"/>
      <c r="C203" s="221" t="s">
        <v>543</v>
      </c>
      <c r="D203" s="221" t="s">
        <v>135</v>
      </c>
      <c r="E203" s="222" t="s">
        <v>544</v>
      </c>
      <c r="F203" s="223" t="s">
        <v>545</v>
      </c>
      <c r="G203" s="224" t="s">
        <v>129</v>
      </c>
      <c r="H203" s="225">
        <v>1</v>
      </c>
      <c r="I203" s="226"/>
      <c r="J203" s="227">
        <f>ROUND(I203*H203,2)</f>
        <v>0</v>
      </c>
      <c r="K203" s="223" t="s">
        <v>130</v>
      </c>
      <c r="L203" s="228"/>
      <c r="M203" s="229" t="s">
        <v>19</v>
      </c>
      <c r="N203" s="230" t="s">
        <v>44</v>
      </c>
      <c r="O203" s="83"/>
      <c r="P203" s="212">
        <f>O203*H203</f>
        <v>0</v>
      </c>
      <c r="Q203" s="212">
        <v>0</v>
      </c>
      <c r="R203" s="212">
        <f>Q203*H203</f>
        <v>0</v>
      </c>
      <c r="S203" s="212">
        <v>0</v>
      </c>
      <c r="T203" s="21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4" t="s">
        <v>131</v>
      </c>
      <c r="AT203" s="214" t="s">
        <v>135</v>
      </c>
      <c r="AU203" s="214" t="s">
        <v>83</v>
      </c>
      <c r="AY203" s="16" t="s">
        <v>123</v>
      </c>
      <c r="BE203" s="215">
        <f>IF(N203="základní",J203,0)</f>
        <v>0</v>
      </c>
      <c r="BF203" s="215">
        <f>IF(N203="snížená",J203,0)</f>
        <v>0</v>
      </c>
      <c r="BG203" s="215">
        <f>IF(N203="zákl. přenesená",J203,0)</f>
        <v>0</v>
      </c>
      <c r="BH203" s="215">
        <f>IF(N203="sníž. přenesená",J203,0)</f>
        <v>0</v>
      </c>
      <c r="BI203" s="215">
        <f>IF(N203="nulová",J203,0)</f>
        <v>0</v>
      </c>
      <c r="BJ203" s="16" t="s">
        <v>81</v>
      </c>
      <c r="BK203" s="215">
        <f>ROUND(I203*H203,2)</f>
        <v>0</v>
      </c>
      <c r="BL203" s="16" t="s">
        <v>131</v>
      </c>
      <c r="BM203" s="214" t="s">
        <v>546</v>
      </c>
    </row>
    <row r="204" s="2" customFormat="1" ht="16.5" customHeight="1">
      <c r="A204" s="37"/>
      <c r="B204" s="38"/>
      <c r="C204" s="203" t="s">
        <v>547</v>
      </c>
      <c r="D204" s="203" t="s">
        <v>126</v>
      </c>
      <c r="E204" s="204" t="s">
        <v>548</v>
      </c>
      <c r="F204" s="205" t="s">
        <v>549</v>
      </c>
      <c r="G204" s="206" t="s">
        <v>129</v>
      </c>
      <c r="H204" s="207">
        <v>4</v>
      </c>
      <c r="I204" s="208"/>
      <c r="J204" s="209">
        <f>ROUND(I204*H204,2)</f>
        <v>0</v>
      </c>
      <c r="K204" s="205" t="s">
        <v>130</v>
      </c>
      <c r="L204" s="43"/>
      <c r="M204" s="210" t="s">
        <v>19</v>
      </c>
      <c r="N204" s="211" t="s">
        <v>44</v>
      </c>
      <c r="O204" s="83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14" t="s">
        <v>131</v>
      </c>
      <c r="AT204" s="214" t="s">
        <v>126</v>
      </c>
      <c r="AU204" s="214" t="s">
        <v>83</v>
      </c>
      <c r="AY204" s="16" t="s">
        <v>123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6" t="s">
        <v>81</v>
      </c>
      <c r="BK204" s="215">
        <f>ROUND(I204*H204,2)</f>
        <v>0</v>
      </c>
      <c r="BL204" s="16" t="s">
        <v>131</v>
      </c>
      <c r="BM204" s="214" t="s">
        <v>550</v>
      </c>
    </row>
    <row r="205" s="2" customFormat="1" ht="16.5" customHeight="1">
      <c r="A205" s="37"/>
      <c r="B205" s="38"/>
      <c r="C205" s="221" t="s">
        <v>551</v>
      </c>
      <c r="D205" s="221" t="s">
        <v>135</v>
      </c>
      <c r="E205" s="222" t="s">
        <v>552</v>
      </c>
      <c r="F205" s="223" t="s">
        <v>553</v>
      </c>
      <c r="G205" s="224" t="s">
        <v>129</v>
      </c>
      <c r="H205" s="225">
        <v>4</v>
      </c>
      <c r="I205" s="226"/>
      <c r="J205" s="227">
        <f>ROUND(I205*H205,2)</f>
        <v>0</v>
      </c>
      <c r="K205" s="223" t="s">
        <v>130</v>
      </c>
      <c r="L205" s="228"/>
      <c r="M205" s="229" t="s">
        <v>19</v>
      </c>
      <c r="N205" s="230" t="s">
        <v>44</v>
      </c>
      <c r="O205" s="83"/>
      <c r="P205" s="212">
        <f>O205*H205</f>
        <v>0</v>
      </c>
      <c r="Q205" s="212">
        <v>0</v>
      </c>
      <c r="R205" s="212">
        <f>Q205*H205</f>
        <v>0</v>
      </c>
      <c r="S205" s="212">
        <v>0</v>
      </c>
      <c r="T205" s="21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14" t="s">
        <v>131</v>
      </c>
      <c r="AT205" s="214" t="s">
        <v>135</v>
      </c>
      <c r="AU205" s="214" t="s">
        <v>83</v>
      </c>
      <c r="AY205" s="16" t="s">
        <v>123</v>
      </c>
      <c r="BE205" s="215">
        <f>IF(N205="základní",J205,0)</f>
        <v>0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6" t="s">
        <v>81</v>
      </c>
      <c r="BK205" s="215">
        <f>ROUND(I205*H205,2)</f>
        <v>0</v>
      </c>
      <c r="BL205" s="16" t="s">
        <v>131</v>
      </c>
      <c r="BM205" s="214" t="s">
        <v>554</v>
      </c>
    </row>
    <row r="206" s="2" customFormat="1" ht="16.5" customHeight="1">
      <c r="A206" s="37"/>
      <c r="B206" s="38"/>
      <c r="C206" s="221" t="s">
        <v>555</v>
      </c>
      <c r="D206" s="221" t="s">
        <v>135</v>
      </c>
      <c r="E206" s="222" t="s">
        <v>556</v>
      </c>
      <c r="F206" s="223" t="s">
        <v>557</v>
      </c>
      <c r="G206" s="224" t="s">
        <v>129</v>
      </c>
      <c r="H206" s="225">
        <v>4</v>
      </c>
      <c r="I206" s="226"/>
      <c r="J206" s="227">
        <f>ROUND(I206*H206,2)</f>
        <v>0</v>
      </c>
      <c r="K206" s="223" t="s">
        <v>130</v>
      </c>
      <c r="L206" s="228"/>
      <c r="M206" s="229" t="s">
        <v>19</v>
      </c>
      <c r="N206" s="230" t="s">
        <v>44</v>
      </c>
      <c r="O206" s="83"/>
      <c r="P206" s="212">
        <f>O206*H206</f>
        <v>0</v>
      </c>
      <c r="Q206" s="212">
        <v>0</v>
      </c>
      <c r="R206" s="212">
        <f>Q206*H206</f>
        <v>0</v>
      </c>
      <c r="S206" s="212">
        <v>0</v>
      </c>
      <c r="T206" s="21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4" t="s">
        <v>131</v>
      </c>
      <c r="AT206" s="214" t="s">
        <v>135</v>
      </c>
      <c r="AU206" s="214" t="s">
        <v>83</v>
      </c>
      <c r="AY206" s="16" t="s">
        <v>123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6" t="s">
        <v>81</v>
      </c>
      <c r="BK206" s="215">
        <f>ROUND(I206*H206,2)</f>
        <v>0</v>
      </c>
      <c r="BL206" s="16" t="s">
        <v>131</v>
      </c>
      <c r="BM206" s="214" t="s">
        <v>558</v>
      </c>
    </row>
    <row r="207" s="2" customFormat="1" ht="16.5" customHeight="1">
      <c r="A207" s="37"/>
      <c r="B207" s="38"/>
      <c r="C207" s="203" t="s">
        <v>559</v>
      </c>
      <c r="D207" s="203" t="s">
        <v>126</v>
      </c>
      <c r="E207" s="204" t="s">
        <v>560</v>
      </c>
      <c r="F207" s="205" t="s">
        <v>561</v>
      </c>
      <c r="G207" s="206" t="s">
        <v>129</v>
      </c>
      <c r="H207" s="207">
        <v>4</v>
      </c>
      <c r="I207" s="208"/>
      <c r="J207" s="209">
        <f>ROUND(I207*H207,2)</f>
        <v>0</v>
      </c>
      <c r="K207" s="205" t="s">
        <v>130</v>
      </c>
      <c r="L207" s="43"/>
      <c r="M207" s="210" t="s">
        <v>19</v>
      </c>
      <c r="N207" s="211" t="s">
        <v>44</v>
      </c>
      <c r="O207" s="83"/>
      <c r="P207" s="212">
        <f>O207*H207</f>
        <v>0</v>
      </c>
      <c r="Q207" s="212">
        <v>0</v>
      </c>
      <c r="R207" s="212">
        <f>Q207*H207</f>
        <v>0</v>
      </c>
      <c r="S207" s="212">
        <v>0</v>
      </c>
      <c r="T207" s="21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14" t="s">
        <v>131</v>
      </c>
      <c r="AT207" s="214" t="s">
        <v>126</v>
      </c>
      <c r="AU207" s="214" t="s">
        <v>83</v>
      </c>
      <c r="AY207" s="16" t="s">
        <v>123</v>
      </c>
      <c r="BE207" s="215">
        <f>IF(N207="základní",J207,0)</f>
        <v>0</v>
      </c>
      <c r="BF207" s="215">
        <f>IF(N207="snížená",J207,0)</f>
        <v>0</v>
      </c>
      <c r="BG207" s="215">
        <f>IF(N207="zákl. přenesená",J207,0)</f>
        <v>0</v>
      </c>
      <c r="BH207" s="215">
        <f>IF(N207="sníž. přenesená",J207,0)</f>
        <v>0</v>
      </c>
      <c r="BI207" s="215">
        <f>IF(N207="nulová",J207,0)</f>
        <v>0</v>
      </c>
      <c r="BJ207" s="16" t="s">
        <v>81</v>
      </c>
      <c r="BK207" s="215">
        <f>ROUND(I207*H207,2)</f>
        <v>0</v>
      </c>
      <c r="BL207" s="16" t="s">
        <v>131</v>
      </c>
      <c r="BM207" s="214" t="s">
        <v>562</v>
      </c>
    </row>
    <row r="208" s="2" customFormat="1" ht="16.5" customHeight="1">
      <c r="A208" s="37"/>
      <c r="B208" s="38"/>
      <c r="C208" s="203" t="s">
        <v>563</v>
      </c>
      <c r="D208" s="203" t="s">
        <v>126</v>
      </c>
      <c r="E208" s="204" t="s">
        <v>564</v>
      </c>
      <c r="F208" s="205" t="s">
        <v>565</v>
      </c>
      <c r="G208" s="206" t="s">
        <v>129</v>
      </c>
      <c r="H208" s="207">
        <v>2</v>
      </c>
      <c r="I208" s="208"/>
      <c r="J208" s="209">
        <f>ROUND(I208*H208,2)</f>
        <v>0</v>
      </c>
      <c r="K208" s="205" t="s">
        <v>130</v>
      </c>
      <c r="L208" s="43"/>
      <c r="M208" s="210" t="s">
        <v>19</v>
      </c>
      <c r="N208" s="211" t="s">
        <v>44</v>
      </c>
      <c r="O208" s="83"/>
      <c r="P208" s="212">
        <f>O208*H208</f>
        <v>0</v>
      </c>
      <c r="Q208" s="212">
        <v>0</v>
      </c>
      <c r="R208" s="212">
        <f>Q208*H208</f>
        <v>0</v>
      </c>
      <c r="S208" s="212">
        <v>0</v>
      </c>
      <c r="T208" s="21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4" t="s">
        <v>131</v>
      </c>
      <c r="AT208" s="214" t="s">
        <v>126</v>
      </c>
      <c r="AU208" s="214" t="s">
        <v>83</v>
      </c>
      <c r="AY208" s="16" t="s">
        <v>123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6" t="s">
        <v>81</v>
      </c>
      <c r="BK208" s="215">
        <f>ROUND(I208*H208,2)</f>
        <v>0</v>
      </c>
      <c r="BL208" s="16" t="s">
        <v>131</v>
      </c>
      <c r="BM208" s="214" t="s">
        <v>566</v>
      </c>
    </row>
    <row r="209" s="2" customFormat="1" ht="16.5" customHeight="1">
      <c r="A209" s="37"/>
      <c r="B209" s="38"/>
      <c r="C209" s="221" t="s">
        <v>567</v>
      </c>
      <c r="D209" s="221" t="s">
        <v>135</v>
      </c>
      <c r="E209" s="222" t="s">
        <v>568</v>
      </c>
      <c r="F209" s="223" t="s">
        <v>569</v>
      </c>
      <c r="G209" s="224" t="s">
        <v>129</v>
      </c>
      <c r="H209" s="225">
        <v>2</v>
      </c>
      <c r="I209" s="226"/>
      <c r="J209" s="227">
        <f>ROUND(I209*H209,2)</f>
        <v>0</v>
      </c>
      <c r="K209" s="223" t="s">
        <v>130</v>
      </c>
      <c r="L209" s="228"/>
      <c r="M209" s="229" t="s">
        <v>19</v>
      </c>
      <c r="N209" s="230" t="s">
        <v>44</v>
      </c>
      <c r="O209" s="83"/>
      <c r="P209" s="212">
        <f>O209*H209</f>
        <v>0</v>
      </c>
      <c r="Q209" s="212">
        <v>0</v>
      </c>
      <c r="R209" s="212">
        <f>Q209*H209</f>
        <v>0</v>
      </c>
      <c r="S209" s="212">
        <v>0</v>
      </c>
      <c r="T209" s="21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4" t="s">
        <v>131</v>
      </c>
      <c r="AT209" s="214" t="s">
        <v>135</v>
      </c>
      <c r="AU209" s="214" t="s">
        <v>83</v>
      </c>
      <c r="AY209" s="16" t="s">
        <v>123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6" t="s">
        <v>81</v>
      </c>
      <c r="BK209" s="215">
        <f>ROUND(I209*H209,2)</f>
        <v>0</v>
      </c>
      <c r="BL209" s="16" t="s">
        <v>131</v>
      </c>
      <c r="BM209" s="214" t="s">
        <v>570</v>
      </c>
    </row>
    <row r="210" s="2" customFormat="1" ht="16.5" customHeight="1">
      <c r="A210" s="37"/>
      <c r="B210" s="38"/>
      <c r="C210" s="203" t="s">
        <v>571</v>
      </c>
      <c r="D210" s="203" t="s">
        <v>126</v>
      </c>
      <c r="E210" s="204" t="s">
        <v>572</v>
      </c>
      <c r="F210" s="205" t="s">
        <v>573</v>
      </c>
      <c r="G210" s="206" t="s">
        <v>129</v>
      </c>
      <c r="H210" s="207">
        <v>2</v>
      </c>
      <c r="I210" s="208"/>
      <c r="J210" s="209">
        <f>ROUND(I210*H210,2)</f>
        <v>0</v>
      </c>
      <c r="K210" s="205" t="s">
        <v>130</v>
      </c>
      <c r="L210" s="43"/>
      <c r="M210" s="210" t="s">
        <v>19</v>
      </c>
      <c r="N210" s="211" t="s">
        <v>44</v>
      </c>
      <c r="O210" s="83"/>
      <c r="P210" s="212">
        <f>O210*H210</f>
        <v>0</v>
      </c>
      <c r="Q210" s="212">
        <v>0</v>
      </c>
      <c r="R210" s="212">
        <f>Q210*H210</f>
        <v>0</v>
      </c>
      <c r="S210" s="212">
        <v>0</v>
      </c>
      <c r="T210" s="21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14" t="s">
        <v>131</v>
      </c>
      <c r="AT210" s="214" t="s">
        <v>126</v>
      </c>
      <c r="AU210" s="214" t="s">
        <v>83</v>
      </c>
      <c r="AY210" s="16" t="s">
        <v>123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6" t="s">
        <v>81</v>
      </c>
      <c r="BK210" s="215">
        <f>ROUND(I210*H210,2)</f>
        <v>0</v>
      </c>
      <c r="BL210" s="16" t="s">
        <v>131</v>
      </c>
      <c r="BM210" s="214" t="s">
        <v>574</v>
      </c>
    </row>
    <row r="211" s="2" customFormat="1" ht="16.5" customHeight="1">
      <c r="A211" s="37"/>
      <c r="B211" s="38"/>
      <c r="C211" s="221" t="s">
        <v>575</v>
      </c>
      <c r="D211" s="221" t="s">
        <v>135</v>
      </c>
      <c r="E211" s="222" t="s">
        <v>576</v>
      </c>
      <c r="F211" s="223" t="s">
        <v>577</v>
      </c>
      <c r="G211" s="224" t="s">
        <v>129</v>
      </c>
      <c r="H211" s="225">
        <v>2</v>
      </c>
      <c r="I211" s="226"/>
      <c r="J211" s="227">
        <f>ROUND(I211*H211,2)</f>
        <v>0</v>
      </c>
      <c r="K211" s="223" t="s">
        <v>130</v>
      </c>
      <c r="L211" s="228"/>
      <c r="M211" s="229" t="s">
        <v>19</v>
      </c>
      <c r="N211" s="230" t="s">
        <v>44</v>
      </c>
      <c r="O211" s="83"/>
      <c r="P211" s="212">
        <f>O211*H211</f>
        <v>0</v>
      </c>
      <c r="Q211" s="212">
        <v>0</v>
      </c>
      <c r="R211" s="212">
        <f>Q211*H211</f>
        <v>0</v>
      </c>
      <c r="S211" s="212">
        <v>0</v>
      </c>
      <c r="T211" s="21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4" t="s">
        <v>131</v>
      </c>
      <c r="AT211" s="214" t="s">
        <v>135</v>
      </c>
      <c r="AU211" s="214" t="s">
        <v>83</v>
      </c>
      <c r="AY211" s="16" t="s">
        <v>123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16" t="s">
        <v>81</v>
      </c>
      <c r="BK211" s="215">
        <f>ROUND(I211*H211,2)</f>
        <v>0</v>
      </c>
      <c r="BL211" s="16" t="s">
        <v>131</v>
      </c>
      <c r="BM211" s="214" t="s">
        <v>578</v>
      </c>
    </row>
    <row r="212" s="2" customFormat="1" ht="16.5" customHeight="1">
      <c r="A212" s="37"/>
      <c r="B212" s="38"/>
      <c r="C212" s="203" t="s">
        <v>579</v>
      </c>
      <c r="D212" s="203" t="s">
        <v>126</v>
      </c>
      <c r="E212" s="204" t="s">
        <v>580</v>
      </c>
      <c r="F212" s="205" t="s">
        <v>581</v>
      </c>
      <c r="G212" s="206" t="s">
        <v>129</v>
      </c>
      <c r="H212" s="207">
        <v>2</v>
      </c>
      <c r="I212" s="208"/>
      <c r="J212" s="209">
        <f>ROUND(I212*H212,2)</f>
        <v>0</v>
      </c>
      <c r="K212" s="205" t="s">
        <v>130</v>
      </c>
      <c r="L212" s="43"/>
      <c r="M212" s="210" t="s">
        <v>19</v>
      </c>
      <c r="N212" s="211" t="s">
        <v>44</v>
      </c>
      <c r="O212" s="83"/>
      <c r="P212" s="212">
        <f>O212*H212</f>
        <v>0</v>
      </c>
      <c r="Q212" s="212">
        <v>0</v>
      </c>
      <c r="R212" s="212">
        <f>Q212*H212</f>
        <v>0</v>
      </c>
      <c r="S212" s="212">
        <v>0</v>
      </c>
      <c r="T212" s="21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4" t="s">
        <v>131</v>
      </c>
      <c r="AT212" s="214" t="s">
        <v>126</v>
      </c>
      <c r="AU212" s="214" t="s">
        <v>83</v>
      </c>
      <c r="AY212" s="16" t="s">
        <v>123</v>
      </c>
      <c r="BE212" s="215">
        <f>IF(N212="základní",J212,0)</f>
        <v>0</v>
      </c>
      <c r="BF212" s="215">
        <f>IF(N212="snížená",J212,0)</f>
        <v>0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6" t="s">
        <v>81</v>
      </c>
      <c r="BK212" s="215">
        <f>ROUND(I212*H212,2)</f>
        <v>0</v>
      </c>
      <c r="BL212" s="16" t="s">
        <v>131</v>
      </c>
      <c r="BM212" s="214" t="s">
        <v>582</v>
      </c>
    </row>
    <row r="213" s="2" customFormat="1" ht="16.5" customHeight="1">
      <c r="A213" s="37"/>
      <c r="B213" s="38"/>
      <c r="C213" s="221" t="s">
        <v>583</v>
      </c>
      <c r="D213" s="221" t="s">
        <v>135</v>
      </c>
      <c r="E213" s="222" t="s">
        <v>584</v>
      </c>
      <c r="F213" s="223" t="s">
        <v>585</v>
      </c>
      <c r="G213" s="224" t="s">
        <v>129</v>
      </c>
      <c r="H213" s="225">
        <v>2</v>
      </c>
      <c r="I213" s="226"/>
      <c r="J213" s="227">
        <f>ROUND(I213*H213,2)</f>
        <v>0</v>
      </c>
      <c r="K213" s="223" t="s">
        <v>130</v>
      </c>
      <c r="L213" s="228"/>
      <c r="M213" s="229" t="s">
        <v>19</v>
      </c>
      <c r="N213" s="230" t="s">
        <v>44</v>
      </c>
      <c r="O213" s="83"/>
      <c r="P213" s="212">
        <f>O213*H213</f>
        <v>0</v>
      </c>
      <c r="Q213" s="212">
        <v>0</v>
      </c>
      <c r="R213" s="212">
        <f>Q213*H213</f>
        <v>0</v>
      </c>
      <c r="S213" s="212">
        <v>0</v>
      </c>
      <c r="T213" s="21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4" t="s">
        <v>131</v>
      </c>
      <c r="AT213" s="214" t="s">
        <v>135</v>
      </c>
      <c r="AU213" s="214" t="s">
        <v>83</v>
      </c>
      <c r="AY213" s="16" t="s">
        <v>123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6" t="s">
        <v>81</v>
      </c>
      <c r="BK213" s="215">
        <f>ROUND(I213*H213,2)</f>
        <v>0</v>
      </c>
      <c r="BL213" s="16" t="s">
        <v>131</v>
      </c>
      <c r="BM213" s="214" t="s">
        <v>586</v>
      </c>
    </row>
    <row r="214" s="2" customFormat="1" ht="16.5" customHeight="1">
      <c r="A214" s="37"/>
      <c r="B214" s="38"/>
      <c r="C214" s="203" t="s">
        <v>587</v>
      </c>
      <c r="D214" s="203" t="s">
        <v>126</v>
      </c>
      <c r="E214" s="204" t="s">
        <v>588</v>
      </c>
      <c r="F214" s="205" t="s">
        <v>589</v>
      </c>
      <c r="G214" s="206" t="s">
        <v>246</v>
      </c>
      <c r="H214" s="207">
        <v>70</v>
      </c>
      <c r="I214" s="208"/>
      <c r="J214" s="209">
        <f>ROUND(I214*H214,2)</f>
        <v>0</v>
      </c>
      <c r="K214" s="205" t="s">
        <v>130</v>
      </c>
      <c r="L214" s="43"/>
      <c r="M214" s="210" t="s">
        <v>19</v>
      </c>
      <c r="N214" s="211" t="s">
        <v>44</v>
      </c>
      <c r="O214" s="83"/>
      <c r="P214" s="212">
        <f>O214*H214</f>
        <v>0</v>
      </c>
      <c r="Q214" s="212">
        <v>0</v>
      </c>
      <c r="R214" s="212">
        <f>Q214*H214</f>
        <v>0</v>
      </c>
      <c r="S214" s="212">
        <v>0</v>
      </c>
      <c r="T214" s="21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14" t="s">
        <v>131</v>
      </c>
      <c r="AT214" s="214" t="s">
        <v>126</v>
      </c>
      <c r="AU214" s="214" t="s">
        <v>83</v>
      </c>
      <c r="AY214" s="16" t="s">
        <v>123</v>
      </c>
      <c r="BE214" s="215">
        <f>IF(N214="základní",J214,0)</f>
        <v>0</v>
      </c>
      <c r="BF214" s="215">
        <f>IF(N214="snížená",J214,0)</f>
        <v>0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6" t="s">
        <v>81</v>
      </c>
      <c r="BK214" s="215">
        <f>ROUND(I214*H214,2)</f>
        <v>0</v>
      </c>
      <c r="BL214" s="16" t="s">
        <v>131</v>
      </c>
      <c r="BM214" s="214" t="s">
        <v>590</v>
      </c>
    </row>
    <row r="215" s="2" customFormat="1" ht="16.5" customHeight="1">
      <c r="A215" s="37"/>
      <c r="B215" s="38"/>
      <c r="C215" s="221" t="s">
        <v>591</v>
      </c>
      <c r="D215" s="221" t="s">
        <v>135</v>
      </c>
      <c r="E215" s="222" t="s">
        <v>398</v>
      </c>
      <c r="F215" s="223" t="s">
        <v>399</v>
      </c>
      <c r="G215" s="224" t="s">
        <v>246</v>
      </c>
      <c r="H215" s="225">
        <v>70</v>
      </c>
      <c r="I215" s="226"/>
      <c r="J215" s="227">
        <f>ROUND(I215*H215,2)</f>
        <v>0</v>
      </c>
      <c r="K215" s="223" t="s">
        <v>130</v>
      </c>
      <c r="L215" s="228"/>
      <c r="M215" s="229" t="s">
        <v>19</v>
      </c>
      <c r="N215" s="230" t="s">
        <v>44</v>
      </c>
      <c r="O215" s="83"/>
      <c r="P215" s="212">
        <f>O215*H215</f>
        <v>0</v>
      </c>
      <c r="Q215" s="212">
        <v>0</v>
      </c>
      <c r="R215" s="212">
        <f>Q215*H215</f>
        <v>0</v>
      </c>
      <c r="S215" s="212">
        <v>0</v>
      </c>
      <c r="T215" s="21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4" t="s">
        <v>131</v>
      </c>
      <c r="AT215" s="214" t="s">
        <v>135</v>
      </c>
      <c r="AU215" s="214" t="s">
        <v>83</v>
      </c>
      <c r="AY215" s="16" t="s">
        <v>123</v>
      </c>
      <c r="BE215" s="215">
        <f>IF(N215="základní",J215,0)</f>
        <v>0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16" t="s">
        <v>81</v>
      </c>
      <c r="BK215" s="215">
        <f>ROUND(I215*H215,2)</f>
        <v>0</v>
      </c>
      <c r="BL215" s="16" t="s">
        <v>131</v>
      </c>
      <c r="BM215" s="214" t="s">
        <v>592</v>
      </c>
    </row>
    <row r="216" s="2" customFormat="1" ht="16.5" customHeight="1">
      <c r="A216" s="37"/>
      <c r="B216" s="38"/>
      <c r="C216" s="203" t="s">
        <v>593</v>
      </c>
      <c r="D216" s="203" t="s">
        <v>126</v>
      </c>
      <c r="E216" s="204" t="s">
        <v>594</v>
      </c>
      <c r="F216" s="205" t="s">
        <v>595</v>
      </c>
      <c r="G216" s="206" t="s">
        <v>129</v>
      </c>
      <c r="H216" s="207">
        <v>240</v>
      </c>
      <c r="I216" s="208"/>
      <c r="J216" s="209">
        <f>ROUND(I216*H216,2)</f>
        <v>0</v>
      </c>
      <c r="K216" s="205" t="s">
        <v>130</v>
      </c>
      <c r="L216" s="43"/>
      <c r="M216" s="210" t="s">
        <v>19</v>
      </c>
      <c r="N216" s="211" t="s">
        <v>44</v>
      </c>
      <c r="O216" s="83"/>
      <c r="P216" s="212">
        <f>O216*H216</f>
        <v>0</v>
      </c>
      <c r="Q216" s="212">
        <v>0</v>
      </c>
      <c r="R216" s="212">
        <f>Q216*H216</f>
        <v>0</v>
      </c>
      <c r="S216" s="212">
        <v>0</v>
      </c>
      <c r="T216" s="21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14" t="s">
        <v>131</v>
      </c>
      <c r="AT216" s="214" t="s">
        <v>126</v>
      </c>
      <c r="AU216" s="214" t="s">
        <v>83</v>
      </c>
      <c r="AY216" s="16" t="s">
        <v>123</v>
      </c>
      <c r="BE216" s="215">
        <f>IF(N216="základní",J216,0)</f>
        <v>0</v>
      </c>
      <c r="BF216" s="215">
        <f>IF(N216="snížená",J216,0)</f>
        <v>0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6" t="s">
        <v>81</v>
      </c>
      <c r="BK216" s="215">
        <f>ROUND(I216*H216,2)</f>
        <v>0</v>
      </c>
      <c r="BL216" s="16" t="s">
        <v>131</v>
      </c>
      <c r="BM216" s="214" t="s">
        <v>596</v>
      </c>
    </row>
    <row r="217" s="2" customFormat="1" ht="16.5" customHeight="1">
      <c r="A217" s="37"/>
      <c r="B217" s="38"/>
      <c r="C217" s="221" t="s">
        <v>597</v>
      </c>
      <c r="D217" s="221" t="s">
        <v>135</v>
      </c>
      <c r="E217" s="222" t="s">
        <v>598</v>
      </c>
      <c r="F217" s="223" t="s">
        <v>599</v>
      </c>
      <c r="G217" s="224" t="s">
        <v>129</v>
      </c>
      <c r="H217" s="225">
        <v>240</v>
      </c>
      <c r="I217" s="226"/>
      <c r="J217" s="227">
        <f>ROUND(I217*H217,2)</f>
        <v>0</v>
      </c>
      <c r="K217" s="223" t="s">
        <v>130</v>
      </c>
      <c r="L217" s="228"/>
      <c r="M217" s="229" t="s">
        <v>19</v>
      </c>
      <c r="N217" s="230" t="s">
        <v>44</v>
      </c>
      <c r="O217" s="83"/>
      <c r="P217" s="212">
        <f>O217*H217</f>
        <v>0</v>
      </c>
      <c r="Q217" s="212">
        <v>0</v>
      </c>
      <c r="R217" s="212">
        <f>Q217*H217</f>
        <v>0</v>
      </c>
      <c r="S217" s="212">
        <v>0</v>
      </c>
      <c r="T217" s="21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4" t="s">
        <v>131</v>
      </c>
      <c r="AT217" s="214" t="s">
        <v>135</v>
      </c>
      <c r="AU217" s="214" t="s">
        <v>83</v>
      </c>
      <c r="AY217" s="16" t="s">
        <v>123</v>
      </c>
      <c r="BE217" s="215">
        <f>IF(N217="základní",J217,0)</f>
        <v>0</v>
      </c>
      <c r="BF217" s="215">
        <f>IF(N217="snížená",J217,0)</f>
        <v>0</v>
      </c>
      <c r="BG217" s="215">
        <f>IF(N217="zákl. přenesená",J217,0)</f>
        <v>0</v>
      </c>
      <c r="BH217" s="215">
        <f>IF(N217="sníž. přenesená",J217,0)</f>
        <v>0</v>
      </c>
      <c r="BI217" s="215">
        <f>IF(N217="nulová",J217,0)</f>
        <v>0</v>
      </c>
      <c r="BJ217" s="16" t="s">
        <v>81</v>
      </c>
      <c r="BK217" s="215">
        <f>ROUND(I217*H217,2)</f>
        <v>0</v>
      </c>
      <c r="BL217" s="16" t="s">
        <v>131</v>
      </c>
      <c r="BM217" s="214" t="s">
        <v>600</v>
      </c>
    </row>
    <row r="218" s="2" customFormat="1" ht="16.5" customHeight="1">
      <c r="A218" s="37"/>
      <c r="B218" s="38"/>
      <c r="C218" s="203" t="s">
        <v>601</v>
      </c>
      <c r="D218" s="203" t="s">
        <v>126</v>
      </c>
      <c r="E218" s="204" t="s">
        <v>602</v>
      </c>
      <c r="F218" s="205" t="s">
        <v>603</v>
      </c>
      <c r="G218" s="206" t="s">
        <v>129</v>
      </c>
      <c r="H218" s="207">
        <v>60</v>
      </c>
      <c r="I218" s="208"/>
      <c r="J218" s="209">
        <f>ROUND(I218*H218,2)</f>
        <v>0</v>
      </c>
      <c r="K218" s="205" t="s">
        <v>130</v>
      </c>
      <c r="L218" s="43"/>
      <c r="M218" s="210" t="s">
        <v>19</v>
      </c>
      <c r="N218" s="211" t="s">
        <v>44</v>
      </c>
      <c r="O218" s="83"/>
      <c r="P218" s="212">
        <f>O218*H218</f>
        <v>0</v>
      </c>
      <c r="Q218" s="212">
        <v>0</v>
      </c>
      <c r="R218" s="212">
        <f>Q218*H218</f>
        <v>0</v>
      </c>
      <c r="S218" s="212">
        <v>0</v>
      </c>
      <c r="T218" s="21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4" t="s">
        <v>131</v>
      </c>
      <c r="AT218" s="214" t="s">
        <v>126</v>
      </c>
      <c r="AU218" s="214" t="s">
        <v>83</v>
      </c>
      <c r="AY218" s="16" t="s">
        <v>123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6" t="s">
        <v>81</v>
      </c>
      <c r="BK218" s="215">
        <f>ROUND(I218*H218,2)</f>
        <v>0</v>
      </c>
      <c r="BL218" s="16" t="s">
        <v>131</v>
      </c>
      <c r="BM218" s="214" t="s">
        <v>604</v>
      </c>
    </row>
    <row r="219" s="2" customFormat="1" ht="16.5" customHeight="1">
      <c r="A219" s="37"/>
      <c r="B219" s="38"/>
      <c r="C219" s="221" t="s">
        <v>605</v>
      </c>
      <c r="D219" s="221" t="s">
        <v>135</v>
      </c>
      <c r="E219" s="222" t="s">
        <v>606</v>
      </c>
      <c r="F219" s="223" t="s">
        <v>607</v>
      </c>
      <c r="G219" s="224" t="s">
        <v>129</v>
      </c>
      <c r="H219" s="225">
        <v>60</v>
      </c>
      <c r="I219" s="226"/>
      <c r="J219" s="227">
        <f>ROUND(I219*H219,2)</f>
        <v>0</v>
      </c>
      <c r="K219" s="223" t="s">
        <v>130</v>
      </c>
      <c r="L219" s="228"/>
      <c r="M219" s="229" t="s">
        <v>19</v>
      </c>
      <c r="N219" s="230" t="s">
        <v>44</v>
      </c>
      <c r="O219" s="83"/>
      <c r="P219" s="212">
        <f>O219*H219</f>
        <v>0</v>
      </c>
      <c r="Q219" s="212">
        <v>0</v>
      </c>
      <c r="R219" s="212">
        <f>Q219*H219</f>
        <v>0</v>
      </c>
      <c r="S219" s="212">
        <v>0</v>
      </c>
      <c r="T219" s="21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14" t="s">
        <v>131</v>
      </c>
      <c r="AT219" s="214" t="s">
        <v>135</v>
      </c>
      <c r="AU219" s="214" t="s">
        <v>83</v>
      </c>
      <c r="AY219" s="16" t="s">
        <v>123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16" t="s">
        <v>81</v>
      </c>
      <c r="BK219" s="215">
        <f>ROUND(I219*H219,2)</f>
        <v>0</v>
      </c>
      <c r="BL219" s="16" t="s">
        <v>131</v>
      </c>
      <c r="BM219" s="214" t="s">
        <v>608</v>
      </c>
    </row>
    <row r="220" s="2" customFormat="1" ht="16.5" customHeight="1">
      <c r="A220" s="37"/>
      <c r="B220" s="38"/>
      <c r="C220" s="203" t="s">
        <v>609</v>
      </c>
      <c r="D220" s="203" t="s">
        <v>126</v>
      </c>
      <c r="E220" s="204" t="s">
        <v>610</v>
      </c>
      <c r="F220" s="205" t="s">
        <v>611</v>
      </c>
      <c r="G220" s="206" t="s">
        <v>129</v>
      </c>
      <c r="H220" s="207">
        <v>80</v>
      </c>
      <c r="I220" s="208"/>
      <c r="J220" s="209">
        <f>ROUND(I220*H220,2)</f>
        <v>0</v>
      </c>
      <c r="K220" s="205" t="s">
        <v>130</v>
      </c>
      <c r="L220" s="43"/>
      <c r="M220" s="210" t="s">
        <v>19</v>
      </c>
      <c r="N220" s="211" t="s">
        <v>44</v>
      </c>
      <c r="O220" s="83"/>
      <c r="P220" s="212">
        <f>O220*H220</f>
        <v>0</v>
      </c>
      <c r="Q220" s="212">
        <v>0</v>
      </c>
      <c r="R220" s="212">
        <f>Q220*H220</f>
        <v>0</v>
      </c>
      <c r="S220" s="212">
        <v>0</v>
      </c>
      <c r="T220" s="21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4" t="s">
        <v>131</v>
      </c>
      <c r="AT220" s="214" t="s">
        <v>126</v>
      </c>
      <c r="AU220" s="214" t="s">
        <v>83</v>
      </c>
      <c r="AY220" s="16" t="s">
        <v>123</v>
      </c>
      <c r="BE220" s="215">
        <f>IF(N220="základní",J220,0)</f>
        <v>0</v>
      </c>
      <c r="BF220" s="215">
        <f>IF(N220="snížená",J220,0)</f>
        <v>0</v>
      </c>
      <c r="BG220" s="215">
        <f>IF(N220="zákl. přenesená",J220,0)</f>
        <v>0</v>
      </c>
      <c r="BH220" s="215">
        <f>IF(N220="sníž. přenesená",J220,0)</f>
        <v>0</v>
      </c>
      <c r="BI220" s="215">
        <f>IF(N220="nulová",J220,0)</f>
        <v>0</v>
      </c>
      <c r="BJ220" s="16" t="s">
        <v>81</v>
      </c>
      <c r="BK220" s="215">
        <f>ROUND(I220*H220,2)</f>
        <v>0</v>
      </c>
      <c r="BL220" s="16" t="s">
        <v>131</v>
      </c>
      <c r="BM220" s="214" t="s">
        <v>612</v>
      </c>
    </row>
    <row r="221" s="2" customFormat="1" ht="16.5" customHeight="1">
      <c r="A221" s="37"/>
      <c r="B221" s="38"/>
      <c r="C221" s="221" t="s">
        <v>613</v>
      </c>
      <c r="D221" s="221" t="s">
        <v>135</v>
      </c>
      <c r="E221" s="222" t="s">
        <v>614</v>
      </c>
      <c r="F221" s="223" t="s">
        <v>615</v>
      </c>
      <c r="G221" s="224" t="s">
        <v>129</v>
      </c>
      <c r="H221" s="225">
        <v>80</v>
      </c>
      <c r="I221" s="226"/>
      <c r="J221" s="227">
        <f>ROUND(I221*H221,2)</f>
        <v>0</v>
      </c>
      <c r="K221" s="223" t="s">
        <v>130</v>
      </c>
      <c r="L221" s="228"/>
      <c r="M221" s="229" t="s">
        <v>19</v>
      </c>
      <c r="N221" s="230" t="s">
        <v>44</v>
      </c>
      <c r="O221" s="83"/>
      <c r="P221" s="212">
        <f>O221*H221</f>
        <v>0</v>
      </c>
      <c r="Q221" s="212">
        <v>0</v>
      </c>
      <c r="R221" s="212">
        <f>Q221*H221</f>
        <v>0</v>
      </c>
      <c r="S221" s="212">
        <v>0</v>
      </c>
      <c r="T221" s="21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4" t="s">
        <v>131</v>
      </c>
      <c r="AT221" s="214" t="s">
        <v>135</v>
      </c>
      <c r="AU221" s="214" t="s">
        <v>83</v>
      </c>
      <c r="AY221" s="16" t="s">
        <v>123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6" t="s">
        <v>81</v>
      </c>
      <c r="BK221" s="215">
        <f>ROUND(I221*H221,2)</f>
        <v>0</v>
      </c>
      <c r="BL221" s="16" t="s">
        <v>131</v>
      </c>
      <c r="BM221" s="214" t="s">
        <v>616</v>
      </c>
    </row>
    <row r="222" s="2" customFormat="1" ht="16.5" customHeight="1">
      <c r="A222" s="37"/>
      <c r="B222" s="38"/>
      <c r="C222" s="203" t="s">
        <v>617</v>
      </c>
      <c r="D222" s="203" t="s">
        <v>126</v>
      </c>
      <c r="E222" s="204" t="s">
        <v>618</v>
      </c>
      <c r="F222" s="205" t="s">
        <v>619</v>
      </c>
      <c r="G222" s="206" t="s">
        <v>129</v>
      </c>
      <c r="H222" s="207">
        <v>2</v>
      </c>
      <c r="I222" s="208"/>
      <c r="J222" s="209">
        <f>ROUND(I222*H222,2)</f>
        <v>0</v>
      </c>
      <c r="K222" s="205" t="s">
        <v>130</v>
      </c>
      <c r="L222" s="43"/>
      <c r="M222" s="210" t="s">
        <v>19</v>
      </c>
      <c r="N222" s="211" t="s">
        <v>44</v>
      </c>
      <c r="O222" s="83"/>
      <c r="P222" s="212">
        <f>O222*H222</f>
        <v>0</v>
      </c>
      <c r="Q222" s="212">
        <v>0</v>
      </c>
      <c r="R222" s="212">
        <f>Q222*H222</f>
        <v>0</v>
      </c>
      <c r="S222" s="212">
        <v>0</v>
      </c>
      <c r="T222" s="21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14" t="s">
        <v>131</v>
      </c>
      <c r="AT222" s="214" t="s">
        <v>126</v>
      </c>
      <c r="AU222" s="214" t="s">
        <v>83</v>
      </c>
      <c r="AY222" s="16" t="s">
        <v>123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6" t="s">
        <v>81</v>
      </c>
      <c r="BK222" s="215">
        <f>ROUND(I222*H222,2)</f>
        <v>0</v>
      </c>
      <c r="BL222" s="16" t="s">
        <v>131</v>
      </c>
      <c r="BM222" s="214" t="s">
        <v>620</v>
      </c>
    </row>
    <row r="223" s="2" customFormat="1" ht="16.5" customHeight="1">
      <c r="A223" s="37"/>
      <c r="B223" s="38"/>
      <c r="C223" s="221" t="s">
        <v>621</v>
      </c>
      <c r="D223" s="221" t="s">
        <v>135</v>
      </c>
      <c r="E223" s="222" t="s">
        <v>622</v>
      </c>
      <c r="F223" s="223" t="s">
        <v>623</v>
      </c>
      <c r="G223" s="224" t="s">
        <v>129</v>
      </c>
      <c r="H223" s="225">
        <v>2</v>
      </c>
      <c r="I223" s="226"/>
      <c r="J223" s="227">
        <f>ROUND(I223*H223,2)</f>
        <v>0</v>
      </c>
      <c r="K223" s="223" t="s">
        <v>130</v>
      </c>
      <c r="L223" s="228"/>
      <c r="M223" s="229" t="s">
        <v>19</v>
      </c>
      <c r="N223" s="230" t="s">
        <v>44</v>
      </c>
      <c r="O223" s="83"/>
      <c r="P223" s="212">
        <f>O223*H223</f>
        <v>0</v>
      </c>
      <c r="Q223" s="212">
        <v>0</v>
      </c>
      <c r="R223" s="212">
        <f>Q223*H223</f>
        <v>0</v>
      </c>
      <c r="S223" s="212">
        <v>0</v>
      </c>
      <c r="T223" s="21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14" t="s">
        <v>131</v>
      </c>
      <c r="AT223" s="214" t="s">
        <v>135</v>
      </c>
      <c r="AU223" s="214" t="s">
        <v>83</v>
      </c>
      <c r="AY223" s="16" t="s">
        <v>123</v>
      </c>
      <c r="BE223" s="215">
        <f>IF(N223="základní",J223,0)</f>
        <v>0</v>
      </c>
      <c r="BF223" s="215">
        <f>IF(N223="snížená",J223,0)</f>
        <v>0</v>
      </c>
      <c r="BG223" s="215">
        <f>IF(N223="zákl. přenesená",J223,0)</f>
        <v>0</v>
      </c>
      <c r="BH223" s="215">
        <f>IF(N223="sníž. přenesená",J223,0)</f>
        <v>0</v>
      </c>
      <c r="BI223" s="215">
        <f>IF(N223="nulová",J223,0)</f>
        <v>0</v>
      </c>
      <c r="BJ223" s="16" t="s">
        <v>81</v>
      </c>
      <c r="BK223" s="215">
        <f>ROUND(I223*H223,2)</f>
        <v>0</v>
      </c>
      <c r="BL223" s="16" t="s">
        <v>131</v>
      </c>
      <c r="BM223" s="214" t="s">
        <v>624</v>
      </c>
    </row>
    <row r="224" s="2" customFormat="1" ht="16.5" customHeight="1">
      <c r="A224" s="37"/>
      <c r="B224" s="38"/>
      <c r="C224" s="203" t="s">
        <v>625</v>
      </c>
      <c r="D224" s="203" t="s">
        <v>126</v>
      </c>
      <c r="E224" s="204" t="s">
        <v>626</v>
      </c>
      <c r="F224" s="205" t="s">
        <v>627</v>
      </c>
      <c r="G224" s="206" t="s">
        <v>129</v>
      </c>
      <c r="H224" s="207">
        <v>2</v>
      </c>
      <c r="I224" s="208"/>
      <c r="J224" s="209">
        <f>ROUND(I224*H224,2)</f>
        <v>0</v>
      </c>
      <c r="K224" s="205" t="s">
        <v>130</v>
      </c>
      <c r="L224" s="43"/>
      <c r="M224" s="210" t="s">
        <v>19</v>
      </c>
      <c r="N224" s="211" t="s">
        <v>44</v>
      </c>
      <c r="O224" s="83"/>
      <c r="P224" s="212">
        <f>O224*H224</f>
        <v>0</v>
      </c>
      <c r="Q224" s="212">
        <v>0</v>
      </c>
      <c r="R224" s="212">
        <f>Q224*H224</f>
        <v>0</v>
      </c>
      <c r="S224" s="212">
        <v>0</v>
      </c>
      <c r="T224" s="21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14" t="s">
        <v>131</v>
      </c>
      <c r="AT224" s="214" t="s">
        <v>126</v>
      </c>
      <c r="AU224" s="214" t="s">
        <v>83</v>
      </c>
      <c r="AY224" s="16" t="s">
        <v>123</v>
      </c>
      <c r="BE224" s="215">
        <f>IF(N224="základní",J224,0)</f>
        <v>0</v>
      </c>
      <c r="BF224" s="215">
        <f>IF(N224="snížená",J224,0)</f>
        <v>0</v>
      </c>
      <c r="BG224" s="215">
        <f>IF(N224="zákl. přenesená",J224,0)</f>
        <v>0</v>
      </c>
      <c r="BH224" s="215">
        <f>IF(N224="sníž. přenesená",J224,0)</f>
        <v>0</v>
      </c>
      <c r="BI224" s="215">
        <f>IF(N224="nulová",J224,0)</f>
        <v>0</v>
      </c>
      <c r="BJ224" s="16" t="s">
        <v>81</v>
      </c>
      <c r="BK224" s="215">
        <f>ROUND(I224*H224,2)</f>
        <v>0</v>
      </c>
      <c r="BL224" s="16" t="s">
        <v>131</v>
      </c>
      <c r="BM224" s="214" t="s">
        <v>628</v>
      </c>
    </row>
    <row r="225" s="2" customFormat="1" ht="16.5" customHeight="1">
      <c r="A225" s="37"/>
      <c r="B225" s="38"/>
      <c r="C225" s="221" t="s">
        <v>629</v>
      </c>
      <c r="D225" s="221" t="s">
        <v>135</v>
      </c>
      <c r="E225" s="222" t="s">
        <v>630</v>
      </c>
      <c r="F225" s="223" t="s">
        <v>631</v>
      </c>
      <c r="G225" s="224" t="s">
        <v>129</v>
      </c>
      <c r="H225" s="225">
        <v>2</v>
      </c>
      <c r="I225" s="226"/>
      <c r="J225" s="227">
        <f>ROUND(I225*H225,2)</f>
        <v>0</v>
      </c>
      <c r="K225" s="223" t="s">
        <v>130</v>
      </c>
      <c r="L225" s="228"/>
      <c r="M225" s="229" t="s">
        <v>19</v>
      </c>
      <c r="N225" s="230" t="s">
        <v>44</v>
      </c>
      <c r="O225" s="83"/>
      <c r="P225" s="212">
        <f>O225*H225</f>
        <v>0</v>
      </c>
      <c r="Q225" s="212">
        <v>0</v>
      </c>
      <c r="R225" s="212">
        <f>Q225*H225</f>
        <v>0</v>
      </c>
      <c r="S225" s="212">
        <v>0</v>
      </c>
      <c r="T225" s="21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4" t="s">
        <v>131</v>
      </c>
      <c r="AT225" s="214" t="s">
        <v>135</v>
      </c>
      <c r="AU225" s="214" t="s">
        <v>83</v>
      </c>
      <c r="AY225" s="16" t="s">
        <v>123</v>
      </c>
      <c r="BE225" s="215">
        <f>IF(N225="základní",J225,0)</f>
        <v>0</v>
      </c>
      <c r="BF225" s="215">
        <f>IF(N225="snížená",J225,0)</f>
        <v>0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6" t="s">
        <v>81</v>
      </c>
      <c r="BK225" s="215">
        <f>ROUND(I225*H225,2)</f>
        <v>0</v>
      </c>
      <c r="BL225" s="16" t="s">
        <v>131</v>
      </c>
      <c r="BM225" s="214" t="s">
        <v>632</v>
      </c>
    </row>
    <row r="226" s="2" customFormat="1" ht="16.5" customHeight="1">
      <c r="A226" s="37"/>
      <c r="B226" s="38"/>
      <c r="C226" s="203" t="s">
        <v>633</v>
      </c>
      <c r="D226" s="203" t="s">
        <v>126</v>
      </c>
      <c r="E226" s="204" t="s">
        <v>634</v>
      </c>
      <c r="F226" s="205" t="s">
        <v>635</v>
      </c>
      <c r="G226" s="206" t="s">
        <v>129</v>
      </c>
      <c r="H226" s="207">
        <v>2</v>
      </c>
      <c r="I226" s="208"/>
      <c r="J226" s="209">
        <f>ROUND(I226*H226,2)</f>
        <v>0</v>
      </c>
      <c r="K226" s="205" t="s">
        <v>130</v>
      </c>
      <c r="L226" s="43"/>
      <c r="M226" s="210" t="s">
        <v>19</v>
      </c>
      <c r="N226" s="211" t="s">
        <v>44</v>
      </c>
      <c r="O226" s="83"/>
      <c r="P226" s="212">
        <f>O226*H226</f>
        <v>0</v>
      </c>
      <c r="Q226" s="212">
        <v>0</v>
      </c>
      <c r="R226" s="212">
        <f>Q226*H226</f>
        <v>0</v>
      </c>
      <c r="S226" s="212">
        <v>0</v>
      </c>
      <c r="T226" s="21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14" t="s">
        <v>131</v>
      </c>
      <c r="AT226" s="214" t="s">
        <v>126</v>
      </c>
      <c r="AU226" s="214" t="s">
        <v>83</v>
      </c>
      <c r="AY226" s="16" t="s">
        <v>123</v>
      </c>
      <c r="BE226" s="215">
        <f>IF(N226="základní",J226,0)</f>
        <v>0</v>
      </c>
      <c r="BF226" s="215">
        <f>IF(N226="snížená",J226,0)</f>
        <v>0</v>
      </c>
      <c r="BG226" s="215">
        <f>IF(N226="zákl. přenesená",J226,0)</f>
        <v>0</v>
      </c>
      <c r="BH226" s="215">
        <f>IF(N226="sníž. přenesená",J226,0)</f>
        <v>0</v>
      </c>
      <c r="BI226" s="215">
        <f>IF(N226="nulová",J226,0)</f>
        <v>0</v>
      </c>
      <c r="BJ226" s="16" t="s">
        <v>81</v>
      </c>
      <c r="BK226" s="215">
        <f>ROUND(I226*H226,2)</f>
        <v>0</v>
      </c>
      <c r="BL226" s="16" t="s">
        <v>131</v>
      </c>
      <c r="BM226" s="214" t="s">
        <v>636</v>
      </c>
    </row>
    <row r="227" s="2" customFormat="1" ht="16.5" customHeight="1">
      <c r="A227" s="37"/>
      <c r="B227" s="38"/>
      <c r="C227" s="221" t="s">
        <v>637</v>
      </c>
      <c r="D227" s="221" t="s">
        <v>135</v>
      </c>
      <c r="E227" s="222" t="s">
        <v>638</v>
      </c>
      <c r="F227" s="223" t="s">
        <v>639</v>
      </c>
      <c r="G227" s="224" t="s">
        <v>129</v>
      </c>
      <c r="H227" s="225">
        <v>2</v>
      </c>
      <c r="I227" s="226"/>
      <c r="J227" s="227">
        <f>ROUND(I227*H227,2)</f>
        <v>0</v>
      </c>
      <c r="K227" s="223" t="s">
        <v>130</v>
      </c>
      <c r="L227" s="228"/>
      <c r="M227" s="229" t="s">
        <v>19</v>
      </c>
      <c r="N227" s="230" t="s">
        <v>44</v>
      </c>
      <c r="O227" s="83"/>
      <c r="P227" s="212">
        <f>O227*H227</f>
        <v>0</v>
      </c>
      <c r="Q227" s="212">
        <v>0</v>
      </c>
      <c r="R227" s="212">
        <f>Q227*H227</f>
        <v>0</v>
      </c>
      <c r="S227" s="212">
        <v>0</v>
      </c>
      <c r="T227" s="21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4" t="s">
        <v>131</v>
      </c>
      <c r="AT227" s="214" t="s">
        <v>135</v>
      </c>
      <c r="AU227" s="214" t="s">
        <v>83</v>
      </c>
      <c r="AY227" s="16" t="s">
        <v>123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6" t="s">
        <v>81</v>
      </c>
      <c r="BK227" s="215">
        <f>ROUND(I227*H227,2)</f>
        <v>0</v>
      </c>
      <c r="BL227" s="16" t="s">
        <v>131</v>
      </c>
      <c r="BM227" s="214" t="s">
        <v>640</v>
      </c>
    </row>
    <row r="228" s="2" customFormat="1" ht="16.5" customHeight="1">
      <c r="A228" s="37"/>
      <c r="B228" s="38"/>
      <c r="C228" s="203" t="s">
        <v>641</v>
      </c>
      <c r="D228" s="203" t="s">
        <v>126</v>
      </c>
      <c r="E228" s="204" t="s">
        <v>642</v>
      </c>
      <c r="F228" s="205" t="s">
        <v>643</v>
      </c>
      <c r="G228" s="206" t="s">
        <v>129</v>
      </c>
      <c r="H228" s="207">
        <v>15</v>
      </c>
      <c r="I228" s="208"/>
      <c r="J228" s="209">
        <f>ROUND(I228*H228,2)</f>
        <v>0</v>
      </c>
      <c r="K228" s="205" t="s">
        <v>130</v>
      </c>
      <c r="L228" s="43"/>
      <c r="M228" s="210" t="s">
        <v>19</v>
      </c>
      <c r="N228" s="211" t="s">
        <v>44</v>
      </c>
      <c r="O228" s="83"/>
      <c r="P228" s="212">
        <f>O228*H228</f>
        <v>0</v>
      </c>
      <c r="Q228" s="212">
        <v>0</v>
      </c>
      <c r="R228" s="212">
        <f>Q228*H228</f>
        <v>0</v>
      </c>
      <c r="S228" s="212">
        <v>0</v>
      </c>
      <c r="T228" s="21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14" t="s">
        <v>131</v>
      </c>
      <c r="AT228" s="214" t="s">
        <v>126</v>
      </c>
      <c r="AU228" s="214" t="s">
        <v>83</v>
      </c>
      <c r="AY228" s="16" t="s">
        <v>123</v>
      </c>
      <c r="BE228" s="215">
        <f>IF(N228="základní",J228,0)</f>
        <v>0</v>
      </c>
      <c r="BF228" s="215">
        <f>IF(N228="snížená",J228,0)</f>
        <v>0</v>
      </c>
      <c r="BG228" s="215">
        <f>IF(N228="zákl. přenesená",J228,0)</f>
        <v>0</v>
      </c>
      <c r="BH228" s="215">
        <f>IF(N228="sníž. přenesená",J228,0)</f>
        <v>0</v>
      </c>
      <c r="BI228" s="215">
        <f>IF(N228="nulová",J228,0)</f>
        <v>0</v>
      </c>
      <c r="BJ228" s="16" t="s">
        <v>81</v>
      </c>
      <c r="BK228" s="215">
        <f>ROUND(I228*H228,2)</f>
        <v>0</v>
      </c>
      <c r="BL228" s="16" t="s">
        <v>131</v>
      </c>
      <c r="BM228" s="214" t="s">
        <v>644</v>
      </c>
    </row>
    <row r="229" s="2" customFormat="1" ht="16.5" customHeight="1">
      <c r="A229" s="37"/>
      <c r="B229" s="38"/>
      <c r="C229" s="221" t="s">
        <v>645</v>
      </c>
      <c r="D229" s="221" t="s">
        <v>135</v>
      </c>
      <c r="E229" s="222" t="s">
        <v>646</v>
      </c>
      <c r="F229" s="223" t="s">
        <v>647</v>
      </c>
      <c r="G229" s="224" t="s">
        <v>129</v>
      </c>
      <c r="H229" s="225">
        <v>15</v>
      </c>
      <c r="I229" s="226"/>
      <c r="J229" s="227">
        <f>ROUND(I229*H229,2)</f>
        <v>0</v>
      </c>
      <c r="K229" s="223" t="s">
        <v>130</v>
      </c>
      <c r="L229" s="228"/>
      <c r="M229" s="229" t="s">
        <v>19</v>
      </c>
      <c r="N229" s="230" t="s">
        <v>44</v>
      </c>
      <c r="O229" s="83"/>
      <c r="P229" s="212">
        <f>O229*H229</f>
        <v>0</v>
      </c>
      <c r="Q229" s="212">
        <v>0</v>
      </c>
      <c r="R229" s="212">
        <f>Q229*H229</f>
        <v>0</v>
      </c>
      <c r="S229" s="212">
        <v>0</v>
      </c>
      <c r="T229" s="21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14" t="s">
        <v>131</v>
      </c>
      <c r="AT229" s="214" t="s">
        <v>135</v>
      </c>
      <c r="AU229" s="214" t="s">
        <v>83</v>
      </c>
      <c r="AY229" s="16" t="s">
        <v>123</v>
      </c>
      <c r="BE229" s="215">
        <f>IF(N229="základní",J229,0)</f>
        <v>0</v>
      </c>
      <c r="BF229" s="215">
        <f>IF(N229="snížená",J229,0)</f>
        <v>0</v>
      </c>
      <c r="BG229" s="215">
        <f>IF(N229="zákl. přenesená",J229,0)</f>
        <v>0</v>
      </c>
      <c r="BH229" s="215">
        <f>IF(N229="sníž. přenesená",J229,0)</f>
        <v>0</v>
      </c>
      <c r="BI229" s="215">
        <f>IF(N229="nulová",J229,0)</f>
        <v>0</v>
      </c>
      <c r="BJ229" s="16" t="s">
        <v>81</v>
      </c>
      <c r="BK229" s="215">
        <f>ROUND(I229*H229,2)</f>
        <v>0</v>
      </c>
      <c r="BL229" s="16" t="s">
        <v>131</v>
      </c>
      <c r="BM229" s="214" t="s">
        <v>648</v>
      </c>
    </row>
    <row r="230" s="2" customFormat="1" ht="16.5" customHeight="1">
      <c r="A230" s="37"/>
      <c r="B230" s="38"/>
      <c r="C230" s="203" t="s">
        <v>649</v>
      </c>
      <c r="D230" s="203" t="s">
        <v>126</v>
      </c>
      <c r="E230" s="204" t="s">
        <v>650</v>
      </c>
      <c r="F230" s="205" t="s">
        <v>651</v>
      </c>
      <c r="G230" s="206" t="s">
        <v>129</v>
      </c>
      <c r="H230" s="207">
        <v>204</v>
      </c>
      <c r="I230" s="208"/>
      <c r="J230" s="209">
        <f>ROUND(I230*H230,2)</f>
        <v>0</v>
      </c>
      <c r="K230" s="205" t="s">
        <v>130</v>
      </c>
      <c r="L230" s="43"/>
      <c r="M230" s="210" t="s">
        <v>19</v>
      </c>
      <c r="N230" s="211" t="s">
        <v>44</v>
      </c>
      <c r="O230" s="83"/>
      <c r="P230" s="212">
        <f>O230*H230</f>
        <v>0</v>
      </c>
      <c r="Q230" s="212">
        <v>0</v>
      </c>
      <c r="R230" s="212">
        <f>Q230*H230</f>
        <v>0</v>
      </c>
      <c r="S230" s="212">
        <v>0</v>
      </c>
      <c r="T230" s="21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14" t="s">
        <v>131</v>
      </c>
      <c r="AT230" s="214" t="s">
        <v>126</v>
      </c>
      <c r="AU230" s="214" t="s">
        <v>83</v>
      </c>
      <c r="AY230" s="16" t="s">
        <v>123</v>
      </c>
      <c r="BE230" s="215">
        <f>IF(N230="základní",J230,0)</f>
        <v>0</v>
      </c>
      <c r="BF230" s="215">
        <f>IF(N230="snížená",J230,0)</f>
        <v>0</v>
      </c>
      <c r="BG230" s="215">
        <f>IF(N230="zákl. přenesená",J230,0)</f>
        <v>0</v>
      </c>
      <c r="BH230" s="215">
        <f>IF(N230="sníž. přenesená",J230,0)</f>
        <v>0</v>
      </c>
      <c r="BI230" s="215">
        <f>IF(N230="nulová",J230,0)</f>
        <v>0</v>
      </c>
      <c r="BJ230" s="16" t="s">
        <v>81</v>
      </c>
      <c r="BK230" s="215">
        <f>ROUND(I230*H230,2)</f>
        <v>0</v>
      </c>
      <c r="BL230" s="16" t="s">
        <v>131</v>
      </c>
      <c r="BM230" s="214" t="s">
        <v>652</v>
      </c>
    </row>
    <row r="231" s="2" customFormat="1" ht="16.5" customHeight="1">
      <c r="A231" s="37"/>
      <c r="B231" s="38"/>
      <c r="C231" s="221" t="s">
        <v>653</v>
      </c>
      <c r="D231" s="221" t="s">
        <v>135</v>
      </c>
      <c r="E231" s="222" t="s">
        <v>654</v>
      </c>
      <c r="F231" s="223" t="s">
        <v>655</v>
      </c>
      <c r="G231" s="224" t="s">
        <v>129</v>
      </c>
      <c r="H231" s="225">
        <v>204</v>
      </c>
      <c r="I231" s="226"/>
      <c r="J231" s="227">
        <f>ROUND(I231*H231,2)</f>
        <v>0</v>
      </c>
      <c r="K231" s="223" t="s">
        <v>130</v>
      </c>
      <c r="L231" s="228"/>
      <c r="M231" s="229" t="s">
        <v>19</v>
      </c>
      <c r="N231" s="230" t="s">
        <v>44</v>
      </c>
      <c r="O231" s="83"/>
      <c r="P231" s="212">
        <f>O231*H231</f>
        <v>0</v>
      </c>
      <c r="Q231" s="212">
        <v>0</v>
      </c>
      <c r="R231" s="212">
        <f>Q231*H231</f>
        <v>0</v>
      </c>
      <c r="S231" s="212">
        <v>0</v>
      </c>
      <c r="T231" s="21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4" t="s">
        <v>131</v>
      </c>
      <c r="AT231" s="214" t="s">
        <v>135</v>
      </c>
      <c r="AU231" s="214" t="s">
        <v>83</v>
      </c>
      <c r="AY231" s="16" t="s">
        <v>123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6" t="s">
        <v>81</v>
      </c>
      <c r="BK231" s="215">
        <f>ROUND(I231*H231,2)</f>
        <v>0</v>
      </c>
      <c r="BL231" s="16" t="s">
        <v>131</v>
      </c>
      <c r="BM231" s="214" t="s">
        <v>656</v>
      </c>
    </row>
    <row r="232" s="2" customFormat="1" ht="24.15" customHeight="1">
      <c r="A232" s="37"/>
      <c r="B232" s="38"/>
      <c r="C232" s="203" t="s">
        <v>657</v>
      </c>
      <c r="D232" s="203" t="s">
        <v>126</v>
      </c>
      <c r="E232" s="204" t="s">
        <v>658</v>
      </c>
      <c r="F232" s="205" t="s">
        <v>659</v>
      </c>
      <c r="G232" s="206" t="s">
        <v>129</v>
      </c>
      <c r="H232" s="207">
        <v>54</v>
      </c>
      <c r="I232" s="208"/>
      <c r="J232" s="209">
        <f>ROUND(I232*H232,2)</f>
        <v>0</v>
      </c>
      <c r="K232" s="205" t="s">
        <v>130</v>
      </c>
      <c r="L232" s="43"/>
      <c r="M232" s="210" t="s">
        <v>19</v>
      </c>
      <c r="N232" s="211" t="s">
        <v>44</v>
      </c>
      <c r="O232" s="83"/>
      <c r="P232" s="212">
        <f>O232*H232</f>
        <v>0</v>
      </c>
      <c r="Q232" s="212">
        <v>0</v>
      </c>
      <c r="R232" s="212">
        <f>Q232*H232</f>
        <v>0</v>
      </c>
      <c r="S232" s="212">
        <v>0</v>
      </c>
      <c r="T232" s="21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14" t="s">
        <v>131</v>
      </c>
      <c r="AT232" s="214" t="s">
        <v>126</v>
      </c>
      <c r="AU232" s="214" t="s">
        <v>83</v>
      </c>
      <c r="AY232" s="16" t="s">
        <v>123</v>
      </c>
      <c r="BE232" s="215">
        <f>IF(N232="základní",J232,0)</f>
        <v>0</v>
      </c>
      <c r="BF232" s="215">
        <f>IF(N232="snížená",J232,0)</f>
        <v>0</v>
      </c>
      <c r="BG232" s="215">
        <f>IF(N232="zákl. přenesená",J232,0)</f>
        <v>0</v>
      </c>
      <c r="BH232" s="215">
        <f>IF(N232="sníž. přenesená",J232,0)</f>
        <v>0</v>
      </c>
      <c r="BI232" s="215">
        <f>IF(N232="nulová",J232,0)</f>
        <v>0</v>
      </c>
      <c r="BJ232" s="16" t="s">
        <v>81</v>
      </c>
      <c r="BK232" s="215">
        <f>ROUND(I232*H232,2)</f>
        <v>0</v>
      </c>
      <c r="BL232" s="16" t="s">
        <v>131</v>
      </c>
      <c r="BM232" s="214" t="s">
        <v>660</v>
      </c>
    </row>
    <row r="233" s="2" customFormat="1" ht="24.15" customHeight="1">
      <c r="A233" s="37"/>
      <c r="B233" s="38"/>
      <c r="C233" s="203" t="s">
        <v>661</v>
      </c>
      <c r="D233" s="203" t="s">
        <v>126</v>
      </c>
      <c r="E233" s="204" t="s">
        <v>662</v>
      </c>
      <c r="F233" s="205" t="s">
        <v>663</v>
      </c>
      <c r="G233" s="206" t="s">
        <v>129</v>
      </c>
      <c r="H233" s="207">
        <v>27</v>
      </c>
      <c r="I233" s="208"/>
      <c r="J233" s="209">
        <f>ROUND(I233*H233,2)</f>
        <v>0</v>
      </c>
      <c r="K233" s="205" t="s">
        <v>130</v>
      </c>
      <c r="L233" s="43"/>
      <c r="M233" s="210" t="s">
        <v>19</v>
      </c>
      <c r="N233" s="211" t="s">
        <v>44</v>
      </c>
      <c r="O233" s="83"/>
      <c r="P233" s="212">
        <f>O233*H233</f>
        <v>0</v>
      </c>
      <c r="Q233" s="212">
        <v>0</v>
      </c>
      <c r="R233" s="212">
        <f>Q233*H233</f>
        <v>0</v>
      </c>
      <c r="S233" s="212">
        <v>0</v>
      </c>
      <c r="T233" s="21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4" t="s">
        <v>131</v>
      </c>
      <c r="AT233" s="214" t="s">
        <v>126</v>
      </c>
      <c r="AU233" s="214" t="s">
        <v>83</v>
      </c>
      <c r="AY233" s="16" t="s">
        <v>123</v>
      </c>
      <c r="BE233" s="215">
        <f>IF(N233="základní",J233,0)</f>
        <v>0</v>
      </c>
      <c r="BF233" s="215">
        <f>IF(N233="snížená",J233,0)</f>
        <v>0</v>
      </c>
      <c r="BG233" s="215">
        <f>IF(N233="zákl. přenesená",J233,0)</f>
        <v>0</v>
      </c>
      <c r="BH233" s="215">
        <f>IF(N233="sníž. přenesená",J233,0)</f>
        <v>0</v>
      </c>
      <c r="BI233" s="215">
        <f>IF(N233="nulová",J233,0)</f>
        <v>0</v>
      </c>
      <c r="BJ233" s="16" t="s">
        <v>81</v>
      </c>
      <c r="BK233" s="215">
        <f>ROUND(I233*H233,2)</f>
        <v>0</v>
      </c>
      <c r="BL233" s="16" t="s">
        <v>131</v>
      </c>
      <c r="BM233" s="214" t="s">
        <v>664</v>
      </c>
    </row>
    <row r="234" s="2" customFormat="1">
      <c r="A234" s="37"/>
      <c r="B234" s="38"/>
      <c r="C234" s="39"/>
      <c r="D234" s="216" t="s">
        <v>133</v>
      </c>
      <c r="E234" s="39"/>
      <c r="F234" s="217" t="s">
        <v>665</v>
      </c>
      <c r="G234" s="39"/>
      <c r="H234" s="39"/>
      <c r="I234" s="218"/>
      <c r="J234" s="39"/>
      <c r="K234" s="39"/>
      <c r="L234" s="43"/>
      <c r="M234" s="219"/>
      <c r="N234" s="220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133</v>
      </c>
      <c r="AU234" s="16" t="s">
        <v>83</v>
      </c>
    </row>
    <row r="235" s="2" customFormat="1" ht="16.5" customHeight="1">
      <c r="A235" s="37"/>
      <c r="B235" s="38"/>
      <c r="C235" s="203" t="s">
        <v>666</v>
      </c>
      <c r="D235" s="203" t="s">
        <v>126</v>
      </c>
      <c r="E235" s="204" t="s">
        <v>667</v>
      </c>
      <c r="F235" s="205" t="s">
        <v>668</v>
      </c>
      <c r="G235" s="206" t="s">
        <v>184</v>
      </c>
      <c r="H235" s="207">
        <v>60</v>
      </c>
      <c r="I235" s="208"/>
      <c r="J235" s="209">
        <f>ROUND(I235*H235,2)</f>
        <v>0</v>
      </c>
      <c r="K235" s="205" t="s">
        <v>130</v>
      </c>
      <c r="L235" s="43"/>
      <c r="M235" s="210" t="s">
        <v>19</v>
      </c>
      <c r="N235" s="211" t="s">
        <v>44</v>
      </c>
      <c r="O235" s="83"/>
      <c r="P235" s="212">
        <f>O235*H235</f>
        <v>0</v>
      </c>
      <c r="Q235" s="212">
        <v>0</v>
      </c>
      <c r="R235" s="212">
        <f>Q235*H235</f>
        <v>0</v>
      </c>
      <c r="S235" s="212">
        <v>0</v>
      </c>
      <c r="T235" s="21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4" t="s">
        <v>131</v>
      </c>
      <c r="AT235" s="214" t="s">
        <v>126</v>
      </c>
      <c r="AU235" s="214" t="s">
        <v>83</v>
      </c>
      <c r="AY235" s="16" t="s">
        <v>123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6" t="s">
        <v>81</v>
      </c>
      <c r="BK235" s="215">
        <f>ROUND(I235*H235,2)</f>
        <v>0</v>
      </c>
      <c r="BL235" s="16" t="s">
        <v>131</v>
      </c>
      <c r="BM235" s="214" t="s">
        <v>669</v>
      </c>
    </row>
    <row r="236" s="2" customFormat="1" ht="24.15" customHeight="1">
      <c r="A236" s="37"/>
      <c r="B236" s="38"/>
      <c r="C236" s="203" t="s">
        <v>670</v>
      </c>
      <c r="D236" s="203" t="s">
        <v>126</v>
      </c>
      <c r="E236" s="204" t="s">
        <v>196</v>
      </c>
      <c r="F236" s="205" t="s">
        <v>197</v>
      </c>
      <c r="G236" s="206" t="s">
        <v>184</v>
      </c>
      <c r="H236" s="207">
        <v>1400</v>
      </c>
      <c r="I236" s="208"/>
      <c r="J236" s="209">
        <f>ROUND(I236*H236,2)</f>
        <v>0</v>
      </c>
      <c r="K236" s="205" t="s">
        <v>130</v>
      </c>
      <c r="L236" s="43"/>
      <c r="M236" s="210" t="s">
        <v>19</v>
      </c>
      <c r="N236" s="211" t="s">
        <v>44</v>
      </c>
      <c r="O236" s="83"/>
      <c r="P236" s="212">
        <f>O236*H236</f>
        <v>0</v>
      </c>
      <c r="Q236" s="212">
        <v>0</v>
      </c>
      <c r="R236" s="212">
        <f>Q236*H236</f>
        <v>0</v>
      </c>
      <c r="S236" s="212">
        <v>0</v>
      </c>
      <c r="T236" s="21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14" t="s">
        <v>131</v>
      </c>
      <c r="AT236" s="214" t="s">
        <v>126</v>
      </c>
      <c r="AU236" s="214" t="s">
        <v>83</v>
      </c>
      <c r="AY236" s="16" t="s">
        <v>123</v>
      </c>
      <c r="BE236" s="215">
        <f>IF(N236="základní",J236,0)</f>
        <v>0</v>
      </c>
      <c r="BF236" s="215">
        <f>IF(N236="snížená",J236,0)</f>
        <v>0</v>
      </c>
      <c r="BG236" s="215">
        <f>IF(N236="zákl. přenesená",J236,0)</f>
        <v>0</v>
      </c>
      <c r="BH236" s="215">
        <f>IF(N236="sníž. přenesená",J236,0)</f>
        <v>0</v>
      </c>
      <c r="BI236" s="215">
        <f>IF(N236="nulová",J236,0)</f>
        <v>0</v>
      </c>
      <c r="BJ236" s="16" t="s">
        <v>81</v>
      </c>
      <c r="BK236" s="215">
        <f>ROUND(I236*H236,2)</f>
        <v>0</v>
      </c>
      <c r="BL236" s="16" t="s">
        <v>131</v>
      </c>
      <c r="BM236" s="214" t="s">
        <v>671</v>
      </c>
    </row>
    <row r="237" s="2" customFormat="1">
      <c r="A237" s="37"/>
      <c r="B237" s="38"/>
      <c r="C237" s="39"/>
      <c r="D237" s="216" t="s">
        <v>133</v>
      </c>
      <c r="E237" s="39"/>
      <c r="F237" s="217" t="s">
        <v>199</v>
      </c>
      <c r="G237" s="39"/>
      <c r="H237" s="39"/>
      <c r="I237" s="218"/>
      <c r="J237" s="39"/>
      <c r="K237" s="39"/>
      <c r="L237" s="43"/>
      <c r="M237" s="219"/>
      <c r="N237" s="220"/>
      <c r="O237" s="83"/>
      <c r="P237" s="83"/>
      <c r="Q237" s="83"/>
      <c r="R237" s="83"/>
      <c r="S237" s="83"/>
      <c r="T237" s="84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133</v>
      </c>
      <c r="AU237" s="16" t="s">
        <v>83</v>
      </c>
    </row>
    <row r="238" s="12" customFormat="1" ht="22.8" customHeight="1">
      <c r="A238" s="12"/>
      <c r="B238" s="187"/>
      <c r="C238" s="188"/>
      <c r="D238" s="189" t="s">
        <v>72</v>
      </c>
      <c r="E238" s="201" t="s">
        <v>672</v>
      </c>
      <c r="F238" s="201" t="s">
        <v>673</v>
      </c>
      <c r="G238" s="188"/>
      <c r="H238" s="188"/>
      <c r="I238" s="191"/>
      <c r="J238" s="202">
        <f>BK238</f>
        <v>0</v>
      </c>
      <c r="K238" s="188"/>
      <c r="L238" s="193"/>
      <c r="M238" s="194"/>
      <c r="N238" s="195"/>
      <c r="O238" s="195"/>
      <c r="P238" s="196">
        <f>P239+SUM(P240:P243)</f>
        <v>0</v>
      </c>
      <c r="Q238" s="195"/>
      <c r="R238" s="196">
        <f>R239+SUM(R240:R243)</f>
        <v>0</v>
      </c>
      <c r="S238" s="195"/>
      <c r="T238" s="197">
        <f>T239+SUM(T240:T243)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98" t="s">
        <v>81</v>
      </c>
      <c r="AT238" s="199" t="s">
        <v>72</v>
      </c>
      <c r="AU238" s="199" t="s">
        <v>81</v>
      </c>
      <c r="AY238" s="198" t="s">
        <v>123</v>
      </c>
      <c r="BK238" s="200">
        <f>BK239+SUM(BK240:BK243)</f>
        <v>0</v>
      </c>
    </row>
    <row r="239" s="2" customFormat="1" ht="16.5" customHeight="1">
      <c r="A239" s="37"/>
      <c r="B239" s="38"/>
      <c r="C239" s="203" t="s">
        <v>674</v>
      </c>
      <c r="D239" s="203" t="s">
        <v>126</v>
      </c>
      <c r="E239" s="204" t="s">
        <v>675</v>
      </c>
      <c r="F239" s="205" t="s">
        <v>676</v>
      </c>
      <c r="G239" s="206" t="s">
        <v>129</v>
      </c>
      <c r="H239" s="207">
        <v>13</v>
      </c>
      <c r="I239" s="208"/>
      <c r="J239" s="209">
        <f>ROUND(I239*H239,2)</f>
        <v>0</v>
      </c>
      <c r="K239" s="205" t="s">
        <v>130</v>
      </c>
      <c r="L239" s="43"/>
      <c r="M239" s="210" t="s">
        <v>19</v>
      </c>
      <c r="N239" s="211" t="s">
        <v>44</v>
      </c>
      <c r="O239" s="83"/>
      <c r="P239" s="212">
        <f>O239*H239</f>
        <v>0</v>
      </c>
      <c r="Q239" s="212">
        <v>0</v>
      </c>
      <c r="R239" s="212">
        <f>Q239*H239</f>
        <v>0</v>
      </c>
      <c r="S239" s="212">
        <v>0</v>
      </c>
      <c r="T239" s="21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14" t="s">
        <v>131</v>
      </c>
      <c r="AT239" s="214" t="s">
        <v>126</v>
      </c>
      <c r="AU239" s="214" t="s">
        <v>83</v>
      </c>
      <c r="AY239" s="16" t="s">
        <v>123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6" t="s">
        <v>81</v>
      </c>
      <c r="BK239" s="215">
        <f>ROUND(I239*H239,2)</f>
        <v>0</v>
      </c>
      <c r="BL239" s="16" t="s">
        <v>131</v>
      </c>
      <c r="BM239" s="214" t="s">
        <v>677</v>
      </c>
    </row>
    <row r="240" s="2" customFormat="1" ht="16.5" customHeight="1">
      <c r="A240" s="37"/>
      <c r="B240" s="38"/>
      <c r="C240" s="221" t="s">
        <v>678</v>
      </c>
      <c r="D240" s="221" t="s">
        <v>135</v>
      </c>
      <c r="E240" s="222" t="s">
        <v>679</v>
      </c>
      <c r="F240" s="223" t="s">
        <v>680</v>
      </c>
      <c r="G240" s="224" t="s">
        <v>129</v>
      </c>
      <c r="H240" s="225">
        <v>3</v>
      </c>
      <c r="I240" s="226"/>
      <c r="J240" s="227">
        <f>ROUND(I240*H240,2)</f>
        <v>0</v>
      </c>
      <c r="K240" s="223" t="s">
        <v>130</v>
      </c>
      <c r="L240" s="228"/>
      <c r="M240" s="229" t="s">
        <v>19</v>
      </c>
      <c r="N240" s="230" t="s">
        <v>44</v>
      </c>
      <c r="O240" s="83"/>
      <c r="P240" s="212">
        <f>O240*H240</f>
        <v>0</v>
      </c>
      <c r="Q240" s="212">
        <v>0</v>
      </c>
      <c r="R240" s="212">
        <f>Q240*H240</f>
        <v>0</v>
      </c>
      <c r="S240" s="212">
        <v>0</v>
      </c>
      <c r="T240" s="21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14" t="s">
        <v>131</v>
      </c>
      <c r="AT240" s="214" t="s">
        <v>135</v>
      </c>
      <c r="AU240" s="214" t="s">
        <v>83</v>
      </c>
      <c r="AY240" s="16" t="s">
        <v>123</v>
      </c>
      <c r="BE240" s="215">
        <f>IF(N240="základní",J240,0)</f>
        <v>0</v>
      </c>
      <c r="BF240" s="215">
        <f>IF(N240="snížená",J240,0)</f>
        <v>0</v>
      </c>
      <c r="BG240" s="215">
        <f>IF(N240="zákl. přenesená",J240,0)</f>
        <v>0</v>
      </c>
      <c r="BH240" s="215">
        <f>IF(N240="sníž. přenesená",J240,0)</f>
        <v>0</v>
      </c>
      <c r="BI240" s="215">
        <f>IF(N240="nulová",J240,0)</f>
        <v>0</v>
      </c>
      <c r="BJ240" s="16" t="s">
        <v>81</v>
      </c>
      <c r="BK240" s="215">
        <f>ROUND(I240*H240,2)</f>
        <v>0</v>
      </c>
      <c r="BL240" s="16" t="s">
        <v>131</v>
      </c>
      <c r="BM240" s="214" t="s">
        <v>681</v>
      </c>
    </row>
    <row r="241" s="2" customFormat="1" ht="16.5" customHeight="1">
      <c r="A241" s="37"/>
      <c r="B241" s="38"/>
      <c r="C241" s="221" t="s">
        <v>682</v>
      </c>
      <c r="D241" s="221" t="s">
        <v>135</v>
      </c>
      <c r="E241" s="222" t="s">
        <v>683</v>
      </c>
      <c r="F241" s="223" t="s">
        <v>684</v>
      </c>
      <c r="G241" s="224" t="s">
        <v>129</v>
      </c>
      <c r="H241" s="225">
        <v>8</v>
      </c>
      <c r="I241" s="226"/>
      <c r="J241" s="227">
        <f>ROUND(I241*H241,2)</f>
        <v>0</v>
      </c>
      <c r="K241" s="223" t="s">
        <v>19</v>
      </c>
      <c r="L241" s="228"/>
      <c r="M241" s="229" t="s">
        <v>19</v>
      </c>
      <c r="N241" s="230" t="s">
        <v>44</v>
      </c>
      <c r="O241" s="83"/>
      <c r="P241" s="212">
        <f>O241*H241</f>
        <v>0</v>
      </c>
      <c r="Q241" s="212">
        <v>0</v>
      </c>
      <c r="R241" s="212">
        <f>Q241*H241</f>
        <v>0</v>
      </c>
      <c r="S241" s="212">
        <v>0</v>
      </c>
      <c r="T241" s="21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14" t="s">
        <v>131</v>
      </c>
      <c r="AT241" s="214" t="s">
        <v>135</v>
      </c>
      <c r="AU241" s="214" t="s">
        <v>83</v>
      </c>
      <c r="AY241" s="16" t="s">
        <v>123</v>
      </c>
      <c r="BE241" s="215">
        <f>IF(N241="základní",J241,0)</f>
        <v>0</v>
      </c>
      <c r="BF241" s="215">
        <f>IF(N241="snížená",J241,0)</f>
        <v>0</v>
      </c>
      <c r="BG241" s="215">
        <f>IF(N241="zákl. přenesená",J241,0)</f>
        <v>0</v>
      </c>
      <c r="BH241" s="215">
        <f>IF(N241="sníž. přenesená",J241,0)</f>
        <v>0</v>
      </c>
      <c r="BI241" s="215">
        <f>IF(N241="nulová",J241,0)</f>
        <v>0</v>
      </c>
      <c r="BJ241" s="16" t="s">
        <v>81</v>
      </c>
      <c r="BK241" s="215">
        <f>ROUND(I241*H241,2)</f>
        <v>0</v>
      </c>
      <c r="BL241" s="16" t="s">
        <v>131</v>
      </c>
      <c r="BM241" s="214" t="s">
        <v>685</v>
      </c>
    </row>
    <row r="242" s="2" customFormat="1" ht="16.5" customHeight="1">
      <c r="A242" s="37"/>
      <c r="B242" s="38"/>
      <c r="C242" s="221" t="s">
        <v>686</v>
      </c>
      <c r="D242" s="221" t="s">
        <v>135</v>
      </c>
      <c r="E242" s="222" t="s">
        <v>687</v>
      </c>
      <c r="F242" s="223" t="s">
        <v>684</v>
      </c>
      <c r="G242" s="224" t="s">
        <v>129</v>
      </c>
      <c r="H242" s="225">
        <v>2</v>
      </c>
      <c r="I242" s="226"/>
      <c r="J242" s="227">
        <f>ROUND(I242*H242,2)</f>
        <v>0</v>
      </c>
      <c r="K242" s="223" t="s">
        <v>130</v>
      </c>
      <c r="L242" s="228"/>
      <c r="M242" s="229" t="s">
        <v>19</v>
      </c>
      <c r="N242" s="230" t="s">
        <v>44</v>
      </c>
      <c r="O242" s="83"/>
      <c r="P242" s="212">
        <f>O242*H242</f>
        <v>0</v>
      </c>
      <c r="Q242" s="212">
        <v>0</v>
      </c>
      <c r="R242" s="212">
        <f>Q242*H242</f>
        <v>0</v>
      </c>
      <c r="S242" s="212">
        <v>0</v>
      </c>
      <c r="T242" s="21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14" t="s">
        <v>131</v>
      </c>
      <c r="AT242" s="214" t="s">
        <v>135</v>
      </c>
      <c r="AU242" s="214" t="s">
        <v>83</v>
      </c>
      <c r="AY242" s="16" t="s">
        <v>123</v>
      </c>
      <c r="BE242" s="215">
        <f>IF(N242="základní",J242,0)</f>
        <v>0</v>
      </c>
      <c r="BF242" s="215">
        <f>IF(N242="snížená",J242,0)</f>
        <v>0</v>
      </c>
      <c r="BG242" s="215">
        <f>IF(N242="zákl. přenesená",J242,0)</f>
        <v>0</v>
      </c>
      <c r="BH242" s="215">
        <f>IF(N242="sníž. přenesená",J242,0)</f>
        <v>0</v>
      </c>
      <c r="BI242" s="215">
        <f>IF(N242="nulová",J242,0)</f>
        <v>0</v>
      </c>
      <c r="BJ242" s="16" t="s">
        <v>81</v>
      </c>
      <c r="BK242" s="215">
        <f>ROUND(I242*H242,2)</f>
        <v>0</v>
      </c>
      <c r="BL242" s="16" t="s">
        <v>131</v>
      </c>
      <c r="BM242" s="214" t="s">
        <v>688</v>
      </c>
    </row>
    <row r="243" s="12" customFormat="1" ht="20.88" customHeight="1">
      <c r="A243" s="12"/>
      <c r="B243" s="187"/>
      <c r="C243" s="188"/>
      <c r="D243" s="189" t="s">
        <v>72</v>
      </c>
      <c r="E243" s="201" t="s">
        <v>689</v>
      </c>
      <c r="F243" s="201" t="s">
        <v>690</v>
      </c>
      <c r="G243" s="188"/>
      <c r="H243" s="188"/>
      <c r="I243" s="191"/>
      <c r="J243" s="202">
        <f>BK243</f>
        <v>0</v>
      </c>
      <c r="K243" s="188"/>
      <c r="L243" s="193"/>
      <c r="M243" s="194"/>
      <c r="N243" s="195"/>
      <c r="O243" s="195"/>
      <c r="P243" s="196">
        <f>SUM(P244:P275)</f>
        <v>0</v>
      </c>
      <c r="Q243" s="195"/>
      <c r="R243" s="196">
        <f>SUM(R244:R275)</f>
        <v>0</v>
      </c>
      <c r="S243" s="195"/>
      <c r="T243" s="197">
        <f>SUM(T244:T275)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98" t="s">
        <v>81</v>
      </c>
      <c r="AT243" s="199" t="s">
        <v>72</v>
      </c>
      <c r="AU243" s="199" t="s">
        <v>83</v>
      </c>
      <c r="AY243" s="198" t="s">
        <v>123</v>
      </c>
      <c r="BK243" s="200">
        <f>SUM(BK244:BK275)</f>
        <v>0</v>
      </c>
    </row>
    <row r="244" s="2" customFormat="1" ht="24.15" customHeight="1">
      <c r="A244" s="37"/>
      <c r="B244" s="38"/>
      <c r="C244" s="203" t="s">
        <v>691</v>
      </c>
      <c r="D244" s="203" t="s">
        <v>126</v>
      </c>
      <c r="E244" s="204" t="s">
        <v>692</v>
      </c>
      <c r="F244" s="205" t="s">
        <v>693</v>
      </c>
      <c r="G244" s="206" t="s">
        <v>129</v>
      </c>
      <c r="H244" s="207">
        <v>20</v>
      </c>
      <c r="I244" s="208"/>
      <c r="J244" s="209">
        <f>ROUND(I244*H244,2)</f>
        <v>0</v>
      </c>
      <c r="K244" s="205" t="s">
        <v>130</v>
      </c>
      <c r="L244" s="43"/>
      <c r="M244" s="210" t="s">
        <v>19</v>
      </c>
      <c r="N244" s="211" t="s">
        <v>44</v>
      </c>
      <c r="O244" s="83"/>
      <c r="P244" s="212">
        <f>O244*H244</f>
        <v>0</v>
      </c>
      <c r="Q244" s="212">
        <v>0</v>
      </c>
      <c r="R244" s="212">
        <f>Q244*H244</f>
        <v>0</v>
      </c>
      <c r="S244" s="212">
        <v>0</v>
      </c>
      <c r="T244" s="21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14" t="s">
        <v>131</v>
      </c>
      <c r="AT244" s="214" t="s">
        <v>126</v>
      </c>
      <c r="AU244" s="214" t="s">
        <v>139</v>
      </c>
      <c r="AY244" s="16" t="s">
        <v>123</v>
      </c>
      <c r="BE244" s="215">
        <f>IF(N244="základní",J244,0)</f>
        <v>0</v>
      </c>
      <c r="BF244" s="215">
        <f>IF(N244="snížená",J244,0)</f>
        <v>0</v>
      </c>
      <c r="BG244" s="215">
        <f>IF(N244="zákl. přenesená",J244,0)</f>
        <v>0</v>
      </c>
      <c r="BH244" s="215">
        <f>IF(N244="sníž. přenesená",J244,0)</f>
        <v>0</v>
      </c>
      <c r="BI244" s="215">
        <f>IF(N244="nulová",J244,0)</f>
        <v>0</v>
      </c>
      <c r="BJ244" s="16" t="s">
        <v>81</v>
      </c>
      <c r="BK244" s="215">
        <f>ROUND(I244*H244,2)</f>
        <v>0</v>
      </c>
      <c r="BL244" s="16" t="s">
        <v>131</v>
      </c>
      <c r="BM244" s="214" t="s">
        <v>694</v>
      </c>
    </row>
    <row r="245" s="2" customFormat="1" ht="24.15" customHeight="1">
      <c r="A245" s="37"/>
      <c r="B245" s="38"/>
      <c r="C245" s="203" t="s">
        <v>695</v>
      </c>
      <c r="D245" s="203" t="s">
        <v>126</v>
      </c>
      <c r="E245" s="204" t="s">
        <v>696</v>
      </c>
      <c r="F245" s="205" t="s">
        <v>697</v>
      </c>
      <c r="G245" s="206" t="s">
        <v>129</v>
      </c>
      <c r="H245" s="207">
        <v>20</v>
      </c>
      <c r="I245" s="208"/>
      <c r="J245" s="209">
        <f>ROUND(I245*H245,2)</f>
        <v>0</v>
      </c>
      <c r="K245" s="205" t="s">
        <v>130</v>
      </c>
      <c r="L245" s="43"/>
      <c r="M245" s="210" t="s">
        <v>19</v>
      </c>
      <c r="N245" s="211" t="s">
        <v>44</v>
      </c>
      <c r="O245" s="83"/>
      <c r="P245" s="212">
        <f>O245*H245</f>
        <v>0</v>
      </c>
      <c r="Q245" s="212">
        <v>0</v>
      </c>
      <c r="R245" s="212">
        <f>Q245*H245</f>
        <v>0</v>
      </c>
      <c r="S245" s="212">
        <v>0</v>
      </c>
      <c r="T245" s="21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14" t="s">
        <v>131</v>
      </c>
      <c r="AT245" s="214" t="s">
        <v>126</v>
      </c>
      <c r="AU245" s="214" t="s">
        <v>139</v>
      </c>
      <c r="AY245" s="16" t="s">
        <v>123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16" t="s">
        <v>81</v>
      </c>
      <c r="BK245" s="215">
        <f>ROUND(I245*H245,2)</f>
        <v>0</v>
      </c>
      <c r="BL245" s="16" t="s">
        <v>131</v>
      </c>
      <c r="BM245" s="214" t="s">
        <v>698</v>
      </c>
    </row>
    <row r="246" s="2" customFormat="1" ht="24.15" customHeight="1">
      <c r="A246" s="37"/>
      <c r="B246" s="38"/>
      <c r="C246" s="203" t="s">
        <v>699</v>
      </c>
      <c r="D246" s="203" t="s">
        <v>126</v>
      </c>
      <c r="E246" s="204" t="s">
        <v>700</v>
      </c>
      <c r="F246" s="205" t="s">
        <v>701</v>
      </c>
      <c r="G246" s="206" t="s">
        <v>129</v>
      </c>
      <c r="H246" s="207">
        <v>140</v>
      </c>
      <c r="I246" s="208"/>
      <c r="J246" s="209">
        <f>ROUND(I246*H246,2)</f>
        <v>0</v>
      </c>
      <c r="K246" s="205" t="s">
        <v>130</v>
      </c>
      <c r="L246" s="43"/>
      <c r="M246" s="210" t="s">
        <v>19</v>
      </c>
      <c r="N246" s="211" t="s">
        <v>44</v>
      </c>
      <c r="O246" s="83"/>
      <c r="P246" s="212">
        <f>O246*H246</f>
        <v>0</v>
      </c>
      <c r="Q246" s="212">
        <v>0</v>
      </c>
      <c r="R246" s="212">
        <f>Q246*H246</f>
        <v>0</v>
      </c>
      <c r="S246" s="212">
        <v>0</v>
      </c>
      <c r="T246" s="21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14" t="s">
        <v>131</v>
      </c>
      <c r="AT246" s="214" t="s">
        <v>126</v>
      </c>
      <c r="AU246" s="214" t="s">
        <v>139</v>
      </c>
      <c r="AY246" s="16" t="s">
        <v>123</v>
      </c>
      <c r="BE246" s="215">
        <f>IF(N246="základní",J246,0)</f>
        <v>0</v>
      </c>
      <c r="BF246" s="215">
        <f>IF(N246="snížená",J246,0)</f>
        <v>0</v>
      </c>
      <c r="BG246" s="215">
        <f>IF(N246="zákl. přenesená",J246,0)</f>
        <v>0</v>
      </c>
      <c r="BH246" s="215">
        <f>IF(N246="sníž. přenesená",J246,0)</f>
        <v>0</v>
      </c>
      <c r="BI246" s="215">
        <f>IF(N246="nulová",J246,0)</f>
        <v>0</v>
      </c>
      <c r="BJ246" s="16" t="s">
        <v>81</v>
      </c>
      <c r="BK246" s="215">
        <f>ROUND(I246*H246,2)</f>
        <v>0</v>
      </c>
      <c r="BL246" s="16" t="s">
        <v>131</v>
      </c>
      <c r="BM246" s="214" t="s">
        <v>702</v>
      </c>
    </row>
    <row r="247" s="2" customFormat="1" ht="24.15" customHeight="1">
      <c r="A247" s="37"/>
      <c r="B247" s="38"/>
      <c r="C247" s="203" t="s">
        <v>703</v>
      </c>
      <c r="D247" s="203" t="s">
        <v>126</v>
      </c>
      <c r="E247" s="204" t="s">
        <v>704</v>
      </c>
      <c r="F247" s="205" t="s">
        <v>705</v>
      </c>
      <c r="G247" s="206" t="s">
        <v>129</v>
      </c>
      <c r="H247" s="207">
        <v>27</v>
      </c>
      <c r="I247" s="208"/>
      <c r="J247" s="209">
        <f>ROUND(I247*H247,2)</f>
        <v>0</v>
      </c>
      <c r="K247" s="205" t="s">
        <v>130</v>
      </c>
      <c r="L247" s="43"/>
      <c r="M247" s="210" t="s">
        <v>19</v>
      </c>
      <c r="N247" s="211" t="s">
        <v>44</v>
      </c>
      <c r="O247" s="83"/>
      <c r="P247" s="212">
        <f>O247*H247</f>
        <v>0</v>
      </c>
      <c r="Q247" s="212">
        <v>0</v>
      </c>
      <c r="R247" s="212">
        <f>Q247*H247</f>
        <v>0</v>
      </c>
      <c r="S247" s="212">
        <v>0</v>
      </c>
      <c r="T247" s="21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14" t="s">
        <v>131</v>
      </c>
      <c r="AT247" s="214" t="s">
        <v>126</v>
      </c>
      <c r="AU247" s="214" t="s">
        <v>139</v>
      </c>
      <c r="AY247" s="16" t="s">
        <v>123</v>
      </c>
      <c r="BE247" s="215">
        <f>IF(N247="základní",J247,0)</f>
        <v>0</v>
      </c>
      <c r="BF247" s="215">
        <f>IF(N247="snížená",J247,0)</f>
        <v>0</v>
      </c>
      <c r="BG247" s="215">
        <f>IF(N247="zákl. přenesená",J247,0)</f>
        <v>0</v>
      </c>
      <c r="BH247" s="215">
        <f>IF(N247="sníž. přenesená",J247,0)</f>
        <v>0</v>
      </c>
      <c r="BI247" s="215">
        <f>IF(N247="nulová",J247,0)</f>
        <v>0</v>
      </c>
      <c r="BJ247" s="16" t="s">
        <v>81</v>
      </c>
      <c r="BK247" s="215">
        <f>ROUND(I247*H247,2)</f>
        <v>0</v>
      </c>
      <c r="BL247" s="16" t="s">
        <v>131</v>
      </c>
      <c r="BM247" s="214" t="s">
        <v>706</v>
      </c>
    </row>
    <row r="248" s="2" customFormat="1" ht="24.15" customHeight="1">
      <c r="A248" s="37"/>
      <c r="B248" s="38"/>
      <c r="C248" s="203" t="s">
        <v>707</v>
      </c>
      <c r="D248" s="203" t="s">
        <v>126</v>
      </c>
      <c r="E248" s="204" t="s">
        <v>708</v>
      </c>
      <c r="F248" s="205" t="s">
        <v>709</v>
      </c>
      <c r="G248" s="206" t="s">
        <v>129</v>
      </c>
      <c r="H248" s="207">
        <v>20</v>
      </c>
      <c r="I248" s="208"/>
      <c r="J248" s="209">
        <f>ROUND(I248*H248,2)</f>
        <v>0</v>
      </c>
      <c r="K248" s="205" t="s">
        <v>130</v>
      </c>
      <c r="L248" s="43"/>
      <c r="M248" s="210" t="s">
        <v>19</v>
      </c>
      <c r="N248" s="211" t="s">
        <v>44</v>
      </c>
      <c r="O248" s="83"/>
      <c r="P248" s="212">
        <f>O248*H248</f>
        <v>0</v>
      </c>
      <c r="Q248" s="212">
        <v>0</v>
      </c>
      <c r="R248" s="212">
        <f>Q248*H248</f>
        <v>0</v>
      </c>
      <c r="S248" s="212">
        <v>0</v>
      </c>
      <c r="T248" s="21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14" t="s">
        <v>131</v>
      </c>
      <c r="AT248" s="214" t="s">
        <v>126</v>
      </c>
      <c r="AU248" s="214" t="s">
        <v>139</v>
      </c>
      <c r="AY248" s="16" t="s">
        <v>123</v>
      </c>
      <c r="BE248" s="215">
        <f>IF(N248="základní",J248,0)</f>
        <v>0</v>
      </c>
      <c r="BF248" s="215">
        <f>IF(N248="snížená",J248,0)</f>
        <v>0</v>
      </c>
      <c r="BG248" s="215">
        <f>IF(N248="zákl. přenesená",J248,0)</f>
        <v>0</v>
      </c>
      <c r="BH248" s="215">
        <f>IF(N248="sníž. přenesená",J248,0)</f>
        <v>0</v>
      </c>
      <c r="BI248" s="215">
        <f>IF(N248="nulová",J248,0)</f>
        <v>0</v>
      </c>
      <c r="BJ248" s="16" t="s">
        <v>81</v>
      </c>
      <c r="BK248" s="215">
        <f>ROUND(I248*H248,2)</f>
        <v>0</v>
      </c>
      <c r="BL248" s="16" t="s">
        <v>131</v>
      </c>
      <c r="BM248" s="214" t="s">
        <v>710</v>
      </c>
    </row>
    <row r="249" s="2" customFormat="1">
      <c r="A249" s="37"/>
      <c r="B249" s="38"/>
      <c r="C249" s="39"/>
      <c r="D249" s="216" t="s">
        <v>133</v>
      </c>
      <c r="E249" s="39"/>
      <c r="F249" s="217" t="s">
        <v>711</v>
      </c>
      <c r="G249" s="39"/>
      <c r="H249" s="39"/>
      <c r="I249" s="218"/>
      <c r="J249" s="39"/>
      <c r="K249" s="39"/>
      <c r="L249" s="43"/>
      <c r="M249" s="219"/>
      <c r="N249" s="220"/>
      <c r="O249" s="83"/>
      <c r="P249" s="83"/>
      <c r="Q249" s="83"/>
      <c r="R249" s="83"/>
      <c r="S249" s="83"/>
      <c r="T249" s="84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133</v>
      </c>
      <c r="AU249" s="16" t="s">
        <v>139</v>
      </c>
    </row>
    <row r="250" s="2" customFormat="1" ht="24.15" customHeight="1">
      <c r="A250" s="37"/>
      <c r="B250" s="38"/>
      <c r="C250" s="203" t="s">
        <v>712</v>
      </c>
      <c r="D250" s="203" t="s">
        <v>126</v>
      </c>
      <c r="E250" s="204" t="s">
        <v>713</v>
      </c>
      <c r="F250" s="205" t="s">
        <v>714</v>
      </c>
      <c r="G250" s="206" t="s">
        <v>129</v>
      </c>
      <c r="H250" s="207">
        <v>167</v>
      </c>
      <c r="I250" s="208"/>
      <c r="J250" s="209">
        <f>ROUND(I250*H250,2)</f>
        <v>0</v>
      </c>
      <c r="K250" s="205" t="s">
        <v>130</v>
      </c>
      <c r="L250" s="43"/>
      <c r="M250" s="210" t="s">
        <v>19</v>
      </c>
      <c r="N250" s="211" t="s">
        <v>44</v>
      </c>
      <c r="O250" s="83"/>
      <c r="P250" s="212">
        <f>O250*H250</f>
        <v>0</v>
      </c>
      <c r="Q250" s="212">
        <v>0</v>
      </c>
      <c r="R250" s="212">
        <f>Q250*H250</f>
        <v>0</v>
      </c>
      <c r="S250" s="212">
        <v>0</v>
      </c>
      <c r="T250" s="21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14" t="s">
        <v>131</v>
      </c>
      <c r="AT250" s="214" t="s">
        <v>126</v>
      </c>
      <c r="AU250" s="214" t="s">
        <v>139</v>
      </c>
      <c r="AY250" s="16" t="s">
        <v>123</v>
      </c>
      <c r="BE250" s="215">
        <f>IF(N250="základní",J250,0)</f>
        <v>0</v>
      </c>
      <c r="BF250" s="215">
        <f>IF(N250="snížená",J250,0)</f>
        <v>0</v>
      </c>
      <c r="BG250" s="215">
        <f>IF(N250="zákl. přenesená",J250,0)</f>
        <v>0</v>
      </c>
      <c r="BH250" s="215">
        <f>IF(N250="sníž. přenesená",J250,0)</f>
        <v>0</v>
      </c>
      <c r="BI250" s="215">
        <f>IF(N250="nulová",J250,0)</f>
        <v>0</v>
      </c>
      <c r="BJ250" s="16" t="s">
        <v>81</v>
      </c>
      <c r="BK250" s="215">
        <f>ROUND(I250*H250,2)</f>
        <v>0</v>
      </c>
      <c r="BL250" s="16" t="s">
        <v>131</v>
      </c>
      <c r="BM250" s="214" t="s">
        <v>715</v>
      </c>
    </row>
    <row r="251" s="2" customFormat="1">
      <c r="A251" s="37"/>
      <c r="B251" s="38"/>
      <c r="C251" s="39"/>
      <c r="D251" s="216" t="s">
        <v>133</v>
      </c>
      <c r="E251" s="39"/>
      <c r="F251" s="217" t="s">
        <v>716</v>
      </c>
      <c r="G251" s="39"/>
      <c r="H251" s="39"/>
      <c r="I251" s="218"/>
      <c r="J251" s="39"/>
      <c r="K251" s="39"/>
      <c r="L251" s="43"/>
      <c r="M251" s="219"/>
      <c r="N251" s="220"/>
      <c r="O251" s="83"/>
      <c r="P251" s="83"/>
      <c r="Q251" s="83"/>
      <c r="R251" s="83"/>
      <c r="S251" s="83"/>
      <c r="T251" s="84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133</v>
      </c>
      <c r="AU251" s="16" t="s">
        <v>139</v>
      </c>
    </row>
    <row r="252" s="2" customFormat="1" ht="24.15" customHeight="1">
      <c r="A252" s="37"/>
      <c r="B252" s="38"/>
      <c r="C252" s="203" t="s">
        <v>717</v>
      </c>
      <c r="D252" s="203" t="s">
        <v>126</v>
      </c>
      <c r="E252" s="204" t="s">
        <v>718</v>
      </c>
      <c r="F252" s="205" t="s">
        <v>719</v>
      </c>
      <c r="G252" s="206" t="s">
        <v>129</v>
      </c>
      <c r="H252" s="207">
        <v>198</v>
      </c>
      <c r="I252" s="208"/>
      <c r="J252" s="209">
        <f>ROUND(I252*H252,2)</f>
        <v>0</v>
      </c>
      <c r="K252" s="205" t="s">
        <v>130</v>
      </c>
      <c r="L252" s="43"/>
      <c r="M252" s="210" t="s">
        <v>19</v>
      </c>
      <c r="N252" s="211" t="s">
        <v>44</v>
      </c>
      <c r="O252" s="83"/>
      <c r="P252" s="212">
        <f>O252*H252</f>
        <v>0</v>
      </c>
      <c r="Q252" s="212">
        <v>0</v>
      </c>
      <c r="R252" s="212">
        <f>Q252*H252</f>
        <v>0</v>
      </c>
      <c r="S252" s="212">
        <v>0</v>
      </c>
      <c r="T252" s="21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14" t="s">
        <v>131</v>
      </c>
      <c r="AT252" s="214" t="s">
        <v>126</v>
      </c>
      <c r="AU252" s="214" t="s">
        <v>139</v>
      </c>
      <c r="AY252" s="16" t="s">
        <v>123</v>
      </c>
      <c r="BE252" s="215">
        <f>IF(N252="základní",J252,0)</f>
        <v>0</v>
      </c>
      <c r="BF252" s="215">
        <f>IF(N252="snížená",J252,0)</f>
        <v>0</v>
      </c>
      <c r="BG252" s="215">
        <f>IF(N252="zákl. přenesená",J252,0)</f>
        <v>0</v>
      </c>
      <c r="BH252" s="215">
        <f>IF(N252="sníž. přenesená",J252,0)</f>
        <v>0</v>
      </c>
      <c r="BI252" s="215">
        <f>IF(N252="nulová",J252,0)</f>
        <v>0</v>
      </c>
      <c r="BJ252" s="16" t="s">
        <v>81</v>
      </c>
      <c r="BK252" s="215">
        <f>ROUND(I252*H252,2)</f>
        <v>0</v>
      </c>
      <c r="BL252" s="16" t="s">
        <v>131</v>
      </c>
      <c r="BM252" s="214" t="s">
        <v>720</v>
      </c>
    </row>
    <row r="253" s="2" customFormat="1">
      <c r="A253" s="37"/>
      <c r="B253" s="38"/>
      <c r="C253" s="39"/>
      <c r="D253" s="216" t="s">
        <v>133</v>
      </c>
      <c r="E253" s="39"/>
      <c r="F253" s="217" t="s">
        <v>721</v>
      </c>
      <c r="G253" s="39"/>
      <c r="H253" s="39"/>
      <c r="I253" s="218"/>
      <c r="J253" s="39"/>
      <c r="K253" s="39"/>
      <c r="L253" s="43"/>
      <c r="M253" s="219"/>
      <c r="N253" s="220"/>
      <c r="O253" s="83"/>
      <c r="P253" s="83"/>
      <c r="Q253" s="83"/>
      <c r="R253" s="83"/>
      <c r="S253" s="83"/>
      <c r="T253" s="84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133</v>
      </c>
      <c r="AU253" s="16" t="s">
        <v>139</v>
      </c>
    </row>
    <row r="254" s="2" customFormat="1" ht="24.15" customHeight="1">
      <c r="A254" s="37"/>
      <c r="B254" s="38"/>
      <c r="C254" s="203" t="s">
        <v>722</v>
      </c>
      <c r="D254" s="203" t="s">
        <v>126</v>
      </c>
      <c r="E254" s="204" t="s">
        <v>723</v>
      </c>
      <c r="F254" s="205" t="s">
        <v>724</v>
      </c>
      <c r="G254" s="206" t="s">
        <v>129</v>
      </c>
      <c r="H254" s="207">
        <v>40</v>
      </c>
      <c r="I254" s="208"/>
      <c r="J254" s="209">
        <f>ROUND(I254*H254,2)</f>
        <v>0</v>
      </c>
      <c r="K254" s="205" t="s">
        <v>130</v>
      </c>
      <c r="L254" s="43"/>
      <c r="M254" s="210" t="s">
        <v>19</v>
      </c>
      <c r="N254" s="211" t="s">
        <v>44</v>
      </c>
      <c r="O254" s="83"/>
      <c r="P254" s="212">
        <f>O254*H254</f>
        <v>0</v>
      </c>
      <c r="Q254" s="212">
        <v>0</v>
      </c>
      <c r="R254" s="212">
        <f>Q254*H254</f>
        <v>0</v>
      </c>
      <c r="S254" s="212">
        <v>0</v>
      </c>
      <c r="T254" s="21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14" t="s">
        <v>131</v>
      </c>
      <c r="AT254" s="214" t="s">
        <v>126</v>
      </c>
      <c r="AU254" s="214" t="s">
        <v>139</v>
      </c>
      <c r="AY254" s="16" t="s">
        <v>123</v>
      </c>
      <c r="BE254" s="215">
        <f>IF(N254="základní",J254,0)</f>
        <v>0</v>
      </c>
      <c r="BF254" s="215">
        <f>IF(N254="snížená",J254,0)</f>
        <v>0</v>
      </c>
      <c r="BG254" s="215">
        <f>IF(N254="zákl. přenesená",J254,0)</f>
        <v>0</v>
      </c>
      <c r="BH254" s="215">
        <f>IF(N254="sníž. přenesená",J254,0)</f>
        <v>0</v>
      </c>
      <c r="BI254" s="215">
        <f>IF(N254="nulová",J254,0)</f>
        <v>0</v>
      </c>
      <c r="BJ254" s="16" t="s">
        <v>81</v>
      </c>
      <c r="BK254" s="215">
        <f>ROUND(I254*H254,2)</f>
        <v>0</v>
      </c>
      <c r="BL254" s="16" t="s">
        <v>131</v>
      </c>
      <c r="BM254" s="214" t="s">
        <v>725</v>
      </c>
    </row>
    <row r="255" s="2" customFormat="1" ht="24.15" customHeight="1">
      <c r="A255" s="37"/>
      <c r="B255" s="38"/>
      <c r="C255" s="203" t="s">
        <v>726</v>
      </c>
      <c r="D255" s="203" t="s">
        <v>126</v>
      </c>
      <c r="E255" s="204" t="s">
        <v>727</v>
      </c>
      <c r="F255" s="205" t="s">
        <v>728</v>
      </c>
      <c r="G255" s="206" t="s">
        <v>129</v>
      </c>
      <c r="H255" s="207">
        <v>20</v>
      </c>
      <c r="I255" s="208"/>
      <c r="J255" s="209">
        <f>ROUND(I255*H255,2)</f>
        <v>0</v>
      </c>
      <c r="K255" s="205" t="s">
        <v>130</v>
      </c>
      <c r="L255" s="43"/>
      <c r="M255" s="210" t="s">
        <v>19</v>
      </c>
      <c r="N255" s="211" t="s">
        <v>44</v>
      </c>
      <c r="O255" s="83"/>
      <c r="P255" s="212">
        <f>O255*H255</f>
        <v>0</v>
      </c>
      <c r="Q255" s="212">
        <v>0</v>
      </c>
      <c r="R255" s="212">
        <f>Q255*H255</f>
        <v>0</v>
      </c>
      <c r="S255" s="212">
        <v>0</v>
      </c>
      <c r="T255" s="21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4" t="s">
        <v>131</v>
      </c>
      <c r="AT255" s="214" t="s">
        <v>126</v>
      </c>
      <c r="AU255" s="214" t="s">
        <v>139</v>
      </c>
      <c r="AY255" s="16" t="s">
        <v>123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6" t="s">
        <v>81</v>
      </c>
      <c r="BK255" s="215">
        <f>ROUND(I255*H255,2)</f>
        <v>0</v>
      </c>
      <c r="BL255" s="16" t="s">
        <v>131</v>
      </c>
      <c r="BM255" s="214" t="s">
        <v>729</v>
      </c>
    </row>
    <row r="256" s="2" customFormat="1">
      <c r="A256" s="37"/>
      <c r="B256" s="38"/>
      <c r="C256" s="39"/>
      <c r="D256" s="216" t="s">
        <v>133</v>
      </c>
      <c r="E256" s="39"/>
      <c r="F256" s="217" t="s">
        <v>730</v>
      </c>
      <c r="G256" s="39"/>
      <c r="H256" s="39"/>
      <c r="I256" s="218"/>
      <c r="J256" s="39"/>
      <c r="K256" s="39"/>
      <c r="L256" s="43"/>
      <c r="M256" s="219"/>
      <c r="N256" s="220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133</v>
      </c>
      <c r="AU256" s="16" t="s">
        <v>139</v>
      </c>
    </row>
    <row r="257" s="2" customFormat="1" ht="24.15" customHeight="1">
      <c r="A257" s="37"/>
      <c r="B257" s="38"/>
      <c r="C257" s="203" t="s">
        <v>731</v>
      </c>
      <c r="D257" s="203" t="s">
        <v>126</v>
      </c>
      <c r="E257" s="204" t="s">
        <v>732</v>
      </c>
      <c r="F257" s="205" t="s">
        <v>733</v>
      </c>
      <c r="G257" s="206" t="s">
        <v>129</v>
      </c>
      <c r="H257" s="207">
        <v>1710</v>
      </c>
      <c r="I257" s="208"/>
      <c r="J257" s="209">
        <f>ROUND(I257*H257,2)</f>
        <v>0</v>
      </c>
      <c r="K257" s="205" t="s">
        <v>130</v>
      </c>
      <c r="L257" s="43"/>
      <c r="M257" s="210" t="s">
        <v>19</v>
      </c>
      <c r="N257" s="211" t="s">
        <v>44</v>
      </c>
      <c r="O257" s="83"/>
      <c r="P257" s="212">
        <f>O257*H257</f>
        <v>0</v>
      </c>
      <c r="Q257" s="212">
        <v>0</v>
      </c>
      <c r="R257" s="212">
        <f>Q257*H257</f>
        <v>0</v>
      </c>
      <c r="S257" s="212">
        <v>0</v>
      </c>
      <c r="T257" s="21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14" t="s">
        <v>131</v>
      </c>
      <c r="AT257" s="214" t="s">
        <v>126</v>
      </c>
      <c r="AU257" s="214" t="s">
        <v>139</v>
      </c>
      <c r="AY257" s="16" t="s">
        <v>123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6" t="s">
        <v>81</v>
      </c>
      <c r="BK257" s="215">
        <f>ROUND(I257*H257,2)</f>
        <v>0</v>
      </c>
      <c r="BL257" s="16" t="s">
        <v>131</v>
      </c>
      <c r="BM257" s="214" t="s">
        <v>734</v>
      </c>
    </row>
    <row r="258" s="2" customFormat="1">
      <c r="A258" s="37"/>
      <c r="B258" s="38"/>
      <c r="C258" s="39"/>
      <c r="D258" s="216" t="s">
        <v>133</v>
      </c>
      <c r="E258" s="39"/>
      <c r="F258" s="217" t="s">
        <v>735</v>
      </c>
      <c r="G258" s="39"/>
      <c r="H258" s="39"/>
      <c r="I258" s="218"/>
      <c r="J258" s="39"/>
      <c r="K258" s="39"/>
      <c r="L258" s="43"/>
      <c r="M258" s="219"/>
      <c r="N258" s="220"/>
      <c r="O258" s="83"/>
      <c r="P258" s="83"/>
      <c r="Q258" s="83"/>
      <c r="R258" s="83"/>
      <c r="S258" s="83"/>
      <c r="T258" s="84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133</v>
      </c>
      <c r="AU258" s="16" t="s">
        <v>139</v>
      </c>
    </row>
    <row r="259" s="2" customFormat="1" ht="24.15" customHeight="1">
      <c r="A259" s="37"/>
      <c r="B259" s="38"/>
      <c r="C259" s="203" t="s">
        <v>736</v>
      </c>
      <c r="D259" s="203" t="s">
        <v>126</v>
      </c>
      <c r="E259" s="204" t="s">
        <v>737</v>
      </c>
      <c r="F259" s="205" t="s">
        <v>738</v>
      </c>
      <c r="G259" s="206" t="s">
        <v>129</v>
      </c>
      <c r="H259" s="207">
        <v>128</v>
      </c>
      <c r="I259" s="208"/>
      <c r="J259" s="209">
        <f>ROUND(I259*H259,2)</f>
        <v>0</v>
      </c>
      <c r="K259" s="205" t="s">
        <v>130</v>
      </c>
      <c r="L259" s="43"/>
      <c r="M259" s="210" t="s">
        <v>19</v>
      </c>
      <c r="N259" s="211" t="s">
        <v>44</v>
      </c>
      <c r="O259" s="83"/>
      <c r="P259" s="212">
        <f>O259*H259</f>
        <v>0</v>
      </c>
      <c r="Q259" s="212">
        <v>0</v>
      </c>
      <c r="R259" s="212">
        <f>Q259*H259</f>
        <v>0</v>
      </c>
      <c r="S259" s="212">
        <v>0</v>
      </c>
      <c r="T259" s="21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14" t="s">
        <v>131</v>
      </c>
      <c r="AT259" s="214" t="s">
        <v>126</v>
      </c>
      <c r="AU259" s="214" t="s">
        <v>139</v>
      </c>
      <c r="AY259" s="16" t="s">
        <v>123</v>
      </c>
      <c r="BE259" s="215">
        <f>IF(N259="základní",J259,0)</f>
        <v>0</v>
      </c>
      <c r="BF259" s="215">
        <f>IF(N259="snížená",J259,0)</f>
        <v>0</v>
      </c>
      <c r="BG259" s="215">
        <f>IF(N259="zákl. přenesená",J259,0)</f>
        <v>0</v>
      </c>
      <c r="BH259" s="215">
        <f>IF(N259="sníž. přenesená",J259,0)</f>
        <v>0</v>
      </c>
      <c r="BI259" s="215">
        <f>IF(N259="nulová",J259,0)</f>
        <v>0</v>
      </c>
      <c r="BJ259" s="16" t="s">
        <v>81</v>
      </c>
      <c r="BK259" s="215">
        <f>ROUND(I259*H259,2)</f>
        <v>0</v>
      </c>
      <c r="BL259" s="16" t="s">
        <v>131</v>
      </c>
      <c r="BM259" s="214" t="s">
        <v>739</v>
      </c>
    </row>
    <row r="260" s="2" customFormat="1" ht="24.15" customHeight="1">
      <c r="A260" s="37"/>
      <c r="B260" s="38"/>
      <c r="C260" s="203" t="s">
        <v>740</v>
      </c>
      <c r="D260" s="203" t="s">
        <v>126</v>
      </c>
      <c r="E260" s="204" t="s">
        <v>741</v>
      </c>
      <c r="F260" s="205" t="s">
        <v>742</v>
      </c>
      <c r="G260" s="206" t="s">
        <v>129</v>
      </c>
      <c r="H260" s="207">
        <v>136</v>
      </c>
      <c r="I260" s="208"/>
      <c r="J260" s="209">
        <f>ROUND(I260*H260,2)</f>
        <v>0</v>
      </c>
      <c r="K260" s="205" t="s">
        <v>130</v>
      </c>
      <c r="L260" s="43"/>
      <c r="M260" s="210" t="s">
        <v>19</v>
      </c>
      <c r="N260" s="211" t="s">
        <v>44</v>
      </c>
      <c r="O260" s="83"/>
      <c r="P260" s="212">
        <f>O260*H260</f>
        <v>0</v>
      </c>
      <c r="Q260" s="212">
        <v>0</v>
      </c>
      <c r="R260" s="212">
        <f>Q260*H260</f>
        <v>0</v>
      </c>
      <c r="S260" s="212">
        <v>0</v>
      </c>
      <c r="T260" s="21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14" t="s">
        <v>131</v>
      </c>
      <c r="AT260" s="214" t="s">
        <v>126</v>
      </c>
      <c r="AU260" s="214" t="s">
        <v>139</v>
      </c>
      <c r="AY260" s="16" t="s">
        <v>123</v>
      </c>
      <c r="BE260" s="215">
        <f>IF(N260="základní",J260,0)</f>
        <v>0</v>
      </c>
      <c r="BF260" s="215">
        <f>IF(N260="snížená",J260,0)</f>
        <v>0</v>
      </c>
      <c r="BG260" s="215">
        <f>IF(N260="zákl. přenesená",J260,0)</f>
        <v>0</v>
      </c>
      <c r="BH260" s="215">
        <f>IF(N260="sníž. přenesená",J260,0)</f>
        <v>0</v>
      </c>
      <c r="BI260" s="215">
        <f>IF(N260="nulová",J260,0)</f>
        <v>0</v>
      </c>
      <c r="BJ260" s="16" t="s">
        <v>81</v>
      </c>
      <c r="BK260" s="215">
        <f>ROUND(I260*H260,2)</f>
        <v>0</v>
      </c>
      <c r="BL260" s="16" t="s">
        <v>131</v>
      </c>
      <c r="BM260" s="214" t="s">
        <v>743</v>
      </c>
    </row>
    <row r="261" s="2" customFormat="1" ht="24.15" customHeight="1">
      <c r="A261" s="37"/>
      <c r="B261" s="38"/>
      <c r="C261" s="203" t="s">
        <v>744</v>
      </c>
      <c r="D261" s="203" t="s">
        <v>126</v>
      </c>
      <c r="E261" s="204" t="s">
        <v>745</v>
      </c>
      <c r="F261" s="205" t="s">
        <v>746</v>
      </c>
      <c r="G261" s="206" t="s">
        <v>246</v>
      </c>
      <c r="H261" s="207">
        <v>11944</v>
      </c>
      <c r="I261" s="208"/>
      <c r="J261" s="209">
        <f>ROUND(I261*H261,2)</f>
        <v>0</v>
      </c>
      <c r="K261" s="205" t="s">
        <v>130</v>
      </c>
      <c r="L261" s="43"/>
      <c r="M261" s="210" t="s">
        <v>19</v>
      </c>
      <c r="N261" s="211" t="s">
        <v>44</v>
      </c>
      <c r="O261" s="83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4" t="s">
        <v>131</v>
      </c>
      <c r="AT261" s="214" t="s">
        <v>126</v>
      </c>
      <c r="AU261" s="214" t="s">
        <v>139</v>
      </c>
      <c r="AY261" s="16" t="s">
        <v>123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6" t="s">
        <v>81</v>
      </c>
      <c r="BK261" s="215">
        <f>ROUND(I261*H261,2)</f>
        <v>0</v>
      </c>
      <c r="BL261" s="16" t="s">
        <v>131</v>
      </c>
      <c r="BM261" s="214" t="s">
        <v>747</v>
      </c>
    </row>
    <row r="262" s="2" customFormat="1" ht="24.15" customHeight="1">
      <c r="A262" s="37"/>
      <c r="B262" s="38"/>
      <c r="C262" s="203" t="s">
        <v>748</v>
      </c>
      <c r="D262" s="203" t="s">
        <v>126</v>
      </c>
      <c r="E262" s="204" t="s">
        <v>749</v>
      </c>
      <c r="F262" s="205" t="s">
        <v>750</v>
      </c>
      <c r="G262" s="206" t="s">
        <v>246</v>
      </c>
      <c r="H262" s="207">
        <v>16590</v>
      </c>
      <c r="I262" s="208"/>
      <c r="J262" s="209">
        <f>ROUND(I262*H262,2)</f>
        <v>0</v>
      </c>
      <c r="K262" s="205" t="s">
        <v>130</v>
      </c>
      <c r="L262" s="43"/>
      <c r="M262" s="210" t="s">
        <v>19</v>
      </c>
      <c r="N262" s="211" t="s">
        <v>44</v>
      </c>
      <c r="O262" s="83"/>
      <c r="P262" s="212">
        <f>O262*H262</f>
        <v>0</v>
      </c>
      <c r="Q262" s="212">
        <v>0</v>
      </c>
      <c r="R262" s="212">
        <f>Q262*H262</f>
        <v>0</v>
      </c>
      <c r="S262" s="212">
        <v>0</v>
      </c>
      <c r="T262" s="21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14" t="s">
        <v>131</v>
      </c>
      <c r="AT262" s="214" t="s">
        <v>126</v>
      </c>
      <c r="AU262" s="214" t="s">
        <v>139</v>
      </c>
      <c r="AY262" s="16" t="s">
        <v>123</v>
      </c>
      <c r="BE262" s="215">
        <f>IF(N262="základní",J262,0)</f>
        <v>0</v>
      </c>
      <c r="BF262" s="215">
        <f>IF(N262="snížená",J262,0)</f>
        <v>0</v>
      </c>
      <c r="BG262" s="215">
        <f>IF(N262="zákl. přenesená",J262,0)</f>
        <v>0</v>
      </c>
      <c r="BH262" s="215">
        <f>IF(N262="sníž. přenesená",J262,0)</f>
        <v>0</v>
      </c>
      <c r="BI262" s="215">
        <f>IF(N262="nulová",J262,0)</f>
        <v>0</v>
      </c>
      <c r="BJ262" s="16" t="s">
        <v>81</v>
      </c>
      <c r="BK262" s="215">
        <f>ROUND(I262*H262,2)</f>
        <v>0</v>
      </c>
      <c r="BL262" s="16" t="s">
        <v>131</v>
      </c>
      <c r="BM262" s="214" t="s">
        <v>751</v>
      </c>
    </row>
    <row r="263" s="2" customFormat="1" ht="24.15" customHeight="1">
      <c r="A263" s="37"/>
      <c r="B263" s="38"/>
      <c r="C263" s="203" t="s">
        <v>752</v>
      </c>
      <c r="D263" s="203" t="s">
        <v>126</v>
      </c>
      <c r="E263" s="204" t="s">
        <v>753</v>
      </c>
      <c r="F263" s="205" t="s">
        <v>754</v>
      </c>
      <c r="G263" s="206" t="s">
        <v>129</v>
      </c>
      <c r="H263" s="207">
        <v>32</v>
      </c>
      <c r="I263" s="208"/>
      <c r="J263" s="209">
        <f>ROUND(I263*H263,2)</f>
        <v>0</v>
      </c>
      <c r="K263" s="205" t="s">
        <v>130</v>
      </c>
      <c r="L263" s="43"/>
      <c r="M263" s="210" t="s">
        <v>19</v>
      </c>
      <c r="N263" s="211" t="s">
        <v>44</v>
      </c>
      <c r="O263" s="83"/>
      <c r="P263" s="212">
        <f>O263*H263</f>
        <v>0</v>
      </c>
      <c r="Q263" s="212">
        <v>0</v>
      </c>
      <c r="R263" s="212">
        <f>Q263*H263</f>
        <v>0</v>
      </c>
      <c r="S263" s="212">
        <v>0</v>
      </c>
      <c r="T263" s="21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14" t="s">
        <v>131</v>
      </c>
      <c r="AT263" s="214" t="s">
        <v>126</v>
      </c>
      <c r="AU263" s="214" t="s">
        <v>139</v>
      </c>
      <c r="AY263" s="16" t="s">
        <v>123</v>
      </c>
      <c r="BE263" s="215">
        <f>IF(N263="základní",J263,0)</f>
        <v>0</v>
      </c>
      <c r="BF263" s="215">
        <f>IF(N263="snížená",J263,0)</f>
        <v>0</v>
      </c>
      <c r="BG263" s="215">
        <f>IF(N263="zákl. přenesená",J263,0)</f>
        <v>0</v>
      </c>
      <c r="BH263" s="215">
        <f>IF(N263="sníž. přenesená",J263,0)</f>
        <v>0</v>
      </c>
      <c r="BI263" s="215">
        <f>IF(N263="nulová",J263,0)</f>
        <v>0</v>
      </c>
      <c r="BJ263" s="16" t="s">
        <v>81</v>
      </c>
      <c r="BK263" s="215">
        <f>ROUND(I263*H263,2)</f>
        <v>0</v>
      </c>
      <c r="BL263" s="16" t="s">
        <v>131</v>
      </c>
      <c r="BM263" s="214" t="s">
        <v>755</v>
      </c>
    </row>
    <row r="264" s="2" customFormat="1" ht="24.15" customHeight="1">
      <c r="A264" s="37"/>
      <c r="B264" s="38"/>
      <c r="C264" s="203" t="s">
        <v>756</v>
      </c>
      <c r="D264" s="203" t="s">
        <v>126</v>
      </c>
      <c r="E264" s="204" t="s">
        <v>757</v>
      </c>
      <c r="F264" s="205" t="s">
        <v>758</v>
      </c>
      <c r="G264" s="206" t="s">
        <v>129</v>
      </c>
      <c r="H264" s="207">
        <v>10</v>
      </c>
      <c r="I264" s="208"/>
      <c r="J264" s="209">
        <f>ROUND(I264*H264,2)</f>
        <v>0</v>
      </c>
      <c r="K264" s="205" t="s">
        <v>130</v>
      </c>
      <c r="L264" s="43"/>
      <c r="M264" s="210" t="s">
        <v>19</v>
      </c>
      <c r="N264" s="211" t="s">
        <v>44</v>
      </c>
      <c r="O264" s="83"/>
      <c r="P264" s="212">
        <f>O264*H264</f>
        <v>0</v>
      </c>
      <c r="Q264" s="212">
        <v>0</v>
      </c>
      <c r="R264" s="212">
        <f>Q264*H264</f>
        <v>0</v>
      </c>
      <c r="S264" s="212">
        <v>0</v>
      </c>
      <c r="T264" s="21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14" t="s">
        <v>131</v>
      </c>
      <c r="AT264" s="214" t="s">
        <v>126</v>
      </c>
      <c r="AU264" s="214" t="s">
        <v>139</v>
      </c>
      <c r="AY264" s="16" t="s">
        <v>123</v>
      </c>
      <c r="BE264" s="215">
        <f>IF(N264="základní",J264,0)</f>
        <v>0</v>
      </c>
      <c r="BF264" s="215">
        <f>IF(N264="snížená",J264,0)</f>
        <v>0</v>
      </c>
      <c r="BG264" s="215">
        <f>IF(N264="zákl. přenesená",J264,0)</f>
        <v>0</v>
      </c>
      <c r="BH264" s="215">
        <f>IF(N264="sníž. přenesená",J264,0)</f>
        <v>0</v>
      </c>
      <c r="BI264" s="215">
        <f>IF(N264="nulová",J264,0)</f>
        <v>0</v>
      </c>
      <c r="BJ264" s="16" t="s">
        <v>81</v>
      </c>
      <c r="BK264" s="215">
        <f>ROUND(I264*H264,2)</f>
        <v>0</v>
      </c>
      <c r="BL264" s="16" t="s">
        <v>131</v>
      </c>
      <c r="BM264" s="214" t="s">
        <v>759</v>
      </c>
    </row>
    <row r="265" s="2" customFormat="1" ht="24.15" customHeight="1">
      <c r="A265" s="37"/>
      <c r="B265" s="38"/>
      <c r="C265" s="203" t="s">
        <v>760</v>
      </c>
      <c r="D265" s="203" t="s">
        <v>126</v>
      </c>
      <c r="E265" s="204" t="s">
        <v>761</v>
      </c>
      <c r="F265" s="205" t="s">
        <v>762</v>
      </c>
      <c r="G265" s="206" t="s">
        <v>246</v>
      </c>
      <c r="H265" s="207">
        <v>11216</v>
      </c>
      <c r="I265" s="208"/>
      <c r="J265" s="209">
        <f>ROUND(I265*H265,2)</f>
        <v>0</v>
      </c>
      <c r="K265" s="205" t="s">
        <v>130</v>
      </c>
      <c r="L265" s="43"/>
      <c r="M265" s="210" t="s">
        <v>19</v>
      </c>
      <c r="N265" s="211" t="s">
        <v>44</v>
      </c>
      <c r="O265" s="83"/>
      <c r="P265" s="212">
        <f>O265*H265</f>
        <v>0</v>
      </c>
      <c r="Q265" s="212">
        <v>0</v>
      </c>
      <c r="R265" s="212">
        <f>Q265*H265</f>
        <v>0</v>
      </c>
      <c r="S265" s="212">
        <v>0</v>
      </c>
      <c r="T265" s="213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14" t="s">
        <v>131</v>
      </c>
      <c r="AT265" s="214" t="s">
        <v>126</v>
      </c>
      <c r="AU265" s="214" t="s">
        <v>139</v>
      </c>
      <c r="AY265" s="16" t="s">
        <v>123</v>
      </c>
      <c r="BE265" s="215">
        <f>IF(N265="základní",J265,0)</f>
        <v>0</v>
      </c>
      <c r="BF265" s="215">
        <f>IF(N265="snížená",J265,0)</f>
        <v>0</v>
      </c>
      <c r="BG265" s="215">
        <f>IF(N265="zákl. přenesená",J265,0)</f>
        <v>0</v>
      </c>
      <c r="BH265" s="215">
        <f>IF(N265="sníž. přenesená",J265,0)</f>
        <v>0</v>
      </c>
      <c r="BI265" s="215">
        <f>IF(N265="nulová",J265,0)</f>
        <v>0</v>
      </c>
      <c r="BJ265" s="16" t="s">
        <v>81</v>
      </c>
      <c r="BK265" s="215">
        <f>ROUND(I265*H265,2)</f>
        <v>0</v>
      </c>
      <c r="BL265" s="16" t="s">
        <v>131</v>
      </c>
      <c r="BM265" s="214" t="s">
        <v>763</v>
      </c>
    </row>
    <row r="266" s="2" customFormat="1" ht="24.15" customHeight="1">
      <c r="A266" s="37"/>
      <c r="B266" s="38"/>
      <c r="C266" s="203" t="s">
        <v>764</v>
      </c>
      <c r="D266" s="203" t="s">
        <v>126</v>
      </c>
      <c r="E266" s="204" t="s">
        <v>765</v>
      </c>
      <c r="F266" s="205" t="s">
        <v>766</v>
      </c>
      <c r="G266" s="206" t="s">
        <v>246</v>
      </c>
      <c r="H266" s="207">
        <v>860</v>
      </c>
      <c r="I266" s="208"/>
      <c r="J266" s="209">
        <f>ROUND(I266*H266,2)</f>
        <v>0</v>
      </c>
      <c r="K266" s="205" t="s">
        <v>130</v>
      </c>
      <c r="L266" s="43"/>
      <c r="M266" s="210" t="s">
        <v>19</v>
      </c>
      <c r="N266" s="211" t="s">
        <v>44</v>
      </c>
      <c r="O266" s="83"/>
      <c r="P266" s="212">
        <f>O266*H266</f>
        <v>0</v>
      </c>
      <c r="Q266" s="212">
        <v>0</v>
      </c>
      <c r="R266" s="212">
        <f>Q266*H266</f>
        <v>0</v>
      </c>
      <c r="S266" s="212">
        <v>0</v>
      </c>
      <c r="T266" s="21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14" t="s">
        <v>131</v>
      </c>
      <c r="AT266" s="214" t="s">
        <v>126</v>
      </c>
      <c r="AU266" s="214" t="s">
        <v>139</v>
      </c>
      <c r="AY266" s="16" t="s">
        <v>123</v>
      </c>
      <c r="BE266" s="215">
        <f>IF(N266="základní",J266,0)</f>
        <v>0</v>
      </c>
      <c r="BF266" s="215">
        <f>IF(N266="snížená",J266,0)</f>
        <v>0</v>
      </c>
      <c r="BG266" s="215">
        <f>IF(N266="zákl. přenesená",J266,0)</f>
        <v>0</v>
      </c>
      <c r="BH266" s="215">
        <f>IF(N266="sníž. přenesená",J266,0)</f>
        <v>0</v>
      </c>
      <c r="BI266" s="215">
        <f>IF(N266="nulová",J266,0)</f>
        <v>0</v>
      </c>
      <c r="BJ266" s="16" t="s">
        <v>81</v>
      </c>
      <c r="BK266" s="215">
        <f>ROUND(I266*H266,2)</f>
        <v>0</v>
      </c>
      <c r="BL266" s="16" t="s">
        <v>131</v>
      </c>
      <c r="BM266" s="214" t="s">
        <v>767</v>
      </c>
    </row>
    <row r="267" s="2" customFormat="1" ht="24.15" customHeight="1">
      <c r="A267" s="37"/>
      <c r="B267" s="38"/>
      <c r="C267" s="203" t="s">
        <v>768</v>
      </c>
      <c r="D267" s="203" t="s">
        <v>126</v>
      </c>
      <c r="E267" s="204" t="s">
        <v>769</v>
      </c>
      <c r="F267" s="205" t="s">
        <v>770</v>
      </c>
      <c r="G267" s="206" t="s">
        <v>129</v>
      </c>
      <c r="H267" s="207">
        <v>2</v>
      </c>
      <c r="I267" s="208"/>
      <c r="J267" s="209">
        <f>ROUND(I267*H267,2)</f>
        <v>0</v>
      </c>
      <c r="K267" s="205" t="s">
        <v>130</v>
      </c>
      <c r="L267" s="43"/>
      <c r="M267" s="210" t="s">
        <v>19</v>
      </c>
      <c r="N267" s="211" t="s">
        <v>44</v>
      </c>
      <c r="O267" s="83"/>
      <c r="P267" s="212">
        <f>O267*H267</f>
        <v>0</v>
      </c>
      <c r="Q267" s="212">
        <v>0</v>
      </c>
      <c r="R267" s="212">
        <f>Q267*H267</f>
        <v>0</v>
      </c>
      <c r="S267" s="212">
        <v>0</v>
      </c>
      <c r="T267" s="21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14" t="s">
        <v>131</v>
      </c>
      <c r="AT267" s="214" t="s">
        <v>126</v>
      </c>
      <c r="AU267" s="214" t="s">
        <v>139</v>
      </c>
      <c r="AY267" s="16" t="s">
        <v>123</v>
      </c>
      <c r="BE267" s="215">
        <f>IF(N267="základní",J267,0)</f>
        <v>0</v>
      </c>
      <c r="BF267" s="215">
        <f>IF(N267="snížená",J267,0)</f>
        <v>0</v>
      </c>
      <c r="BG267" s="215">
        <f>IF(N267="zákl. přenesená",J267,0)</f>
        <v>0</v>
      </c>
      <c r="BH267" s="215">
        <f>IF(N267="sníž. přenesená",J267,0)</f>
        <v>0</v>
      </c>
      <c r="BI267" s="215">
        <f>IF(N267="nulová",J267,0)</f>
        <v>0</v>
      </c>
      <c r="BJ267" s="16" t="s">
        <v>81</v>
      </c>
      <c r="BK267" s="215">
        <f>ROUND(I267*H267,2)</f>
        <v>0</v>
      </c>
      <c r="BL267" s="16" t="s">
        <v>131</v>
      </c>
      <c r="BM267" s="214" t="s">
        <v>771</v>
      </c>
    </row>
    <row r="268" s="2" customFormat="1" ht="24.15" customHeight="1">
      <c r="A268" s="37"/>
      <c r="B268" s="38"/>
      <c r="C268" s="203" t="s">
        <v>772</v>
      </c>
      <c r="D268" s="203" t="s">
        <v>126</v>
      </c>
      <c r="E268" s="204" t="s">
        <v>773</v>
      </c>
      <c r="F268" s="205" t="s">
        <v>774</v>
      </c>
      <c r="G268" s="206" t="s">
        <v>129</v>
      </c>
      <c r="H268" s="207">
        <v>2</v>
      </c>
      <c r="I268" s="208"/>
      <c r="J268" s="209">
        <f>ROUND(I268*H268,2)</f>
        <v>0</v>
      </c>
      <c r="K268" s="205" t="s">
        <v>130</v>
      </c>
      <c r="L268" s="43"/>
      <c r="M268" s="210" t="s">
        <v>19</v>
      </c>
      <c r="N268" s="211" t="s">
        <v>44</v>
      </c>
      <c r="O268" s="83"/>
      <c r="P268" s="212">
        <f>O268*H268</f>
        <v>0</v>
      </c>
      <c r="Q268" s="212">
        <v>0</v>
      </c>
      <c r="R268" s="212">
        <f>Q268*H268</f>
        <v>0</v>
      </c>
      <c r="S268" s="212">
        <v>0</v>
      </c>
      <c r="T268" s="21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14" t="s">
        <v>131</v>
      </c>
      <c r="AT268" s="214" t="s">
        <v>126</v>
      </c>
      <c r="AU268" s="214" t="s">
        <v>139</v>
      </c>
      <c r="AY268" s="16" t="s">
        <v>123</v>
      </c>
      <c r="BE268" s="215">
        <f>IF(N268="základní",J268,0)</f>
        <v>0</v>
      </c>
      <c r="BF268" s="215">
        <f>IF(N268="snížená",J268,0)</f>
        <v>0</v>
      </c>
      <c r="BG268" s="215">
        <f>IF(N268="zákl. přenesená",J268,0)</f>
        <v>0</v>
      </c>
      <c r="BH268" s="215">
        <f>IF(N268="sníž. přenesená",J268,0)</f>
        <v>0</v>
      </c>
      <c r="BI268" s="215">
        <f>IF(N268="nulová",J268,0)</f>
        <v>0</v>
      </c>
      <c r="BJ268" s="16" t="s">
        <v>81</v>
      </c>
      <c r="BK268" s="215">
        <f>ROUND(I268*H268,2)</f>
        <v>0</v>
      </c>
      <c r="BL268" s="16" t="s">
        <v>131</v>
      </c>
      <c r="BM268" s="214" t="s">
        <v>775</v>
      </c>
    </row>
    <row r="269" s="2" customFormat="1" ht="24.15" customHeight="1">
      <c r="A269" s="37"/>
      <c r="B269" s="38"/>
      <c r="C269" s="203" t="s">
        <v>776</v>
      </c>
      <c r="D269" s="203" t="s">
        <v>126</v>
      </c>
      <c r="E269" s="204" t="s">
        <v>777</v>
      </c>
      <c r="F269" s="205" t="s">
        <v>778</v>
      </c>
      <c r="G269" s="206" t="s">
        <v>129</v>
      </c>
      <c r="H269" s="207">
        <v>2</v>
      </c>
      <c r="I269" s="208"/>
      <c r="J269" s="209">
        <f>ROUND(I269*H269,2)</f>
        <v>0</v>
      </c>
      <c r="K269" s="205" t="s">
        <v>130</v>
      </c>
      <c r="L269" s="43"/>
      <c r="M269" s="210" t="s">
        <v>19</v>
      </c>
      <c r="N269" s="211" t="s">
        <v>44</v>
      </c>
      <c r="O269" s="83"/>
      <c r="P269" s="212">
        <f>O269*H269</f>
        <v>0</v>
      </c>
      <c r="Q269" s="212">
        <v>0</v>
      </c>
      <c r="R269" s="212">
        <f>Q269*H269</f>
        <v>0</v>
      </c>
      <c r="S269" s="212">
        <v>0</v>
      </c>
      <c r="T269" s="21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14" t="s">
        <v>131</v>
      </c>
      <c r="AT269" s="214" t="s">
        <v>126</v>
      </c>
      <c r="AU269" s="214" t="s">
        <v>139</v>
      </c>
      <c r="AY269" s="16" t="s">
        <v>123</v>
      </c>
      <c r="BE269" s="215">
        <f>IF(N269="základní",J269,0)</f>
        <v>0</v>
      </c>
      <c r="BF269" s="215">
        <f>IF(N269="snížená",J269,0)</f>
        <v>0</v>
      </c>
      <c r="BG269" s="215">
        <f>IF(N269="zákl. přenesená",J269,0)</f>
        <v>0</v>
      </c>
      <c r="BH269" s="215">
        <f>IF(N269="sníž. přenesená",J269,0)</f>
        <v>0</v>
      </c>
      <c r="BI269" s="215">
        <f>IF(N269="nulová",J269,0)</f>
        <v>0</v>
      </c>
      <c r="BJ269" s="16" t="s">
        <v>81</v>
      </c>
      <c r="BK269" s="215">
        <f>ROUND(I269*H269,2)</f>
        <v>0</v>
      </c>
      <c r="BL269" s="16" t="s">
        <v>131</v>
      </c>
      <c r="BM269" s="214" t="s">
        <v>779</v>
      </c>
    </row>
    <row r="270" s="2" customFormat="1" ht="24.15" customHeight="1">
      <c r="A270" s="37"/>
      <c r="B270" s="38"/>
      <c r="C270" s="203" t="s">
        <v>780</v>
      </c>
      <c r="D270" s="203" t="s">
        <v>126</v>
      </c>
      <c r="E270" s="204" t="s">
        <v>781</v>
      </c>
      <c r="F270" s="205" t="s">
        <v>782</v>
      </c>
      <c r="G270" s="206" t="s">
        <v>129</v>
      </c>
      <c r="H270" s="207">
        <v>2</v>
      </c>
      <c r="I270" s="208"/>
      <c r="J270" s="209">
        <f>ROUND(I270*H270,2)</f>
        <v>0</v>
      </c>
      <c r="K270" s="205" t="s">
        <v>130</v>
      </c>
      <c r="L270" s="43"/>
      <c r="M270" s="210" t="s">
        <v>19</v>
      </c>
      <c r="N270" s="211" t="s">
        <v>44</v>
      </c>
      <c r="O270" s="83"/>
      <c r="P270" s="212">
        <f>O270*H270</f>
        <v>0</v>
      </c>
      <c r="Q270" s="212">
        <v>0</v>
      </c>
      <c r="R270" s="212">
        <f>Q270*H270</f>
        <v>0</v>
      </c>
      <c r="S270" s="212">
        <v>0</v>
      </c>
      <c r="T270" s="21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14" t="s">
        <v>131</v>
      </c>
      <c r="AT270" s="214" t="s">
        <v>126</v>
      </c>
      <c r="AU270" s="214" t="s">
        <v>139</v>
      </c>
      <c r="AY270" s="16" t="s">
        <v>123</v>
      </c>
      <c r="BE270" s="215">
        <f>IF(N270="základní",J270,0)</f>
        <v>0</v>
      </c>
      <c r="BF270" s="215">
        <f>IF(N270="snížená",J270,0)</f>
        <v>0</v>
      </c>
      <c r="BG270" s="215">
        <f>IF(N270="zákl. přenesená",J270,0)</f>
        <v>0</v>
      </c>
      <c r="BH270" s="215">
        <f>IF(N270="sníž. přenesená",J270,0)</f>
        <v>0</v>
      </c>
      <c r="BI270" s="215">
        <f>IF(N270="nulová",J270,0)</f>
        <v>0</v>
      </c>
      <c r="BJ270" s="16" t="s">
        <v>81</v>
      </c>
      <c r="BK270" s="215">
        <f>ROUND(I270*H270,2)</f>
        <v>0</v>
      </c>
      <c r="BL270" s="16" t="s">
        <v>131</v>
      </c>
      <c r="BM270" s="214" t="s">
        <v>783</v>
      </c>
    </row>
    <row r="271" s="2" customFormat="1">
      <c r="A271" s="37"/>
      <c r="B271" s="38"/>
      <c r="C271" s="39"/>
      <c r="D271" s="216" t="s">
        <v>133</v>
      </c>
      <c r="E271" s="39"/>
      <c r="F271" s="217" t="s">
        <v>735</v>
      </c>
      <c r="G271" s="39"/>
      <c r="H271" s="39"/>
      <c r="I271" s="218"/>
      <c r="J271" s="39"/>
      <c r="K271" s="39"/>
      <c r="L271" s="43"/>
      <c r="M271" s="219"/>
      <c r="N271" s="220"/>
      <c r="O271" s="83"/>
      <c r="P271" s="83"/>
      <c r="Q271" s="83"/>
      <c r="R271" s="83"/>
      <c r="S271" s="83"/>
      <c r="T271" s="84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133</v>
      </c>
      <c r="AU271" s="16" t="s">
        <v>139</v>
      </c>
    </row>
    <row r="272" s="2" customFormat="1" ht="24.15" customHeight="1">
      <c r="A272" s="37"/>
      <c r="B272" s="38"/>
      <c r="C272" s="203" t="s">
        <v>784</v>
      </c>
      <c r="D272" s="203" t="s">
        <v>126</v>
      </c>
      <c r="E272" s="204" t="s">
        <v>785</v>
      </c>
      <c r="F272" s="205" t="s">
        <v>786</v>
      </c>
      <c r="G272" s="206" t="s">
        <v>129</v>
      </c>
      <c r="H272" s="207">
        <v>2</v>
      </c>
      <c r="I272" s="208"/>
      <c r="J272" s="209">
        <f>ROUND(I272*H272,2)</f>
        <v>0</v>
      </c>
      <c r="K272" s="205" t="s">
        <v>130</v>
      </c>
      <c r="L272" s="43"/>
      <c r="M272" s="210" t="s">
        <v>19</v>
      </c>
      <c r="N272" s="211" t="s">
        <v>44</v>
      </c>
      <c r="O272" s="83"/>
      <c r="P272" s="212">
        <f>O272*H272</f>
        <v>0</v>
      </c>
      <c r="Q272" s="212">
        <v>0</v>
      </c>
      <c r="R272" s="212">
        <f>Q272*H272</f>
        <v>0</v>
      </c>
      <c r="S272" s="212">
        <v>0</v>
      </c>
      <c r="T272" s="21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14" t="s">
        <v>131</v>
      </c>
      <c r="AT272" s="214" t="s">
        <v>126</v>
      </c>
      <c r="AU272" s="214" t="s">
        <v>139</v>
      </c>
      <c r="AY272" s="16" t="s">
        <v>123</v>
      </c>
      <c r="BE272" s="215">
        <f>IF(N272="základní",J272,0)</f>
        <v>0</v>
      </c>
      <c r="BF272" s="215">
        <f>IF(N272="snížená",J272,0)</f>
        <v>0</v>
      </c>
      <c r="BG272" s="215">
        <f>IF(N272="zákl. přenesená",J272,0)</f>
        <v>0</v>
      </c>
      <c r="BH272" s="215">
        <f>IF(N272="sníž. přenesená",J272,0)</f>
        <v>0</v>
      </c>
      <c r="BI272" s="215">
        <f>IF(N272="nulová",J272,0)</f>
        <v>0</v>
      </c>
      <c r="BJ272" s="16" t="s">
        <v>81</v>
      </c>
      <c r="BK272" s="215">
        <f>ROUND(I272*H272,2)</f>
        <v>0</v>
      </c>
      <c r="BL272" s="16" t="s">
        <v>131</v>
      </c>
      <c r="BM272" s="214" t="s">
        <v>787</v>
      </c>
    </row>
    <row r="273" s="2" customFormat="1" ht="24.15" customHeight="1">
      <c r="A273" s="37"/>
      <c r="B273" s="38"/>
      <c r="C273" s="203" t="s">
        <v>788</v>
      </c>
      <c r="D273" s="203" t="s">
        <v>126</v>
      </c>
      <c r="E273" s="204" t="s">
        <v>789</v>
      </c>
      <c r="F273" s="205" t="s">
        <v>790</v>
      </c>
      <c r="G273" s="206" t="s">
        <v>129</v>
      </c>
      <c r="H273" s="207">
        <v>2</v>
      </c>
      <c r="I273" s="208"/>
      <c r="J273" s="209">
        <f>ROUND(I273*H273,2)</f>
        <v>0</v>
      </c>
      <c r="K273" s="205" t="s">
        <v>130</v>
      </c>
      <c r="L273" s="43"/>
      <c r="M273" s="210" t="s">
        <v>19</v>
      </c>
      <c r="N273" s="211" t="s">
        <v>44</v>
      </c>
      <c r="O273" s="83"/>
      <c r="P273" s="212">
        <f>O273*H273</f>
        <v>0</v>
      </c>
      <c r="Q273" s="212">
        <v>0</v>
      </c>
      <c r="R273" s="212">
        <f>Q273*H273</f>
        <v>0</v>
      </c>
      <c r="S273" s="212">
        <v>0</v>
      </c>
      <c r="T273" s="21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14" t="s">
        <v>131</v>
      </c>
      <c r="AT273" s="214" t="s">
        <v>126</v>
      </c>
      <c r="AU273" s="214" t="s">
        <v>139</v>
      </c>
      <c r="AY273" s="16" t="s">
        <v>123</v>
      </c>
      <c r="BE273" s="215">
        <f>IF(N273="základní",J273,0)</f>
        <v>0</v>
      </c>
      <c r="BF273" s="215">
        <f>IF(N273="snížená",J273,0)</f>
        <v>0</v>
      </c>
      <c r="BG273" s="215">
        <f>IF(N273="zákl. přenesená",J273,0)</f>
        <v>0</v>
      </c>
      <c r="BH273" s="215">
        <f>IF(N273="sníž. přenesená",J273,0)</f>
        <v>0</v>
      </c>
      <c r="BI273" s="215">
        <f>IF(N273="nulová",J273,0)</f>
        <v>0</v>
      </c>
      <c r="BJ273" s="16" t="s">
        <v>81</v>
      </c>
      <c r="BK273" s="215">
        <f>ROUND(I273*H273,2)</f>
        <v>0</v>
      </c>
      <c r="BL273" s="16" t="s">
        <v>131</v>
      </c>
      <c r="BM273" s="214" t="s">
        <v>791</v>
      </c>
    </row>
    <row r="274" s="2" customFormat="1" ht="24.15" customHeight="1">
      <c r="A274" s="37"/>
      <c r="B274" s="38"/>
      <c r="C274" s="203" t="s">
        <v>792</v>
      </c>
      <c r="D274" s="203" t="s">
        <v>126</v>
      </c>
      <c r="E274" s="204" t="s">
        <v>196</v>
      </c>
      <c r="F274" s="205" t="s">
        <v>197</v>
      </c>
      <c r="G274" s="206" t="s">
        <v>184</v>
      </c>
      <c r="H274" s="207">
        <v>1000</v>
      </c>
      <c r="I274" s="208"/>
      <c r="J274" s="209">
        <f>ROUND(I274*H274,2)</f>
        <v>0</v>
      </c>
      <c r="K274" s="205" t="s">
        <v>130</v>
      </c>
      <c r="L274" s="43"/>
      <c r="M274" s="210" t="s">
        <v>19</v>
      </c>
      <c r="N274" s="211" t="s">
        <v>44</v>
      </c>
      <c r="O274" s="83"/>
      <c r="P274" s="212">
        <f>O274*H274</f>
        <v>0</v>
      </c>
      <c r="Q274" s="212">
        <v>0</v>
      </c>
      <c r="R274" s="212">
        <f>Q274*H274</f>
        <v>0</v>
      </c>
      <c r="S274" s="212">
        <v>0</v>
      </c>
      <c r="T274" s="21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14" t="s">
        <v>131</v>
      </c>
      <c r="AT274" s="214" t="s">
        <v>126</v>
      </c>
      <c r="AU274" s="214" t="s">
        <v>139</v>
      </c>
      <c r="AY274" s="16" t="s">
        <v>123</v>
      </c>
      <c r="BE274" s="215">
        <f>IF(N274="základní",J274,0)</f>
        <v>0</v>
      </c>
      <c r="BF274" s="215">
        <f>IF(N274="snížená",J274,0)</f>
        <v>0</v>
      </c>
      <c r="BG274" s="215">
        <f>IF(N274="zákl. přenesená",J274,0)</f>
        <v>0</v>
      </c>
      <c r="BH274" s="215">
        <f>IF(N274="sníž. přenesená",J274,0)</f>
        <v>0</v>
      </c>
      <c r="BI274" s="215">
        <f>IF(N274="nulová",J274,0)</f>
        <v>0</v>
      </c>
      <c r="BJ274" s="16" t="s">
        <v>81</v>
      </c>
      <c r="BK274" s="215">
        <f>ROUND(I274*H274,2)</f>
        <v>0</v>
      </c>
      <c r="BL274" s="16" t="s">
        <v>131</v>
      </c>
      <c r="BM274" s="214" t="s">
        <v>793</v>
      </c>
    </row>
    <row r="275" s="2" customFormat="1">
      <c r="A275" s="37"/>
      <c r="B275" s="38"/>
      <c r="C275" s="39"/>
      <c r="D275" s="216" t="s">
        <v>133</v>
      </c>
      <c r="E275" s="39"/>
      <c r="F275" s="217" t="s">
        <v>199</v>
      </c>
      <c r="G275" s="39"/>
      <c r="H275" s="39"/>
      <c r="I275" s="218"/>
      <c r="J275" s="39"/>
      <c r="K275" s="39"/>
      <c r="L275" s="43"/>
      <c r="M275" s="219"/>
      <c r="N275" s="220"/>
      <c r="O275" s="83"/>
      <c r="P275" s="83"/>
      <c r="Q275" s="83"/>
      <c r="R275" s="83"/>
      <c r="S275" s="83"/>
      <c r="T275" s="84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133</v>
      </c>
      <c r="AU275" s="16" t="s">
        <v>139</v>
      </c>
    </row>
    <row r="276" s="12" customFormat="1" ht="22.8" customHeight="1">
      <c r="A276" s="12"/>
      <c r="B276" s="187"/>
      <c r="C276" s="188"/>
      <c r="D276" s="189" t="s">
        <v>72</v>
      </c>
      <c r="E276" s="201" t="s">
        <v>794</v>
      </c>
      <c r="F276" s="201" t="s">
        <v>795</v>
      </c>
      <c r="G276" s="188"/>
      <c r="H276" s="188"/>
      <c r="I276" s="191"/>
      <c r="J276" s="202">
        <f>BK276</f>
        <v>0</v>
      </c>
      <c r="K276" s="188"/>
      <c r="L276" s="193"/>
      <c r="M276" s="194"/>
      <c r="N276" s="195"/>
      <c r="O276" s="195"/>
      <c r="P276" s="196">
        <f>SUM(P277:P288)</f>
        <v>0</v>
      </c>
      <c r="Q276" s="195"/>
      <c r="R276" s="196">
        <f>SUM(R277:R288)</f>
        <v>0</v>
      </c>
      <c r="S276" s="195"/>
      <c r="T276" s="197">
        <f>SUM(T277:T288)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98" t="s">
        <v>81</v>
      </c>
      <c r="AT276" s="199" t="s">
        <v>72</v>
      </c>
      <c r="AU276" s="199" t="s">
        <v>81</v>
      </c>
      <c r="AY276" s="198" t="s">
        <v>123</v>
      </c>
      <c r="BK276" s="200">
        <f>SUM(BK277:BK288)</f>
        <v>0</v>
      </c>
    </row>
    <row r="277" s="2" customFormat="1" ht="16.5" customHeight="1">
      <c r="A277" s="37"/>
      <c r="B277" s="38"/>
      <c r="C277" s="203" t="s">
        <v>796</v>
      </c>
      <c r="D277" s="203" t="s">
        <v>126</v>
      </c>
      <c r="E277" s="204" t="s">
        <v>797</v>
      </c>
      <c r="F277" s="205" t="s">
        <v>798</v>
      </c>
      <c r="G277" s="206" t="s">
        <v>799</v>
      </c>
      <c r="H277" s="207">
        <v>15.768000000000001</v>
      </c>
      <c r="I277" s="208"/>
      <c r="J277" s="209">
        <f>ROUND(I277*H277,2)</f>
        <v>0</v>
      </c>
      <c r="K277" s="205" t="s">
        <v>130</v>
      </c>
      <c r="L277" s="43"/>
      <c r="M277" s="210" t="s">
        <v>19</v>
      </c>
      <c r="N277" s="211" t="s">
        <v>44</v>
      </c>
      <c r="O277" s="83"/>
      <c r="P277" s="212">
        <f>O277*H277</f>
        <v>0</v>
      </c>
      <c r="Q277" s="212">
        <v>0</v>
      </c>
      <c r="R277" s="212">
        <f>Q277*H277</f>
        <v>0</v>
      </c>
      <c r="S277" s="212">
        <v>0</v>
      </c>
      <c r="T277" s="21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14" t="s">
        <v>131</v>
      </c>
      <c r="AT277" s="214" t="s">
        <v>126</v>
      </c>
      <c r="AU277" s="214" t="s">
        <v>83</v>
      </c>
      <c r="AY277" s="16" t="s">
        <v>123</v>
      </c>
      <c r="BE277" s="215">
        <f>IF(N277="základní",J277,0)</f>
        <v>0</v>
      </c>
      <c r="BF277" s="215">
        <f>IF(N277="snížená",J277,0)</f>
        <v>0</v>
      </c>
      <c r="BG277" s="215">
        <f>IF(N277="zákl. přenesená",J277,0)</f>
        <v>0</v>
      </c>
      <c r="BH277" s="215">
        <f>IF(N277="sníž. přenesená",J277,0)</f>
        <v>0</v>
      </c>
      <c r="BI277" s="215">
        <f>IF(N277="nulová",J277,0)</f>
        <v>0</v>
      </c>
      <c r="BJ277" s="16" t="s">
        <v>81</v>
      </c>
      <c r="BK277" s="215">
        <f>ROUND(I277*H277,2)</f>
        <v>0</v>
      </c>
      <c r="BL277" s="16" t="s">
        <v>131</v>
      </c>
      <c r="BM277" s="214" t="s">
        <v>800</v>
      </c>
    </row>
    <row r="278" s="2" customFormat="1" ht="16.5" customHeight="1">
      <c r="A278" s="37"/>
      <c r="B278" s="38"/>
      <c r="C278" s="203" t="s">
        <v>801</v>
      </c>
      <c r="D278" s="203" t="s">
        <v>126</v>
      </c>
      <c r="E278" s="204" t="s">
        <v>802</v>
      </c>
      <c r="F278" s="205" t="s">
        <v>803</v>
      </c>
      <c r="G278" s="206" t="s">
        <v>799</v>
      </c>
      <c r="H278" s="207">
        <v>15.768000000000001</v>
      </c>
      <c r="I278" s="208"/>
      <c r="J278" s="209">
        <f>ROUND(I278*H278,2)</f>
        <v>0</v>
      </c>
      <c r="K278" s="205" t="s">
        <v>130</v>
      </c>
      <c r="L278" s="43"/>
      <c r="M278" s="210" t="s">
        <v>19</v>
      </c>
      <c r="N278" s="211" t="s">
        <v>44</v>
      </c>
      <c r="O278" s="83"/>
      <c r="P278" s="212">
        <f>O278*H278</f>
        <v>0</v>
      </c>
      <c r="Q278" s="212">
        <v>0</v>
      </c>
      <c r="R278" s="212">
        <f>Q278*H278</f>
        <v>0</v>
      </c>
      <c r="S278" s="212">
        <v>0</v>
      </c>
      <c r="T278" s="21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14" t="s">
        <v>131</v>
      </c>
      <c r="AT278" s="214" t="s">
        <v>126</v>
      </c>
      <c r="AU278" s="214" t="s">
        <v>83</v>
      </c>
      <c r="AY278" s="16" t="s">
        <v>123</v>
      </c>
      <c r="BE278" s="215">
        <f>IF(N278="základní",J278,0)</f>
        <v>0</v>
      </c>
      <c r="BF278" s="215">
        <f>IF(N278="snížená",J278,0)</f>
        <v>0</v>
      </c>
      <c r="BG278" s="215">
        <f>IF(N278="zákl. přenesená",J278,0)</f>
        <v>0</v>
      </c>
      <c r="BH278" s="215">
        <f>IF(N278="sníž. přenesená",J278,0)</f>
        <v>0</v>
      </c>
      <c r="BI278" s="215">
        <f>IF(N278="nulová",J278,0)</f>
        <v>0</v>
      </c>
      <c r="BJ278" s="16" t="s">
        <v>81</v>
      </c>
      <c r="BK278" s="215">
        <f>ROUND(I278*H278,2)</f>
        <v>0</v>
      </c>
      <c r="BL278" s="16" t="s">
        <v>131</v>
      </c>
      <c r="BM278" s="214" t="s">
        <v>804</v>
      </c>
    </row>
    <row r="279" s="2" customFormat="1" ht="55.5" customHeight="1">
      <c r="A279" s="37"/>
      <c r="B279" s="38"/>
      <c r="C279" s="203" t="s">
        <v>805</v>
      </c>
      <c r="D279" s="203" t="s">
        <v>126</v>
      </c>
      <c r="E279" s="204" t="s">
        <v>806</v>
      </c>
      <c r="F279" s="205" t="s">
        <v>807</v>
      </c>
      <c r="G279" s="206" t="s">
        <v>129</v>
      </c>
      <c r="H279" s="207">
        <v>2</v>
      </c>
      <c r="I279" s="208"/>
      <c r="J279" s="209">
        <f>ROUND(I279*H279,2)</f>
        <v>0</v>
      </c>
      <c r="K279" s="205" t="s">
        <v>130</v>
      </c>
      <c r="L279" s="43"/>
      <c r="M279" s="210" t="s">
        <v>19</v>
      </c>
      <c r="N279" s="211" t="s">
        <v>44</v>
      </c>
      <c r="O279" s="83"/>
      <c r="P279" s="212">
        <f>O279*H279</f>
        <v>0</v>
      </c>
      <c r="Q279" s="212">
        <v>0</v>
      </c>
      <c r="R279" s="212">
        <f>Q279*H279</f>
        <v>0</v>
      </c>
      <c r="S279" s="212">
        <v>0</v>
      </c>
      <c r="T279" s="21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14" t="s">
        <v>131</v>
      </c>
      <c r="AT279" s="214" t="s">
        <v>126</v>
      </c>
      <c r="AU279" s="214" t="s">
        <v>83</v>
      </c>
      <c r="AY279" s="16" t="s">
        <v>123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16" t="s">
        <v>81</v>
      </c>
      <c r="BK279" s="215">
        <f>ROUND(I279*H279,2)</f>
        <v>0</v>
      </c>
      <c r="BL279" s="16" t="s">
        <v>131</v>
      </c>
      <c r="BM279" s="214" t="s">
        <v>808</v>
      </c>
    </row>
    <row r="280" s="2" customFormat="1" ht="21.75" customHeight="1">
      <c r="A280" s="37"/>
      <c r="B280" s="38"/>
      <c r="C280" s="203" t="s">
        <v>809</v>
      </c>
      <c r="D280" s="203" t="s">
        <v>126</v>
      </c>
      <c r="E280" s="204" t="s">
        <v>810</v>
      </c>
      <c r="F280" s="205" t="s">
        <v>811</v>
      </c>
      <c r="G280" s="206" t="s">
        <v>129</v>
      </c>
      <c r="H280" s="207">
        <v>8</v>
      </c>
      <c r="I280" s="208"/>
      <c r="J280" s="209">
        <f>ROUND(I280*H280,2)</f>
        <v>0</v>
      </c>
      <c r="K280" s="205" t="s">
        <v>130</v>
      </c>
      <c r="L280" s="43"/>
      <c r="M280" s="210" t="s">
        <v>19</v>
      </c>
      <c r="N280" s="211" t="s">
        <v>44</v>
      </c>
      <c r="O280" s="83"/>
      <c r="P280" s="212">
        <f>O280*H280</f>
        <v>0</v>
      </c>
      <c r="Q280" s="212">
        <v>0</v>
      </c>
      <c r="R280" s="212">
        <f>Q280*H280</f>
        <v>0</v>
      </c>
      <c r="S280" s="212">
        <v>0</v>
      </c>
      <c r="T280" s="21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14" t="s">
        <v>131</v>
      </c>
      <c r="AT280" s="214" t="s">
        <v>126</v>
      </c>
      <c r="AU280" s="214" t="s">
        <v>83</v>
      </c>
      <c r="AY280" s="16" t="s">
        <v>123</v>
      </c>
      <c r="BE280" s="215">
        <f>IF(N280="základní",J280,0)</f>
        <v>0</v>
      </c>
      <c r="BF280" s="215">
        <f>IF(N280="snížená",J280,0)</f>
        <v>0</v>
      </c>
      <c r="BG280" s="215">
        <f>IF(N280="zákl. přenesená",J280,0)</f>
        <v>0</v>
      </c>
      <c r="BH280" s="215">
        <f>IF(N280="sníž. přenesená",J280,0)</f>
        <v>0</v>
      </c>
      <c r="BI280" s="215">
        <f>IF(N280="nulová",J280,0)</f>
        <v>0</v>
      </c>
      <c r="BJ280" s="16" t="s">
        <v>81</v>
      </c>
      <c r="BK280" s="215">
        <f>ROUND(I280*H280,2)</f>
        <v>0</v>
      </c>
      <c r="BL280" s="16" t="s">
        <v>131</v>
      </c>
      <c r="BM280" s="214" t="s">
        <v>812</v>
      </c>
    </row>
    <row r="281" s="2" customFormat="1" ht="62.7" customHeight="1">
      <c r="A281" s="37"/>
      <c r="B281" s="38"/>
      <c r="C281" s="203" t="s">
        <v>813</v>
      </c>
      <c r="D281" s="203" t="s">
        <v>126</v>
      </c>
      <c r="E281" s="204" t="s">
        <v>814</v>
      </c>
      <c r="F281" s="205" t="s">
        <v>815</v>
      </c>
      <c r="G281" s="206" t="s">
        <v>129</v>
      </c>
      <c r="H281" s="207">
        <v>2</v>
      </c>
      <c r="I281" s="208"/>
      <c r="J281" s="209">
        <f>ROUND(I281*H281,2)</f>
        <v>0</v>
      </c>
      <c r="K281" s="205" t="s">
        <v>130</v>
      </c>
      <c r="L281" s="43"/>
      <c r="M281" s="210" t="s">
        <v>19</v>
      </c>
      <c r="N281" s="211" t="s">
        <v>44</v>
      </c>
      <c r="O281" s="83"/>
      <c r="P281" s="212">
        <f>O281*H281</f>
        <v>0</v>
      </c>
      <c r="Q281" s="212">
        <v>0</v>
      </c>
      <c r="R281" s="212">
        <f>Q281*H281</f>
        <v>0</v>
      </c>
      <c r="S281" s="212">
        <v>0</v>
      </c>
      <c r="T281" s="21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14" t="s">
        <v>131</v>
      </c>
      <c r="AT281" s="214" t="s">
        <v>126</v>
      </c>
      <c r="AU281" s="214" t="s">
        <v>83</v>
      </c>
      <c r="AY281" s="16" t="s">
        <v>123</v>
      </c>
      <c r="BE281" s="215">
        <f>IF(N281="základní",J281,0)</f>
        <v>0</v>
      </c>
      <c r="BF281" s="215">
        <f>IF(N281="snížená",J281,0)</f>
        <v>0</v>
      </c>
      <c r="BG281" s="215">
        <f>IF(N281="zákl. přenesená",J281,0)</f>
        <v>0</v>
      </c>
      <c r="BH281" s="215">
        <f>IF(N281="sníž. přenesená",J281,0)</f>
        <v>0</v>
      </c>
      <c r="BI281" s="215">
        <f>IF(N281="nulová",J281,0)</f>
        <v>0</v>
      </c>
      <c r="BJ281" s="16" t="s">
        <v>81</v>
      </c>
      <c r="BK281" s="215">
        <f>ROUND(I281*H281,2)</f>
        <v>0</v>
      </c>
      <c r="BL281" s="16" t="s">
        <v>131</v>
      </c>
      <c r="BM281" s="214" t="s">
        <v>816</v>
      </c>
    </row>
    <row r="282" s="2" customFormat="1" ht="24.15" customHeight="1">
      <c r="A282" s="37"/>
      <c r="B282" s="38"/>
      <c r="C282" s="203" t="s">
        <v>817</v>
      </c>
      <c r="D282" s="203" t="s">
        <v>126</v>
      </c>
      <c r="E282" s="204" t="s">
        <v>818</v>
      </c>
      <c r="F282" s="205" t="s">
        <v>819</v>
      </c>
      <c r="G282" s="206" t="s">
        <v>129</v>
      </c>
      <c r="H282" s="207">
        <v>12</v>
      </c>
      <c r="I282" s="208"/>
      <c r="J282" s="209">
        <f>ROUND(I282*H282,2)</f>
        <v>0</v>
      </c>
      <c r="K282" s="205" t="s">
        <v>130</v>
      </c>
      <c r="L282" s="43"/>
      <c r="M282" s="210" t="s">
        <v>19</v>
      </c>
      <c r="N282" s="211" t="s">
        <v>44</v>
      </c>
      <c r="O282" s="83"/>
      <c r="P282" s="212">
        <f>O282*H282</f>
        <v>0</v>
      </c>
      <c r="Q282" s="212">
        <v>0</v>
      </c>
      <c r="R282" s="212">
        <f>Q282*H282</f>
        <v>0</v>
      </c>
      <c r="S282" s="212">
        <v>0</v>
      </c>
      <c r="T282" s="213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14" t="s">
        <v>131</v>
      </c>
      <c r="AT282" s="214" t="s">
        <v>126</v>
      </c>
      <c r="AU282" s="214" t="s">
        <v>83</v>
      </c>
      <c r="AY282" s="16" t="s">
        <v>123</v>
      </c>
      <c r="BE282" s="215">
        <f>IF(N282="základní",J282,0)</f>
        <v>0</v>
      </c>
      <c r="BF282" s="215">
        <f>IF(N282="snížená",J282,0)</f>
        <v>0</v>
      </c>
      <c r="BG282" s="215">
        <f>IF(N282="zákl. přenesená",J282,0)</f>
        <v>0</v>
      </c>
      <c r="BH282" s="215">
        <f>IF(N282="sníž. přenesená",J282,0)</f>
        <v>0</v>
      </c>
      <c r="BI282" s="215">
        <f>IF(N282="nulová",J282,0)</f>
        <v>0</v>
      </c>
      <c r="BJ282" s="16" t="s">
        <v>81</v>
      </c>
      <c r="BK282" s="215">
        <f>ROUND(I282*H282,2)</f>
        <v>0</v>
      </c>
      <c r="BL282" s="16" t="s">
        <v>131</v>
      </c>
      <c r="BM282" s="214" t="s">
        <v>820</v>
      </c>
    </row>
    <row r="283" s="2" customFormat="1" ht="24.15" customHeight="1">
      <c r="A283" s="37"/>
      <c r="B283" s="38"/>
      <c r="C283" s="203" t="s">
        <v>821</v>
      </c>
      <c r="D283" s="203" t="s">
        <v>126</v>
      </c>
      <c r="E283" s="204" t="s">
        <v>822</v>
      </c>
      <c r="F283" s="205" t="s">
        <v>823</v>
      </c>
      <c r="G283" s="206" t="s">
        <v>824</v>
      </c>
      <c r="H283" s="207">
        <v>3</v>
      </c>
      <c r="I283" s="208"/>
      <c r="J283" s="209">
        <f>ROUND(I283*H283,2)</f>
        <v>0</v>
      </c>
      <c r="K283" s="205" t="s">
        <v>130</v>
      </c>
      <c r="L283" s="43"/>
      <c r="M283" s="210" t="s">
        <v>19</v>
      </c>
      <c r="N283" s="211" t="s">
        <v>44</v>
      </c>
      <c r="O283" s="83"/>
      <c r="P283" s="212">
        <f>O283*H283</f>
        <v>0</v>
      </c>
      <c r="Q283" s="212">
        <v>0</v>
      </c>
      <c r="R283" s="212">
        <f>Q283*H283</f>
        <v>0</v>
      </c>
      <c r="S283" s="212">
        <v>0</v>
      </c>
      <c r="T283" s="21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14" t="s">
        <v>131</v>
      </c>
      <c r="AT283" s="214" t="s">
        <v>126</v>
      </c>
      <c r="AU283" s="214" t="s">
        <v>83</v>
      </c>
      <c r="AY283" s="16" t="s">
        <v>123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6" t="s">
        <v>81</v>
      </c>
      <c r="BK283" s="215">
        <f>ROUND(I283*H283,2)</f>
        <v>0</v>
      </c>
      <c r="BL283" s="16" t="s">
        <v>131</v>
      </c>
      <c r="BM283" s="214" t="s">
        <v>825</v>
      </c>
    </row>
    <row r="284" s="2" customFormat="1">
      <c r="A284" s="37"/>
      <c r="B284" s="38"/>
      <c r="C284" s="39"/>
      <c r="D284" s="216" t="s">
        <v>133</v>
      </c>
      <c r="E284" s="39"/>
      <c r="F284" s="217" t="s">
        <v>826</v>
      </c>
      <c r="G284" s="39"/>
      <c r="H284" s="39"/>
      <c r="I284" s="218"/>
      <c r="J284" s="39"/>
      <c r="K284" s="39"/>
      <c r="L284" s="43"/>
      <c r="M284" s="219"/>
      <c r="N284" s="220"/>
      <c r="O284" s="83"/>
      <c r="P284" s="83"/>
      <c r="Q284" s="83"/>
      <c r="R284" s="83"/>
      <c r="S284" s="83"/>
      <c r="T284" s="84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133</v>
      </c>
      <c r="AU284" s="16" t="s">
        <v>83</v>
      </c>
    </row>
    <row r="285" s="2" customFormat="1" ht="37.8" customHeight="1">
      <c r="A285" s="37"/>
      <c r="B285" s="38"/>
      <c r="C285" s="203" t="s">
        <v>827</v>
      </c>
      <c r="D285" s="203" t="s">
        <v>126</v>
      </c>
      <c r="E285" s="204" t="s">
        <v>828</v>
      </c>
      <c r="F285" s="205" t="s">
        <v>829</v>
      </c>
      <c r="G285" s="206" t="s">
        <v>184</v>
      </c>
      <c r="H285" s="207">
        <v>16</v>
      </c>
      <c r="I285" s="208"/>
      <c r="J285" s="209">
        <f>ROUND(I285*H285,2)</f>
        <v>0</v>
      </c>
      <c r="K285" s="205" t="s">
        <v>130</v>
      </c>
      <c r="L285" s="43"/>
      <c r="M285" s="210" t="s">
        <v>19</v>
      </c>
      <c r="N285" s="211" t="s">
        <v>44</v>
      </c>
      <c r="O285" s="83"/>
      <c r="P285" s="212">
        <f>O285*H285</f>
        <v>0</v>
      </c>
      <c r="Q285" s="212">
        <v>0</v>
      </c>
      <c r="R285" s="212">
        <f>Q285*H285</f>
        <v>0</v>
      </c>
      <c r="S285" s="212">
        <v>0</v>
      </c>
      <c r="T285" s="21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14" t="s">
        <v>131</v>
      </c>
      <c r="AT285" s="214" t="s">
        <v>126</v>
      </c>
      <c r="AU285" s="214" t="s">
        <v>83</v>
      </c>
      <c r="AY285" s="16" t="s">
        <v>123</v>
      </c>
      <c r="BE285" s="215">
        <f>IF(N285="základní",J285,0)</f>
        <v>0</v>
      </c>
      <c r="BF285" s="215">
        <f>IF(N285="snížená",J285,0)</f>
        <v>0</v>
      </c>
      <c r="BG285" s="215">
        <f>IF(N285="zákl. přenesená",J285,0)</f>
        <v>0</v>
      </c>
      <c r="BH285" s="215">
        <f>IF(N285="sníž. přenesená",J285,0)</f>
        <v>0</v>
      </c>
      <c r="BI285" s="215">
        <f>IF(N285="nulová",J285,0)</f>
        <v>0</v>
      </c>
      <c r="BJ285" s="16" t="s">
        <v>81</v>
      </c>
      <c r="BK285" s="215">
        <f>ROUND(I285*H285,2)</f>
        <v>0</v>
      </c>
      <c r="BL285" s="16" t="s">
        <v>131</v>
      </c>
      <c r="BM285" s="214" t="s">
        <v>830</v>
      </c>
    </row>
    <row r="286" s="2" customFormat="1">
      <c r="A286" s="37"/>
      <c r="B286" s="38"/>
      <c r="C286" s="39"/>
      <c r="D286" s="216" t="s">
        <v>133</v>
      </c>
      <c r="E286" s="39"/>
      <c r="F286" s="217" t="s">
        <v>831</v>
      </c>
      <c r="G286" s="39"/>
      <c r="H286" s="39"/>
      <c r="I286" s="218"/>
      <c r="J286" s="39"/>
      <c r="K286" s="39"/>
      <c r="L286" s="43"/>
      <c r="M286" s="219"/>
      <c r="N286" s="220"/>
      <c r="O286" s="83"/>
      <c r="P286" s="83"/>
      <c r="Q286" s="83"/>
      <c r="R286" s="83"/>
      <c r="S286" s="83"/>
      <c r="T286" s="84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133</v>
      </c>
      <c r="AU286" s="16" t="s">
        <v>83</v>
      </c>
    </row>
    <row r="287" s="2" customFormat="1" ht="24.15" customHeight="1">
      <c r="A287" s="37"/>
      <c r="B287" s="38"/>
      <c r="C287" s="203" t="s">
        <v>832</v>
      </c>
      <c r="D287" s="203" t="s">
        <v>126</v>
      </c>
      <c r="E287" s="204" t="s">
        <v>833</v>
      </c>
      <c r="F287" s="205" t="s">
        <v>834</v>
      </c>
      <c r="G287" s="206" t="s">
        <v>129</v>
      </c>
      <c r="H287" s="207">
        <v>1</v>
      </c>
      <c r="I287" s="208"/>
      <c r="J287" s="209">
        <f>ROUND(I287*H287,2)</f>
        <v>0</v>
      </c>
      <c r="K287" s="205" t="s">
        <v>130</v>
      </c>
      <c r="L287" s="43"/>
      <c r="M287" s="210" t="s">
        <v>19</v>
      </c>
      <c r="N287" s="211" t="s">
        <v>44</v>
      </c>
      <c r="O287" s="83"/>
      <c r="P287" s="212">
        <f>O287*H287</f>
        <v>0</v>
      </c>
      <c r="Q287" s="212">
        <v>0</v>
      </c>
      <c r="R287" s="212">
        <f>Q287*H287</f>
        <v>0</v>
      </c>
      <c r="S287" s="212">
        <v>0</v>
      </c>
      <c r="T287" s="21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14" t="s">
        <v>131</v>
      </c>
      <c r="AT287" s="214" t="s">
        <v>126</v>
      </c>
      <c r="AU287" s="214" t="s">
        <v>83</v>
      </c>
      <c r="AY287" s="16" t="s">
        <v>123</v>
      </c>
      <c r="BE287" s="215">
        <f>IF(N287="základní",J287,0)</f>
        <v>0</v>
      </c>
      <c r="BF287" s="215">
        <f>IF(N287="snížená",J287,0)</f>
        <v>0</v>
      </c>
      <c r="BG287" s="215">
        <f>IF(N287="zákl. přenesená",J287,0)</f>
        <v>0</v>
      </c>
      <c r="BH287" s="215">
        <f>IF(N287="sníž. přenesená",J287,0)</f>
        <v>0</v>
      </c>
      <c r="BI287" s="215">
        <f>IF(N287="nulová",J287,0)</f>
        <v>0</v>
      </c>
      <c r="BJ287" s="16" t="s">
        <v>81</v>
      </c>
      <c r="BK287" s="215">
        <f>ROUND(I287*H287,2)</f>
        <v>0</v>
      </c>
      <c r="BL287" s="16" t="s">
        <v>131</v>
      </c>
      <c r="BM287" s="214" t="s">
        <v>835</v>
      </c>
    </row>
    <row r="288" s="2" customFormat="1">
      <c r="A288" s="37"/>
      <c r="B288" s="38"/>
      <c r="C288" s="39"/>
      <c r="D288" s="216" t="s">
        <v>133</v>
      </c>
      <c r="E288" s="39"/>
      <c r="F288" s="217" t="s">
        <v>836</v>
      </c>
      <c r="G288" s="39"/>
      <c r="H288" s="39"/>
      <c r="I288" s="218"/>
      <c r="J288" s="39"/>
      <c r="K288" s="39"/>
      <c r="L288" s="43"/>
      <c r="M288" s="219"/>
      <c r="N288" s="220"/>
      <c r="O288" s="83"/>
      <c r="P288" s="83"/>
      <c r="Q288" s="83"/>
      <c r="R288" s="83"/>
      <c r="S288" s="83"/>
      <c r="T288" s="84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133</v>
      </c>
      <c r="AU288" s="16" t="s">
        <v>83</v>
      </c>
    </row>
    <row r="289" s="12" customFormat="1" ht="22.8" customHeight="1">
      <c r="A289" s="12"/>
      <c r="B289" s="187"/>
      <c r="C289" s="188"/>
      <c r="D289" s="189" t="s">
        <v>72</v>
      </c>
      <c r="E289" s="201" t="s">
        <v>149</v>
      </c>
      <c r="F289" s="201" t="s">
        <v>837</v>
      </c>
      <c r="G289" s="188"/>
      <c r="H289" s="188"/>
      <c r="I289" s="191"/>
      <c r="J289" s="202">
        <f>BK289</f>
        <v>0</v>
      </c>
      <c r="K289" s="188"/>
      <c r="L289" s="193"/>
      <c r="M289" s="194"/>
      <c r="N289" s="195"/>
      <c r="O289" s="195"/>
      <c r="P289" s="196">
        <f>SUM(P290:P307)</f>
        <v>0</v>
      </c>
      <c r="Q289" s="195"/>
      <c r="R289" s="196">
        <f>SUM(R290:R307)</f>
        <v>0</v>
      </c>
      <c r="S289" s="195"/>
      <c r="T289" s="197">
        <f>SUM(T290:T307)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98" t="s">
        <v>81</v>
      </c>
      <c r="AT289" s="199" t="s">
        <v>72</v>
      </c>
      <c r="AU289" s="199" t="s">
        <v>81</v>
      </c>
      <c r="AY289" s="198" t="s">
        <v>123</v>
      </c>
      <c r="BK289" s="200">
        <f>SUM(BK290:BK307)</f>
        <v>0</v>
      </c>
    </row>
    <row r="290" s="2" customFormat="1" ht="44.25" customHeight="1">
      <c r="A290" s="37"/>
      <c r="B290" s="38"/>
      <c r="C290" s="203" t="s">
        <v>838</v>
      </c>
      <c r="D290" s="203" t="s">
        <v>126</v>
      </c>
      <c r="E290" s="204" t="s">
        <v>839</v>
      </c>
      <c r="F290" s="205" t="s">
        <v>840</v>
      </c>
      <c r="G290" s="206" t="s">
        <v>172</v>
      </c>
      <c r="H290" s="207">
        <v>200</v>
      </c>
      <c r="I290" s="208"/>
      <c r="J290" s="209">
        <f>ROUND(I290*H290,2)</f>
        <v>0</v>
      </c>
      <c r="K290" s="205" t="s">
        <v>130</v>
      </c>
      <c r="L290" s="43"/>
      <c r="M290" s="210" t="s">
        <v>19</v>
      </c>
      <c r="N290" s="211" t="s">
        <v>44</v>
      </c>
      <c r="O290" s="83"/>
      <c r="P290" s="212">
        <f>O290*H290</f>
        <v>0</v>
      </c>
      <c r="Q290" s="212">
        <v>0</v>
      </c>
      <c r="R290" s="212">
        <f>Q290*H290</f>
        <v>0</v>
      </c>
      <c r="S290" s="212">
        <v>0</v>
      </c>
      <c r="T290" s="21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14" t="s">
        <v>145</v>
      </c>
      <c r="AT290" s="214" t="s">
        <v>126</v>
      </c>
      <c r="AU290" s="214" t="s">
        <v>83</v>
      </c>
      <c r="AY290" s="16" t="s">
        <v>123</v>
      </c>
      <c r="BE290" s="215">
        <f>IF(N290="základní",J290,0)</f>
        <v>0</v>
      </c>
      <c r="BF290" s="215">
        <f>IF(N290="snížená",J290,0)</f>
        <v>0</v>
      </c>
      <c r="BG290" s="215">
        <f>IF(N290="zákl. přenesená",J290,0)</f>
        <v>0</v>
      </c>
      <c r="BH290" s="215">
        <f>IF(N290="sníž. přenesená",J290,0)</f>
        <v>0</v>
      </c>
      <c r="BI290" s="215">
        <f>IF(N290="nulová",J290,0)</f>
        <v>0</v>
      </c>
      <c r="BJ290" s="16" t="s">
        <v>81</v>
      </c>
      <c r="BK290" s="215">
        <f>ROUND(I290*H290,2)</f>
        <v>0</v>
      </c>
      <c r="BL290" s="16" t="s">
        <v>145</v>
      </c>
      <c r="BM290" s="214" t="s">
        <v>841</v>
      </c>
    </row>
    <row r="291" s="2" customFormat="1" ht="55.5" customHeight="1">
      <c r="A291" s="37"/>
      <c r="B291" s="38"/>
      <c r="C291" s="203" t="s">
        <v>842</v>
      </c>
      <c r="D291" s="203" t="s">
        <v>126</v>
      </c>
      <c r="E291" s="204" t="s">
        <v>843</v>
      </c>
      <c r="F291" s="205" t="s">
        <v>844</v>
      </c>
      <c r="G291" s="206" t="s">
        <v>184</v>
      </c>
      <c r="H291" s="207">
        <v>24</v>
      </c>
      <c r="I291" s="208"/>
      <c r="J291" s="209">
        <f>ROUND(I291*H291,2)</f>
        <v>0</v>
      </c>
      <c r="K291" s="205" t="s">
        <v>130</v>
      </c>
      <c r="L291" s="43"/>
      <c r="M291" s="210" t="s">
        <v>19</v>
      </c>
      <c r="N291" s="211" t="s">
        <v>44</v>
      </c>
      <c r="O291" s="83"/>
      <c r="P291" s="212">
        <f>O291*H291</f>
        <v>0</v>
      </c>
      <c r="Q291" s="212">
        <v>0</v>
      </c>
      <c r="R291" s="212">
        <f>Q291*H291</f>
        <v>0</v>
      </c>
      <c r="S291" s="212">
        <v>0</v>
      </c>
      <c r="T291" s="21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14" t="s">
        <v>145</v>
      </c>
      <c r="AT291" s="214" t="s">
        <v>126</v>
      </c>
      <c r="AU291" s="214" t="s">
        <v>83</v>
      </c>
      <c r="AY291" s="16" t="s">
        <v>123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16" t="s">
        <v>81</v>
      </c>
      <c r="BK291" s="215">
        <f>ROUND(I291*H291,2)</f>
        <v>0</v>
      </c>
      <c r="BL291" s="16" t="s">
        <v>145</v>
      </c>
      <c r="BM291" s="214" t="s">
        <v>845</v>
      </c>
    </row>
    <row r="292" s="2" customFormat="1" ht="37.8" customHeight="1">
      <c r="A292" s="37"/>
      <c r="B292" s="38"/>
      <c r="C292" s="203" t="s">
        <v>846</v>
      </c>
      <c r="D292" s="203" t="s">
        <v>126</v>
      </c>
      <c r="E292" s="204" t="s">
        <v>847</v>
      </c>
      <c r="F292" s="205" t="s">
        <v>848</v>
      </c>
      <c r="G292" s="206" t="s">
        <v>142</v>
      </c>
      <c r="H292" s="207">
        <v>46</v>
      </c>
      <c r="I292" s="208"/>
      <c r="J292" s="209">
        <f>ROUND(I292*H292,2)</f>
        <v>0</v>
      </c>
      <c r="K292" s="205" t="s">
        <v>130</v>
      </c>
      <c r="L292" s="43"/>
      <c r="M292" s="210" t="s">
        <v>19</v>
      </c>
      <c r="N292" s="211" t="s">
        <v>44</v>
      </c>
      <c r="O292" s="83"/>
      <c r="P292" s="212">
        <f>O292*H292</f>
        <v>0</v>
      </c>
      <c r="Q292" s="212">
        <v>0</v>
      </c>
      <c r="R292" s="212">
        <f>Q292*H292</f>
        <v>0</v>
      </c>
      <c r="S292" s="212">
        <v>0</v>
      </c>
      <c r="T292" s="213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14" t="s">
        <v>145</v>
      </c>
      <c r="AT292" s="214" t="s">
        <v>126</v>
      </c>
      <c r="AU292" s="214" t="s">
        <v>83</v>
      </c>
      <c r="AY292" s="16" t="s">
        <v>123</v>
      </c>
      <c r="BE292" s="215">
        <f>IF(N292="základní",J292,0)</f>
        <v>0</v>
      </c>
      <c r="BF292" s="215">
        <f>IF(N292="snížená",J292,0)</f>
        <v>0</v>
      </c>
      <c r="BG292" s="215">
        <f>IF(N292="zákl. přenesená",J292,0)</f>
        <v>0</v>
      </c>
      <c r="BH292" s="215">
        <f>IF(N292="sníž. přenesená",J292,0)</f>
        <v>0</v>
      </c>
      <c r="BI292" s="215">
        <f>IF(N292="nulová",J292,0)</f>
        <v>0</v>
      </c>
      <c r="BJ292" s="16" t="s">
        <v>81</v>
      </c>
      <c r="BK292" s="215">
        <f>ROUND(I292*H292,2)</f>
        <v>0</v>
      </c>
      <c r="BL292" s="16" t="s">
        <v>145</v>
      </c>
      <c r="BM292" s="214" t="s">
        <v>849</v>
      </c>
    </row>
    <row r="293" s="2" customFormat="1" ht="24.15" customHeight="1">
      <c r="A293" s="37"/>
      <c r="B293" s="38"/>
      <c r="C293" s="203" t="s">
        <v>850</v>
      </c>
      <c r="D293" s="203" t="s">
        <v>126</v>
      </c>
      <c r="E293" s="204" t="s">
        <v>851</v>
      </c>
      <c r="F293" s="205" t="s">
        <v>852</v>
      </c>
      <c r="G293" s="206" t="s">
        <v>142</v>
      </c>
      <c r="H293" s="207">
        <v>46</v>
      </c>
      <c r="I293" s="208"/>
      <c r="J293" s="209">
        <f>ROUND(I293*H293,2)</f>
        <v>0</v>
      </c>
      <c r="K293" s="205" t="s">
        <v>130</v>
      </c>
      <c r="L293" s="43"/>
      <c r="M293" s="210" t="s">
        <v>19</v>
      </c>
      <c r="N293" s="211" t="s">
        <v>44</v>
      </c>
      <c r="O293" s="83"/>
      <c r="P293" s="212">
        <f>O293*H293</f>
        <v>0</v>
      </c>
      <c r="Q293" s="212">
        <v>0</v>
      </c>
      <c r="R293" s="212">
        <f>Q293*H293</f>
        <v>0</v>
      </c>
      <c r="S293" s="212">
        <v>0</v>
      </c>
      <c r="T293" s="21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14" t="s">
        <v>145</v>
      </c>
      <c r="AT293" s="214" t="s">
        <v>126</v>
      </c>
      <c r="AU293" s="214" t="s">
        <v>83</v>
      </c>
      <c r="AY293" s="16" t="s">
        <v>123</v>
      </c>
      <c r="BE293" s="215">
        <f>IF(N293="základní",J293,0)</f>
        <v>0</v>
      </c>
      <c r="BF293" s="215">
        <f>IF(N293="snížená",J293,0)</f>
        <v>0</v>
      </c>
      <c r="BG293" s="215">
        <f>IF(N293="zákl. přenesená",J293,0)</f>
        <v>0</v>
      </c>
      <c r="BH293" s="215">
        <f>IF(N293="sníž. přenesená",J293,0)</f>
        <v>0</v>
      </c>
      <c r="BI293" s="215">
        <f>IF(N293="nulová",J293,0)</f>
        <v>0</v>
      </c>
      <c r="BJ293" s="16" t="s">
        <v>81</v>
      </c>
      <c r="BK293" s="215">
        <f>ROUND(I293*H293,2)</f>
        <v>0</v>
      </c>
      <c r="BL293" s="16" t="s">
        <v>145</v>
      </c>
      <c r="BM293" s="214" t="s">
        <v>853</v>
      </c>
    </row>
    <row r="294" s="2" customFormat="1" ht="24.15" customHeight="1">
      <c r="A294" s="37"/>
      <c r="B294" s="38"/>
      <c r="C294" s="203" t="s">
        <v>854</v>
      </c>
      <c r="D294" s="203" t="s">
        <v>126</v>
      </c>
      <c r="E294" s="204" t="s">
        <v>170</v>
      </c>
      <c r="F294" s="205" t="s">
        <v>171</v>
      </c>
      <c r="G294" s="206" t="s">
        <v>172</v>
      </c>
      <c r="H294" s="207">
        <v>230</v>
      </c>
      <c r="I294" s="208"/>
      <c r="J294" s="209">
        <f>ROUND(I294*H294,2)</f>
        <v>0</v>
      </c>
      <c r="K294" s="205" t="s">
        <v>130</v>
      </c>
      <c r="L294" s="43"/>
      <c r="M294" s="210" t="s">
        <v>19</v>
      </c>
      <c r="N294" s="211" t="s">
        <v>44</v>
      </c>
      <c r="O294" s="83"/>
      <c r="P294" s="212">
        <f>O294*H294</f>
        <v>0</v>
      </c>
      <c r="Q294" s="212">
        <v>0</v>
      </c>
      <c r="R294" s="212">
        <f>Q294*H294</f>
        <v>0</v>
      </c>
      <c r="S294" s="212">
        <v>0</v>
      </c>
      <c r="T294" s="21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14" t="s">
        <v>145</v>
      </c>
      <c r="AT294" s="214" t="s">
        <v>126</v>
      </c>
      <c r="AU294" s="214" t="s">
        <v>83</v>
      </c>
      <c r="AY294" s="16" t="s">
        <v>123</v>
      </c>
      <c r="BE294" s="215">
        <f>IF(N294="základní",J294,0)</f>
        <v>0</v>
      </c>
      <c r="BF294" s="215">
        <f>IF(N294="snížená",J294,0)</f>
        <v>0</v>
      </c>
      <c r="BG294" s="215">
        <f>IF(N294="zákl. přenesená",J294,0)</f>
        <v>0</v>
      </c>
      <c r="BH294" s="215">
        <f>IF(N294="sníž. přenesená",J294,0)</f>
        <v>0</v>
      </c>
      <c r="BI294" s="215">
        <f>IF(N294="nulová",J294,0)</f>
        <v>0</v>
      </c>
      <c r="BJ294" s="16" t="s">
        <v>81</v>
      </c>
      <c r="BK294" s="215">
        <f>ROUND(I294*H294,2)</f>
        <v>0</v>
      </c>
      <c r="BL294" s="16" t="s">
        <v>145</v>
      </c>
      <c r="BM294" s="214" t="s">
        <v>855</v>
      </c>
    </row>
    <row r="295" s="2" customFormat="1" ht="21.75" customHeight="1">
      <c r="A295" s="37"/>
      <c r="B295" s="38"/>
      <c r="C295" s="203" t="s">
        <v>856</v>
      </c>
      <c r="D295" s="203" t="s">
        <v>126</v>
      </c>
      <c r="E295" s="204" t="s">
        <v>857</v>
      </c>
      <c r="F295" s="205" t="s">
        <v>858</v>
      </c>
      <c r="G295" s="206" t="s">
        <v>246</v>
      </c>
      <c r="H295" s="207">
        <v>140</v>
      </c>
      <c r="I295" s="208"/>
      <c r="J295" s="209">
        <f>ROUND(I295*H295,2)</f>
        <v>0</v>
      </c>
      <c r="K295" s="205" t="s">
        <v>130</v>
      </c>
      <c r="L295" s="43"/>
      <c r="M295" s="210" t="s">
        <v>19</v>
      </c>
      <c r="N295" s="211" t="s">
        <v>44</v>
      </c>
      <c r="O295" s="83"/>
      <c r="P295" s="212">
        <f>O295*H295</f>
        <v>0</v>
      </c>
      <c r="Q295" s="212">
        <v>0</v>
      </c>
      <c r="R295" s="212">
        <f>Q295*H295</f>
        <v>0</v>
      </c>
      <c r="S295" s="212">
        <v>0</v>
      </c>
      <c r="T295" s="213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14" t="s">
        <v>131</v>
      </c>
      <c r="AT295" s="214" t="s">
        <v>126</v>
      </c>
      <c r="AU295" s="214" t="s">
        <v>83</v>
      </c>
      <c r="AY295" s="16" t="s">
        <v>123</v>
      </c>
      <c r="BE295" s="215">
        <f>IF(N295="základní",J295,0)</f>
        <v>0</v>
      </c>
      <c r="BF295" s="215">
        <f>IF(N295="snížená",J295,0)</f>
        <v>0</v>
      </c>
      <c r="BG295" s="215">
        <f>IF(N295="zákl. přenesená",J295,0)</f>
        <v>0</v>
      </c>
      <c r="BH295" s="215">
        <f>IF(N295="sníž. přenesená",J295,0)</f>
        <v>0</v>
      </c>
      <c r="BI295" s="215">
        <f>IF(N295="nulová",J295,0)</f>
        <v>0</v>
      </c>
      <c r="BJ295" s="16" t="s">
        <v>81</v>
      </c>
      <c r="BK295" s="215">
        <f>ROUND(I295*H295,2)</f>
        <v>0</v>
      </c>
      <c r="BL295" s="16" t="s">
        <v>131</v>
      </c>
      <c r="BM295" s="214" t="s">
        <v>859</v>
      </c>
    </row>
    <row r="296" s="2" customFormat="1" ht="16.5" customHeight="1">
      <c r="A296" s="37"/>
      <c r="B296" s="38"/>
      <c r="C296" s="221" t="s">
        <v>860</v>
      </c>
      <c r="D296" s="221" t="s">
        <v>135</v>
      </c>
      <c r="E296" s="222" t="s">
        <v>861</v>
      </c>
      <c r="F296" s="223" t="s">
        <v>862</v>
      </c>
      <c r="G296" s="224" t="s">
        <v>246</v>
      </c>
      <c r="H296" s="225">
        <v>140</v>
      </c>
      <c r="I296" s="226"/>
      <c r="J296" s="227">
        <f>ROUND(I296*H296,2)</f>
        <v>0</v>
      </c>
      <c r="K296" s="223" t="s">
        <v>130</v>
      </c>
      <c r="L296" s="228"/>
      <c r="M296" s="229" t="s">
        <v>19</v>
      </c>
      <c r="N296" s="230" t="s">
        <v>44</v>
      </c>
      <c r="O296" s="83"/>
      <c r="P296" s="212">
        <f>O296*H296</f>
        <v>0</v>
      </c>
      <c r="Q296" s="212">
        <v>0</v>
      </c>
      <c r="R296" s="212">
        <f>Q296*H296</f>
        <v>0</v>
      </c>
      <c r="S296" s="212">
        <v>0</v>
      </c>
      <c r="T296" s="21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14" t="s">
        <v>131</v>
      </c>
      <c r="AT296" s="214" t="s">
        <v>135</v>
      </c>
      <c r="AU296" s="214" t="s">
        <v>83</v>
      </c>
      <c r="AY296" s="16" t="s">
        <v>123</v>
      </c>
      <c r="BE296" s="215">
        <f>IF(N296="základní",J296,0)</f>
        <v>0</v>
      </c>
      <c r="BF296" s="215">
        <f>IF(N296="snížená",J296,0)</f>
        <v>0</v>
      </c>
      <c r="BG296" s="215">
        <f>IF(N296="zákl. přenesená",J296,0)</f>
        <v>0</v>
      </c>
      <c r="BH296" s="215">
        <f>IF(N296="sníž. přenesená",J296,0)</f>
        <v>0</v>
      </c>
      <c r="BI296" s="215">
        <f>IF(N296="nulová",J296,0)</f>
        <v>0</v>
      </c>
      <c r="BJ296" s="16" t="s">
        <v>81</v>
      </c>
      <c r="BK296" s="215">
        <f>ROUND(I296*H296,2)</f>
        <v>0</v>
      </c>
      <c r="BL296" s="16" t="s">
        <v>131</v>
      </c>
      <c r="BM296" s="214" t="s">
        <v>863</v>
      </c>
    </row>
    <row r="297" s="2" customFormat="1" ht="44.25" customHeight="1">
      <c r="A297" s="37"/>
      <c r="B297" s="38"/>
      <c r="C297" s="203" t="s">
        <v>864</v>
      </c>
      <c r="D297" s="203" t="s">
        <v>126</v>
      </c>
      <c r="E297" s="204" t="s">
        <v>865</v>
      </c>
      <c r="F297" s="205" t="s">
        <v>866</v>
      </c>
      <c r="G297" s="206" t="s">
        <v>129</v>
      </c>
      <c r="H297" s="207">
        <v>2</v>
      </c>
      <c r="I297" s="208"/>
      <c r="J297" s="209">
        <f>ROUND(I297*H297,2)</f>
        <v>0</v>
      </c>
      <c r="K297" s="205" t="s">
        <v>130</v>
      </c>
      <c r="L297" s="43"/>
      <c r="M297" s="210" t="s">
        <v>19</v>
      </c>
      <c r="N297" s="211" t="s">
        <v>44</v>
      </c>
      <c r="O297" s="83"/>
      <c r="P297" s="212">
        <f>O297*H297</f>
        <v>0</v>
      </c>
      <c r="Q297" s="212">
        <v>0</v>
      </c>
      <c r="R297" s="212">
        <f>Q297*H297</f>
        <v>0</v>
      </c>
      <c r="S297" s="212">
        <v>0</v>
      </c>
      <c r="T297" s="213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14" t="s">
        <v>131</v>
      </c>
      <c r="AT297" s="214" t="s">
        <v>126</v>
      </c>
      <c r="AU297" s="214" t="s">
        <v>83</v>
      </c>
      <c r="AY297" s="16" t="s">
        <v>123</v>
      </c>
      <c r="BE297" s="215">
        <f>IF(N297="základní",J297,0)</f>
        <v>0</v>
      </c>
      <c r="BF297" s="215">
        <f>IF(N297="snížená",J297,0)</f>
        <v>0</v>
      </c>
      <c r="BG297" s="215">
        <f>IF(N297="zákl. přenesená",J297,0)</f>
        <v>0</v>
      </c>
      <c r="BH297" s="215">
        <f>IF(N297="sníž. přenesená",J297,0)</f>
        <v>0</v>
      </c>
      <c r="BI297" s="215">
        <f>IF(N297="nulová",J297,0)</f>
        <v>0</v>
      </c>
      <c r="BJ297" s="16" t="s">
        <v>81</v>
      </c>
      <c r="BK297" s="215">
        <f>ROUND(I297*H297,2)</f>
        <v>0</v>
      </c>
      <c r="BL297" s="16" t="s">
        <v>131</v>
      </c>
      <c r="BM297" s="214" t="s">
        <v>867</v>
      </c>
    </row>
    <row r="298" s="2" customFormat="1" ht="24.15" customHeight="1">
      <c r="A298" s="37"/>
      <c r="B298" s="38"/>
      <c r="C298" s="203" t="s">
        <v>868</v>
      </c>
      <c r="D298" s="203" t="s">
        <v>126</v>
      </c>
      <c r="E298" s="204" t="s">
        <v>869</v>
      </c>
      <c r="F298" s="205" t="s">
        <v>870</v>
      </c>
      <c r="G298" s="206" t="s">
        <v>129</v>
      </c>
      <c r="H298" s="207">
        <v>2</v>
      </c>
      <c r="I298" s="208"/>
      <c r="J298" s="209">
        <f>ROUND(I298*H298,2)</f>
        <v>0</v>
      </c>
      <c r="K298" s="205" t="s">
        <v>130</v>
      </c>
      <c r="L298" s="43"/>
      <c r="M298" s="210" t="s">
        <v>19</v>
      </c>
      <c r="N298" s="211" t="s">
        <v>44</v>
      </c>
      <c r="O298" s="83"/>
      <c r="P298" s="212">
        <f>O298*H298</f>
        <v>0</v>
      </c>
      <c r="Q298" s="212">
        <v>0</v>
      </c>
      <c r="R298" s="212">
        <f>Q298*H298</f>
        <v>0</v>
      </c>
      <c r="S298" s="212">
        <v>0</v>
      </c>
      <c r="T298" s="213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14" t="s">
        <v>131</v>
      </c>
      <c r="AT298" s="214" t="s">
        <v>126</v>
      </c>
      <c r="AU298" s="214" t="s">
        <v>83</v>
      </c>
      <c r="AY298" s="16" t="s">
        <v>123</v>
      </c>
      <c r="BE298" s="215">
        <f>IF(N298="základní",J298,0)</f>
        <v>0</v>
      </c>
      <c r="BF298" s="215">
        <f>IF(N298="snížená",J298,0)</f>
        <v>0</v>
      </c>
      <c r="BG298" s="215">
        <f>IF(N298="zákl. přenesená",J298,0)</f>
        <v>0</v>
      </c>
      <c r="BH298" s="215">
        <f>IF(N298="sníž. přenesená",J298,0)</f>
        <v>0</v>
      </c>
      <c r="BI298" s="215">
        <f>IF(N298="nulová",J298,0)</f>
        <v>0</v>
      </c>
      <c r="BJ298" s="16" t="s">
        <v>81</v>
      </c>
      <c r="BK298" s="215">
        <f>ROUND(I298*H298,2)</f>
        <v>0</v>
      </c>
      <c r="BL298" s="16" t="s">
        <v>131</v>
      </c>
      <c r="BM298" s="214" t="s">
        <v>871</v>
      </c>
    </row>
    <row r="299" s="2" customFormat="1" ht="24.15" customHeight="1">
      <c r="A299" s="37"/>
      <c r="B299" s="38"/>
      <c r="C299" s="203" t="s">
        <v>872</v>
      </c>
      <c r="D299" s="203" t="s">
        <v>126</v>
      </c>
      <c r="E299" s="204" t="s">
        <v>873</v>
      </c>
      <c r="F299" s="205" t="s">
        <v>874</v>
      </c>
      <c r="G299" s="206" t="s">
        <v>129</v>
      </c>
      <c r="H299" s="207">
        <v>1</v>
      </c>
      <c r="I299" s="208"/>
      <c r="J299" s="209">
        <f>ROUND(I299*H299,2)</f>
        <v>0</v>
      </c>
      <c r="K299" s="205" t="s">
        <v>130</v>
      </c>
      <c r="L299" s="43"/>
      <c r="M299" s="210" t="s">
        <v>19</v>
      </c>
      <c r="N299" s="211" t="s">
        <v>44</v>
      </c>
      <c r="O299" s="83"/>
      <c r="P299" s="212">
        <f>O299*H299</f>
        <v>0</v>
      </c>
      <c r="Q299" s="212">
        <v>0</v>
      </c>
      <c r="R299" s="212">
        <f>Q299*H299</f>
        <v>0</v>
      </c>
      <c r="S299" s="212">
        <v>0</v>
      </c>
      <c r="T299" s="213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14" t="s">
        <v>131</v>
      </c>
      <c r="AT299" s="214" t="s">
        <v>126</v>
      </c>
      <c r="AU299" s="214" t="s">
        <v>83</v>
      </c>
      <c r="AY299" s="16" t="s">
        <v>123</v>
      </c>
      <c r="BE299" s="215">
        <f>IF(N299="základní",J299,0)</f>
        <v>0</v>
      </c>
      <c r="BF299" s="215">
        <f>IF(N299="snížená",J299,0)</f>
        <v>0</v>
      </c>
      <c r="BG299" s="215">
        <f>IF(N299="zákl. přenesená",J299,0)</f>
        <v>0</v>
      </c>
      <c r="BH299" s="215">
        <f>IF(N299="sníž. přenesená",J299,0)</f>
        <v>0</v>
      </c>
      <c r="BI299" s="215">
        <f>IF(N299="nulová",J299,0)</f>
        <v>0</v>
      </c>
      <c r="BJ299" s="16" t="s">
        <v>81</v>
      </c>
      <c r="BK299" s="215">
        <f>ROUND(I299*H299,2)</f>
        <v>0</v>
      </c>
      <c r="BL299" s="16" t="s">
        <v>131</v>
      </c>
      <c r="BM299" s="214" t="s">
        <v>875</v>
      </c>
    </row>
    <row r="300" s="2" customFormat="1" ht="16.5" customHeight="1">
      <c r="A300" s="37"/>
      <c r="B300" s="38"/>
      <c r="C300" s="203" t="s">
        <v>876</v>
      </c>
      <c r="D300" s="203" t="s">
        <v>126</v>
      </c>
      <c r="E300" s="204" t="s">
        <v>877</v>
      </c>
      <c r="F300" s="205" t="s">
        <v>878</v>
      </c>
      <c r="G300" s="206" t="s">
        <v>246</v>
      </c>
      <c r="H300" s="207">
        <v>115</v>
      </c>
      <c r="I300" s="208"/>
      <c r="J300" s="209">
        <f>ROUND(I300*H300,2)</f>
        <v>0</v>
      </c>
      <c r="K300" s="205" t="s">
        <v>130</v>
      </c>
      <c r="L300" s="43"/>
      <c r="M300" s="210" t="s">
        <v>19</v>
      </c>
      <c r="N300" s="211" t="s">
        <v>44</v>
      </c>
      <c r="O300" s="83"/>
      <c r="P300" s="212">
        <f>O300*H300</f>
        <v>0</v>
      </c>
      <c r="Q300" s="212">
        <v>0</v>
      </c>
      <c r="R300" s="212">
        <f>Q300*H300</f>
        <v>0</v>
      </c>
      <c r="S300" s="212">
        <v>0</v>
      </c>
      <c r="T300" s="21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14" t="s">
        <v>131</v>
      </c>
      <c r="AT300" s="214" t="s">
        <v>126</v>
      </c>
      <c r="AU300" s="214" t="s">
        <v>83</v>
      </c>
      <c r="AY300" s="16" t="s">
        <v>123</v>
      </c>
      <c r="BE300" s="215">
        <f>IF(N300="základní",J300,0)</f>
        <v>0</v>
      </c>
      <c r="BF300" s="215">
        <f>IF(N300="snížená",J300,0)</f>
        <v>0</v>
      </c>
      <c r="BG300" s="215">
        <f>IF(N300="zákl. přenesená",J300,0)</f>
        <v>0</v>
      </c>
      <c r="BH300" s="215">
        <f>IF(N300="sníž. přenesená",J300,0)</f>
        <v>0</v>
      </c>
      <c r="BI300" s="215">
        <f>IF(N300="nulová",J300,0)</f>
        <v>0</v>
      </c>
      <c r="BJ300" s="16" t="s">
        <v>81</v>
      </c>
      <c r="BK300" s="215">
        <f>ROUND(I300*H300,2)</f>
        <v>0</v>
      </c>
      <c r="BL300" s="16" t="s">
        <v>131</v>
      </c>
      <c r="BM300" s="214" t="s">
        <v>879</v>
      </c>
    </row>
    <row r="301" s="2" customFormat="1">
      <c r="A301" s="37"/>
      <c r="B301" s="38"/>
      <c r="C301" s="39"/>
      <c r="D301" s="216" t="s">
        <v>133</v>
      </c>
      <c r="E301" s="39"/>
      <c r="F301" s="217" t="s">
        <v>880</v>
      </c>
      <c r="G301" s="39"/>
      <c r="H301" s="39"/>
      <c r="I301" s="218"/>
      <c r="J301" s="39"/>
      <c r="K301" s="39"/>
      <c r="L301" s="43"/>
      <c r="M301" s="219"/>
      <c r="N301" s="220"/>
      <c r="O301" s="83"/>
      <c r="P301" s="83"/>
      <c r="Q301" s="83"/>
      <c r="R301" s="83"/>
      <c r="S301" s="83"/>
      <c r="T301" s="84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133</v>
      </c>
      <c r="AU301" s="16" t="s">
        <v>83</v>
      </c>
    </row>
    <row r="302" s="2" customFormat="1" ht="16.5" customHeight="1">
      <c r="A302" s="37"/>
      <c r="B302" s="38"/>
      <c r="C302" s="221" t="s">
        <v>881</v>
      </c>
      <c r="D302" s="221" t="s">
        <v>135</v>
      </c>
      <c r="E302" s="222" t="s">
        <v>882</v>
      </c>
      <c r="F302" s="223" t="s">
        <v>883</v>
      </c>
      <c r="G302" s="224" t="s">
        <v>246</v>
      </c>
      <c r="H302" s="225">
        <v>115</v>
      </c>
      <c r="I302" s="226"/>
      <c r="J302" s="227">
        <f>ROUND(I302*H302,2)</f>
        <v>0</v>
      </c>
      <c r="K302" s="223" t="s">
        <v>130</v>
      </c>
      <c r="L302" s="228"/>
      <c r="M302" s="229" t="s">
        <v>19</v>
      </c>
      <c r="N302" s="230" t="s">
        <v>44</v>
      </c>
      <c r="O302" s="83"/>
      <c r="P302" s="212">
        <f>O302*H302</f>
        <v>0</v>
      </c>
      <c r="Q302" s="212">
        <v>0</v>
      </c>
      <c r="R302" s="212">
        <f>Q302*H302</f>
        <v>0</v>
      </c>
      <c r="S302" s="212">
        <v>0</v>
      </c>
      <c r="T302" s="21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14" t="s">
        <v>131</v>
      </c>
      <c r="AT302" s="214" t="s">
        <v>135</v>
      </c>
      <c r="AU302" s="214" t="s">
        <v>83</v>
      </c>
      <c r="AY302" s="16" t="s">
        <v>123</v>
      </c>
      <c r="BE302" s="215">
        <f>IF(N302="základní",J302,0)</f>
        <v>0</v>
      </c>
      <c r="BF302" s="215">
        <f>IF(N302="snížená",J302,0)</f>
        <v>0</v>
      </c>
      <c r="BG302" s="215">
        <f>IF(N302="zákl. přenesená",J302,0)</f>
        <v>0</v>
      </c>
      <c r="BH302" s="215">
        <f>IF(N302="sníž. přenesená",J302,0)</f>
        <v>0</v>
      </c>
      <c r="BI302" s="215">
        <f>IF(N302="nulová",J302,0)</f>
        <v>0</v>
      </c>
      <c r="BJ302" s="16" t="s">
        <v>81</v>
      </c>
      <c r="BK302" s="215">
        <f>ROUND(I302*H302,2)</f>
        <v>0</v>
      </c>
      <c r="BL302" s="16" t="s">
        <v>131</v>
      </c>
      <c r="BM302" s="214" t="s">
        <v>884</v>
      </c>
    </row>
    <row r="303" s="2" customFormat="1" ht="16.5" customHeight="1">
      <c r="A303" s="37"/>
      <c r="B303" s="38"/>
      <c r="C303" s="203" t="s">
        <v>885</v>
      </c>
      <c r="D303" s="203" t="s">
        <v>126</v>
      </c>
      <c r="E303" s="204" t="s">
        <v>886</v>
      </c>
      <c r="F303" s="205" t="s">
        <v>887</v>
      </c>
      <c r="G303" s="206" t="s">
        <v>246</v>
      </c>
      <c r="H303" s="207">
        <v>115</v>
      </c>
      <c r="I303" s="208"/>
      <c r="J303" s="209">
        <f>ROUND(I303*H303,2)</f>
        <v>0</v>
      </c>
      <c r="K303" s="205" t="s">
        <v>130</v>
      </c>
      <c r="L303" s="43"/>
      <c r="M303" s="210" t="s">
        <v>19</v>
      </c>
      <c r="N303" s="211" t="s">
        <v>44</v>
      </c>
      <c r="O303" s="83"/>
      <c r="P303" s="212">
        <f>O303*H303</f>
        <v>0</v>
      </c>
      <c r="Q303" s="212">
        <v>0</v>
      </c>
      <c r="R303" s="212">
        <f>Q303*H303</f>
        <v>0</v>
      </c>
      <c r="S303" s="212">
        <v>0</v>
      </c>
      <c r="T303" s="21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14" t="s">
        <v>131</v>
      </c>
      <c r="AT303" s="214" t="s">
        <v>126</v>
      </c>
      <c r="AU303" s="214" t="s">
        <v>83</v>
      </c>
      <c r="AY303" s="16" t="s">
        <v>123</v>
      </c>
      <c r="BE303" s="215">
        <f>IF(N303="základní",J303,0)</f>
        <v>0</v>
      </c>
      <c r="BF303" s="215">
        <f>IF(N303="snížená",J303,0)</f>
        <v>0</v>
      </c>
      <c r="BG303" s="215">
        <f>IF(N303="zákl. přenesená",J303,0)</f>
        <v>0</v>
      </c>
      <c r="BH303" s="215">
        <f>IF(N303="sníž. přenesená",J303,0)</f>
        <v>0</v>
      </c>
      <c r="BI303" s="215">
        <f>IF(N303="nulová",J303,0)</f>
        <v>0</v>
      </c>
      <c r="BJ303" s="16" t="s">
        <v>81</v>
      </c>
      <c r="BK303" s="215">
        <f>ROUND(I303*H303,2)</f>
        <v>0</v>
      </c>
      <c r="BL303" s="16" t="s">
        <v>131</v>
      </c>
      <c r="BM303" s="214" t="s">
        <v>888</v>
      </c>
    </row>
    <row r="304" s="2" customFormat="1" ht="21.75" customHeight="1">
      <c r="A304" s="37"/>
      <c r="B304" s="38"/>
      <c r="C304" s="221" t="s">
        <v>889</v>
      </c>
      <c r="D304" s="221" t="s">
        <v>135</v>
      </c>
      <c r="E304" s="222" t="s">
        <v>890</v>
      </c>
      <c r="F304" s="223" t="s">
        <v>891</v>
      </c>
      <c r="G304" s="224" t="s">
        <v>246</v>
      </c>
      <c r="H304" s="225">
        <v>115</v>
      </c>
      <c r="I304" s="226"/>
      <c r="J304" s="227">
        <f>ROUND(I304*H304,2)</f>
        <v>0</v>
      </c>
      <c r="K304" s="223" t="s">
        <v>130</v>
      </c>
      <c r="L304" s="228"/>
      <c r="M304" s="229" t="s">
        <v>19</v>
      </c>
      <c r="N304" s="230" t="s">
        <v>44</v>
      </c>
      <c r="O304" s="83"/>
      <c r="P304" s="212">
        <f>O304*H304</f>
        <v>0</v>
      </c>
      <c r="Q304" s="212">
        <v>0</v>
      </c>
      <c r="R304" s="212">
        <f>Q304*H304</f>
        <v>0</v>
      </c>
      <c r="S304" s="212">
        <v>0</v>
      </c>
      <c r="T304" s="21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14" t="s">
        <v>131</v>
      </c>
      <c r="AT304" s="214" t="s">
        <v>135</v>
      </c>
      <c r="AU304" s="214" t="s">
        <v>83</v>
      </c>
      <c r="AY304" s="16" t="s">
        <v>123</v>
      </c>
      <c r="BE304" s="215">
        <f>IF(N304="základní",J304,0)</f>
        <v>0</v>
      </c>
      <c r="BF304" s="215">
        <f>IF(N304="snížená",J304,0)</f>
        <v>0</v>
      </c>
      <c r="BG304" s="215">
        <f>IF(N304="zákl. přenesená",J304,0)</f>
        <v>0</v>
      </c>
      <c r="BH304" s="215">
        <f>IF(N304="sníž. přenesená",J304,0)</f>
        <v>0</v>
      </c>
      <c r="BI304" s="215">
        <f>IF(N304="nulová",J304,0)</f>
        <v>0</v>
      </c>
      <c r="BJ304" s="16" t="s">
        <v>81</v>
      </c>
      <c r="BK304" s="215">
        <f>ROUND(I304*H304,2)</f>
        <v>0</v>
      </c>
      <c r="BL304" s="16" t="s">
        <v>131</v>
      </c>
      <c r="BM304" s="214" t="s">
        <v>892</v>
      </c>
    </row>
    <row r="305" s="2" customFormat="1" ht="16.5" customHeight="1">
      <c r="A305" s="37"/>
      <c r="B305" s="38"/>
      <c r="C305" s="203" t="s">
        <v>893</v>
      </c>
      <c r="D305" s="203" t="s">
        <v>126</v>
      </c>
      <c r="E305" s="204" t="s">
        <v>894</v>
      </c>
      <c r="F305" s="205" t="s">
        <v>895</v>
      </c>
      <c r="G305" s="206" t="s">
        <v>246</v>
      </c>
      <c r="H305" s="207">
        <v>115</v>
      </c>
      <c r="I305" s="208"/>
      <c r="J305" s="209">
        <f>ROUND(I305*H305,2)</f>
        <v>0</v>
      </c>
      <c r="K305" s="205" t="s">
        <v>130</v>
      </c>
      <c r="L305" s="43"/>
      <c r="M305" s="210" t="s">
        <v>19</v>
      </c>
      <c r="N305" s="211" t="s">
        <v>44</v>
      </c>
      <c r="O305" s="83"/>
      <c r="P305" s="212">
        <f>O305*H305</f>
        <v>0</v>
      </c>
      <c r="Q305" s="212">
        <v>0</v>
      </c>
      <c r="R305" s="212">
        <f>Q305*H305</f>
        <v>0</v>
      </c>
      <c r="S305" s="212">
        <v>0</v>
      </c>
      <c r="T305" s="21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14" t="s">
        <v>131</v>
      </c>
      <c r="AT305" s="214" t="s">
        <v>126</v>
      </c>
      <c r="AU305" s="214" t="s">
        <v>83</v>
      </c>
      <c r="AY305" s="16" t="s">
        <v>123</v>
      </c>
      <c r="BE305" s="215">
        <f>IF(N305="základní",J305,0)</f>
        <v>0</v>
      </c>
      <c r="BF305" s="215">
        <f>IF(N305="snížená",J305,0)</f>
        <v>0</v>
      </c>
      <c r="BG305" s="215">
        <f>IF(N305="zákl. přenesená",J305,0)</f>
        <v>0</v>
      </c>
      <c r="BH305" s="215">
        <f>IF(N305="sníž. přenesená",J305,0)</f>
        <v>0</v>
      </c>
      <c r="BI305" s="215">
        <f>IF(N305="nulová",J305,0)</f>
        <v>0</v>
      </c>
      <c r="BJ305" s="16" t="s">
        <v>81</v>
      </c>
      <c r="BK305" s="215">
        <f>ROUND(I305*H305,2)</f>
        <v>0</v>
      </c>
      <c r="BL305" s="16" t="s">
        <v>131</v>
      </c>
      <c r="BM305" s="214" t="s">
        <v>896</v>
      </c>
    </row>
    <row r="306" s="2" customFormat="1" ht="37.8" customHeight="1">
      <c r="A306" s="37"/>
      <c r="B306" s="38"/>
      <c r="C306" s="203" t="s">
        <v>897</v>
      </c>
      <c r="D306" s="203" t="s">
        <v>126</v>
      </c>
      <c r="E306" s="204" t="s">
        <v>898</v>
      </c>
      <c r="F306" s="205" t="s">
        <v>899</v>
      </c>
      <c r="G306" s="206" t="s">
        <v>184</v>
      </c>
      <c r="H306" s="207">
        <v>6</v>
      </c>
      <c r="I306" s="208"/>
      <c r="J306" s="209">
        <f>ROUND(I306*H306,2)</f>
        <v>0</v>
      </c>
      <c r="K306" s="205" t="s">
        <v>130</v>
      </c>
      <c r="L306" s="43"/>
      <c r="M306" s="210" t="s">
        <v>19</v>
      </c>
      <c r="N306" s="211" t="s">
        <v>44</v>
      </c>
      <c r="O306" s="83"/>
      <c r="P306" s="212">
        <f>O306*H306</f>
        <v>0</v>
      </c>
      <c r="Q306" s="212">
        <v>0</v>
      </c>
      <c r="R306" s="212">
        <f>Q306*H306</f>
        <v>0</v>
      </c>
      <c r="S306" s="212">
        <v>0</v>
      </c>
      <c r="T306" s="213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14" t="s">
        <v>131</v>
      </c>
      <c r="AT306" s="214" t="s">
        <v>126</v>
      </c>
      <c r="AU306" s="214" t="s">
        <v>83</v>
      </c>
      <c r="AY306" s="16" t="s">
        <v>123</v>
      </c>
      <c r="BE306" s="215">
        <f>IF(N306="základní",J306,0)</f>
        <v>0</v>
      </c>
      <c r="BF306" s="215">
        <f>IF(N306="snížená",J306,0)</f>
        <v>0</v>
      </c>
      <c r="BG306" s="215">
        <f>IF(N306="zákl. přenesená",J306,0)</f>
        <v>0</v>
      </c>
      <c r="BH306" s="215">
        <f>IF(N306="sníž. přenesená",J306,0)</f>
        <v>0</v>
      </c>
      <c r="BI306" s="215">
        <f>IF(N306="nulová",J306,0)</f>
        <v>0</v>
      </c>
      <c r="BJ306" s="16" t="s">
        <v>81</v>
      </c>
      <c r="BK306" s="215">
        <f>ROUND(I306*H306,2)</f>
        <v>0</v>
      </c>
      <c r="BL306" s="16" t="s">
        <v>131</v>
      </c>
      <c r="BM306" s="214" t="s">
        <v>900</v>
      </c>
    </row>
    <row r="307" s="2" customFormat="1">
      <c r="A307" s="37"/>
      <c r="B307" s="38"/>
      <c r="C307" s="39"/>
      <c r="D307" s="216" t="s">
        <v>133</v>
      </c>
      <c r="E307" s="39"/>
      <c r="F307" s="217" t="s">
        <v>901</v>
      </c>
      <c r="G307" s="39"/>
      <c r="H307" s="39"/>
      <c r="I307" s="218"/>
      <c r="J307" s="39"/>
      <c r="K307" s="39"/>
      <c r="L307" s="43"/>
      <c r="M307" s="219"/>
      <c r="N307" s="220"/>
      <c r="O307" s="83"/>
      <c r="P307" s="83"/>
      <c r="Q307" s="83"/>
      <c r="R307" s="83"/>
      <c r="S307" s="83"/>
      <c r="T307" s="84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133</v>
      </c>
      <c r="AU307" s="16" t="s">
        <v>83</v>
      </c>
    </row>
    <row r="308" s="12" customFormat="1" ht="25.92" customHeight="1">
      <c r="A308" s="12"/>
      <c r="B308" s="187"/>
      <c r="C308" s="188"/>
      <c r="D308" s="189" t="s">
        <v>72</v>
      </c>
      <c r="E308" s="190" t="s">
        <v>902</v>
      </c>
      <c r="F308" s="190" t="s">
        <v>903</v>
      </c>
      <c r="G308" s="188"/>
      <c r="H308" s="188"/>
      <c r="I308" s="191"/>
      <c r="J308" s="192">
        <f>BK308</f>
        <v>0</v>
      </c>
      <c r="K308" s="188"/>
      <c r="L308" s="193"/>
      <c r="M308" s="194"/>
      <c r="N308" s="195"/>
      <c r="O308" s="195"/>
      <c r="P308" s="196">
        <f>SUM(P309:P324)</f>
        <v>0</v>
      </c>
      <c r="Q308" s="195"/>
      <c r="R308" s="196">
        <f>SUM(R309:R324)</f>
        <v>0</v>
      </c>
      <c r="S308" s="195"/>
      <c r="T308" s="197">
        <f>SUM(T309:T324)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98" t="s">
        <v>145</v>
      </c>
      <c r="AT308" s="199" t="s">
        <v>72</v>
      </c>
      <c r="AU308" s="199" t="s">
        <v>73</v>
      </c>
      <c r="AY308" s="198" t="s">
        <v>123</v>
      </c>
      <c r="BK308" s="200">
        <f>SUM(BK309:BK324)</f>
        <v>0</v>
      </c>
    </row>
    <row r="309" s="2" customFormat="1" ht="16.5" customHeight="1">
      <c r="A309" s="37"/>
      <c r="B309" s="38"/>
      <c r="C309" s="203" t="s">
        <v>904</v>
      </c>
      <c r="D309" s="203" t="s">
        <v>126</v>
      </c>
      <c r="E309" s="204" t="s">
        <v>905</v>
      </c>
      <c r="F309" s="205" t="s">
        <v>906</v>
      </c>
      <c r="G309" s="206" t="s">
        <v>129</v>
      </c>
      <c r="H309" s="207">
        <v>1</v>
      </c>
      <c r="I309" s="208"/>
      <c r="J309" s="209">
        <f>ROUND(I309*H309,2)</f>
        <v>0</v>
      </c>
      <c r="K309" s="205" t="s">
        <v>130</v>
      </c>
      <c r="L309" s="43"/>
      <c r="M309" s="210" t="s">
        <v>19</v>
      </c>
      <c r="N309" s="211" t="s">
        <v>44</v>
      </c>
      <c r="O309" s="83"/>
      <c r="P309" s="212">
        <f>O309*H309</f>
        <v>0</v>
      </c>
      <c r="Q309" s="212">
        <v>0</v>
      </c>
      <c r="R309" s="212">
        <f>Q309*H309</f>
        <v>0</v>
      </c>
      <c r="S309" s="212">
        <v>0</v>
      </c>
      <c r="T309" s="213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14" t="s">
        <v>131</v>
      </c>
      <c r="AT309" s="214" t="s">
        <v>126</v>
      </c>
      <c r="AU309" s="214" t="s">
        <v>81</v>
      </c>
      <c r="AY309" s="16" t="s">
        <v>123</v>
      </c>
      <c r="BE309" s="215">
        <f>IF(N309="základní",J309,0)</f>
        <v>0</v>
      </c>
      <c r="BF309" s="215">
        <f>IF(N309="snížená",J309,0)</f>
        <v>0</v>
      </c>
      <c r="BG309" s="215">
        <f>IF(N309="zákl. přenesená",J309,0)</f>
        <v>0</v>
      </c>
      <c r="BH309" s="215">
        <f>IF(N309="sníž. přenesená",J309,0)</f>
        <v>0</v>
      </c>
      <c r="BI309" s="215">
        <f>IF(N309="nulová",J309,0)</f>
        <v>0</v>
      </c>
      <c r="BJ309" s="16" t="s">
        <v>81</v>
      </c>
      <c r="BK309" s="215">
        <f>ROUND(I309*H309,2)</f>
        <v>0</v>
      </c>
      <c r="BL309" s="16" t="s">
        <v>131</v>
      </c>
      <c r="BM309" s="214" t="s">
        <v>907</v>
      </c>
    </row>
    <row r="310" s="2" customFormat="1" ht="16.5" customHeight="1">
      <c r="A310" s="37"/>
      <c r="B310" s="38"/>
      <c r="C310" s="221" t="s">
        <v>908</v>
      </c>
      <c r="D310" s="221" t="s">
        <v>135</v>
      </c>
      <c r="E310" s="222" t="s">
        <v>909</v>
      </c>
      <c r="F310" s="223" t="s">
        <v>910</v>
      </c>
      <c r="G310" s="224" t="s">
        <v>129</v>
      </c>
      <c r="H310" s="225">
        <v>1</v>
      </c>
      <c r="I310" s="226"/>
      <c r="J310" s="227">
        <f>ROUND(I310*H310,2)</f>
        <v>0</v>
      </c>
      <c r="K310" s="223" t="s">
        <v>130</v>
      </c>
      <c r="L310" s="228"/>
      <c r="M310" s="229" t="s">
        <v>19</v>
      </c>
      <c r="N310" s="230" t="s">
        <v>44</v>
      </c>
      <c r="O310" s="83"/>
      <c r="P310" s="212">
        <f>O310*H310</f>
        <v>0</v>
      </c>
      <c r="Q310" s="212">
        <v>0</v>
      </c>
      <c r="R310" s="212">
        <f>Q310*H310</f>
        <v>0</v>
      </c>
      <c r="S310" s="212">
        <v>0</v>
      </c>
      <c r="T310" s="21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14" t="s">
        <v>131</v>
      </c>
      <c r="AT310" s="214" t="s">
        <v>135</v>
      </c>
      <c r="AU310" s="214" t="s">
        <v>81</v>
      </c>
      <c r="AY310" s="16" t="s">
        <v>123</v>
      </c>
      <c r="BE310" s="215">
        <f>IF(N310="základní",J310,0)</f>
        <v>0</v>
      </c>
      <c r="BF310" s="215">
        <f>IF(N310="snížená",J310,0)</f>
        <v>0</v>
      </c>
      <c r="BG310" s="215">
        <f>IF(N310="zákl. přenesená",J310,0)</f>
        <v>0</v>
      </c>
      <c r="BH310" s="215">
        <f>IF(N310="sníž. přenesená",J310,0)</f>
        <v>0</v>
      </c>
      <c r="BI310" s="215">
        <f>IF(N310="nulová",J310,0)</f>
        <v>0</v>
      </c>
      <c r="BJ310" s="16" t="s">
        <v>81</v>
      </c>
      <c r="BK310" s="215">
        <f>ROUND(I310*H310,2)</f>
        <v>0</v>
      </c>
      <c r="BL310" s="16" t="s">
        <v>131</v>
      </c>
      <c r="BM310" s="214" t="s">
        <v>911</v>
      </c>
    </row>
    <row r="311" s="2" customFormat="1" ht="16.5" customHeight="1">
      <c r="A311" s="37"/>
      <c r="B311" s="38"/>
      <c r="C311" s="203" t="s">
        <v>912</v>
      </c>
      <c r="D311" s="203" t="s">
        <v>126</v>
      </c>
      <c r="E311" s="204" t="s">
        <v>913</v>
      </c>
      <c r="F311" s="205" t="s">
        <v>914</v>
      </c>
      <c r="G311" s="206" t="s">
        <v>129</v>
      </c>
      <c r="H311" s="207">
        <v>1</v>
      </c>
      <c r="I311" s="208"/>
      <c r="J311" s="209">
        <f>ROUND(I311*H311,2)</f>
        <v>0</v>
      </c>
      <c r="K311" s="205" t="s">
        <v>130</v>
      </c>
      <c r="L311" s="43"/>
      <c r="M311" s="210" t="s">
        <v>19</v>
      </c>
      <c r="N311" s="211" t="s">
        <v>44</v>
      </c>
      <c r="O311" s="83"/>
      <c r="P311" s="212">
        <f>O311*H311</f>
        <v>0</v>
      </c>
      <c r="Q311" s="212">
        <v>0</v>
      </c>
      <c r="R311" s="212">
        <f>Q311*H311</f>
        <v>0</v>
      </c>
      <c r="S311" s="212">
        <v>0</v>
      </c>
      <c r="T311" s="213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14" t="s">
        <v>131</v>
      </c>
      <c r="AT311" s="214" t="s">
        <v>126</v>
      </c>
      <c r="AU311" s="214" t="s">
        <v>81</v>
      </c>
      <c r="AY311" s="16" t="s">
        <v>123</v>
      </c>
      <c r="BE311" s="215">
        <f>IF(N311="základní",J311,0)</f>
        <v>0</v>
      </c>
      <c r="BF311" s="215">
        <f>IF(N311="snížená",J311,0)</f>
        <v>0</v>
      </c>
      <c r="BG311" s="215">
        <f>IF(N311="zákl. přenesená",J311,0)</f>
        <v>0</v>
      </c>
      <c r="BH311" s="215">
        <f>IF(N311="sníž. přenesená",J311,0)</f>
        <v>0</v>
      </c>
      <c r="BI311" s="215">
        <f>IF(N311="nulová",J311,0)</f>
        <v>0</v>
      </c>
      <c r="BJ311" s="16" t="s">
        <v>81</v>
      </c>
      <c r="BK311" s="215">
        <f>ROUND(I311*H311,2)</f>
        <v>0</v>
      </c>
      <c r="BL311" s="16" t="s">
        <v>131</v>
      </c>
      <c r="BM311" s="214" t="s">
        <v>915</v>
      </c>
    </row>
    <row r="312" s="2" customFormat="1" ht="24.15" customHeight="1">
      <c r="A312" s="37"/>
      <c r="B312" s="38"/>
      <c r="C312" s="203" t="s">
        <v>916</v>
      </c>
      <c r="D312" s="203" t="s">
        <v>126</v>
      </c>
      <c r="E312" s="204" t="s">
        <v>917</v>
      </c>
      <c r="F312" s="205" t="s">
        <v>918</v>
      </c>
      <c r="G312" s="206" t="s">
        <v>129</v>
      </c>
      <c r="H312" s="207">
        <v>1</v>
      </c>
      <c r="I312" s="208"/>
      <c r="J312" s="209">
        <f>ROUND(I312*H312,2)</f>
        <v>0</v>
      </c>
      <c r="K312" s="205" t="s">
        <v>130</v>
      </c>
      <c r="L312" s="43"/>
      <c r="M312" s="210" t="s">
        <v>19</v>
      </c>
      <c r="N312" s="211" t="s">
        <v>44</v>
      </c>
      <c r="O312" s="83"/>
      <c r="P312" s="212">
        <f>O312*H312</f>
        <v>0</v>
      </c>
      <c r="Q312" s="212">
        <v>0</v>
      </c>
      <c r="R312" s="212">
        <f>Q312*H312</f>
        <v>0</v>
      </c>
      <c r="S312" s="212">
        <v>0</v>
      </c>
      <c r="T312" s="21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14" t="s">
        <v>131</v>
      </c>
      <c r="AT312" s="214" t="s">
        <v>126</v>
      </c>
      <c r="AU312" s="214" t="s">
        <v>81</v>
      </c>
      <c r="AY312" s="16" t="s">
        <v>123</v>
      </c>
      <c r="BE312" s="215">
        <f>IF(N312="základní",J312,0)</f>
        <v>0</v>
      </c>
      <c r="BF312" s="215">
        <f>IF(N312="snížená",J312,0)</f>
        <v>0</v>
      </c>
      <c r="BG312" s="215">
        <f>IF(N312="zákl. přenesená",J312,0)</f>
        <v>0</v>
      </c>
      <c r="BH312" s="215">
        <f>IF(N312="sníž. přenesená",J312,0)</f>
        <v>0</v>
      </c>
      <c r="BI312" s="215">
        <f>IF(N312="nulová",J312,0)</f>
        <v>0</v>
      </c>
      <c r="BJ312" s="16" t="s">
        <v>81</v>
      </c>
      <c r="BK312" s="215">
        <f>ROUND(I312*H312,2)</f>
        <v>0</v>
      </c>
      <c r="BL312" s="16" t="s">
        <v>131</v>
      </c>
      <c r="BM312" s="214" t="s">
        <v>919</v>
      </c>
    </row>
    <row r="313" s="2" customFormat="1" ht="16.5" customHeight="1">
      <c r="A313" s="37"/>
      <c r="B313" s="38"/>
      <c r="C313" s="221" t="s">
        <v>920</v>
      </c>
      <c r="D313" s="221" t="s">
        <v>135</v>
      </c>
      <c r="E313" s="222" t="s">
        <v>921</v>
      </c>
      <c r="F313" s="223" t="s">
        <v>922</v>
      </c>
      <c r="G313" s="224" t="s">
        <v>129</v>
      </c>
      <c r="H313" s="225">
        <v>1</v>
      </c>
      <c r="I313" s="226"/>
      <c r="J313" s="227">
        <f>ROUND(I313*H313,2)</f>
        <v>0</v>
      </c>
      <c r="K313" s="223" t="s">
        <v>130</v>
      </c>
      <c r="L313" s="228"/>
      <c r="M313" s="229" t="s">
        <v>19</v>
      </c>
      <c r="N313" s="230" t="s">
        <v>44</v>
      </c>
      <c r="O313" s="83"/>
      <c r="P313" s="212">
        <f>O313*H313</f>
        <v>0</v>
      </c>
      <c r="Q313" s="212">
        <v>0</v>
      </c>
      <c r="R313" s="212">
        <f>Q313*H313</f>
        <v>0</v>
      </c>
      <c r="S313" s="212">
        <v>0</v>
      </c>
      <c r="T313" s="213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14" t="s">
        <v>131</v>
      </c>
      <c r="AT313" s="214" t="s">
        <v>135</v>
      </c>
      <c r="AU313" s="214" t="s">
        <v>81</v>
      </c>
      <c r="AY313" s="16" t="s">
        <v>123</v>
      </c>
      <c r="BE313" s="215">
        <f>IF(N313="základní",J313,0)</f>
        <v>0</v>
      </c>
      <c r="BF313" s="215">
        <f>IF(N313="snížená",J313,0)</f>
        <v>0</v>
      </c>
      <c r="BG313" s="215">
        <f>IF(N313="zákl. přenesená",J313,0)</f>
        <v>0</v>
      </c>
      <c r="BH313" s="215">
        <f>IF(N313="sníž. přenesená",J313,0)</f>
        <v>0</v>
      </c>
      <c r="BI313" s="215">
        <f>IF(N313="nulová",J313,0)</f>
        <v>0</v>
      </c>
      <c r="BJ313" s="16" t="s">
        <v>81</v>
      </c>
      <c r="BK313" s="215">
        <f>ROUND(I313*H313,2)</f>
        <v>0</v>
      </c>
      <c r="BL313" s="16" t="s">
        <v>131</v>
      </c>
      <c r="BM313" s="214" t="s">
        <v>923</v>
      </c>
    </row>
    <row r="314" s="2" customFormat="1" ht="55.5" customHeight="1">
      <c r="A314" s="37"/>
      <c r="B314" s="38"/>
      <c r="C314" s="203" t="s">
        <v>924</v>
      </c>
      <c r="D314" s="203" t="s">
        <v>126</v>
      </c>
      <c r="E314" s="204" t="s">
        <v>925</v>
      </c>
      <c r="F314" s="205" t="s">
        <v>926</v>
      </c>
      <c r="G314" s="206" t="s">
        <v>927</v>
      </c>
      <c r="H314" s="207">
        <v>1537.6099999999999</v>
      </c>
      <c r="I314" s="208"/>
      <c r="J314" s="209">
        <f>ROUND(I314*H314,2)</f>
        <v>0</v>
      </c>
      <c r="K314" s="205" t="s">
        <v>130</v>
      </c>
      <c r="L314" s="43"/>
      <c r="M314" s="210" t="s">
        <v>19</v>
      </c>
      <c r="N314" s="211" t="s">
        <v>44</v>
      </c>
      <c r="O314" s="83"/>
      <c r="P314" s="212">
        <f>O314*H314</f>
        <v>0</v>
      </c>
      <c r="Q314" s="212">
        <v>0</v>
      </c>
      <c r="R314" s="212">
        <f>Q314*H314</f>
        <v>0</v>
      </c>
      <c r="S314" s="212">
        <v>0</v>
      </c>
      <c r="T314" s="213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14" t="s">
        <v>131</v>
      </c>
      <c r="AT314" s="214" t="s">
        <v>126</v>
      </c>
      <c r="AU314" s="214" t="s">
        <v>81</v>
      </c>
      <c r="AY314" s="16" t="s">
        <v>123</v>
      </c>
      <c r="BE314" s="215">
        <f>IF(N314="základní",J314,0)</f>
        <v>0</v>
      </c>
      <c r="BF314" s="215">
        <f>IF(N314="snížená",J314,0)</f>
        <v>0</v>
      </c>
      <c r="BG314" s="215">
        <f>IF(N314="zákl. přenesená",J314,0)</f>
        <v>0</v>
      </c>
      <c r="BH314" s="215">
        <f>IF(N314="sníž. přenesená",J314,0)</f>
        <v>0</v>
      </c>
      <c r="BI314" s="215">
        <f>IF(N314="nulová",J314,0)</f>
        <v>0</v>
      </c>
      <c r="BJ314" s="16" t="s">
        <v>81</v>
      </c>
      <c r="BK314" s="215">
        <f>ROUND(I314*H314,2)</f>
        <v>0</v>
      </c>
      <c r="BL314" s="16" t="s">
        <v>131</v>
      </c>
      <c r="BM314" s="214" t="s">
        <v>928</v>
      </c>
    </row>
    <row r="315" s="2" customFormat="1" ht="55.5" customHeight="1">
      <c r="A315" s="37"/>
      <c r="B315" s="38"/>
      <c r="C315" s="203" t="s">
        <v>929</v>
      </c>
      <c r="D315" s="203" t="s">
        <v>126</v>
      </c>
      <c r="E315" s="204" t="s">
        <v>930</v>
      </c>
      <c r="F315" s="205" t="s">
        <v>931</v>
      </c>
      <c r="G315" s="206" t="s">
        <v>927</v>
      </c>
      <c r="H315" s="207">
        <v>1537.6099999999999</v>
      </c>
      <c r="I315" s="208"/>
      <c r="J315" s="209">
        <f>ROUND(I315*H315,2)</f>
        <v>0</v>
      </c>
      <c r="K315" s="205" t="s">
        <v>130</v>
      </c>
      <c r="L315" s="43"/>
      <c r="M315" s="210" t="s">
        <v>19</v>
      </c>
      <c r="N315" s="211" t="s">
        <v>44</v>
      </c>
      <c r="O315" s="83"/>
      <c r="P315" s="212">
        <f>O315*H315</f>
        <v>0</v>
      </c>
      <c r="Q315" s="212">
        <v>0</v>
      </c>
      <c r="R315" s="212">
        <f>Q315*H315</f>
        <v>0</v>
      </c>
      <c r="S315" s="212">
        <v>0</v>
      </c>
      <c r="T315" s="213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14" t="s">
        <v>131</v>
      </c>
      <c r="AT315" s="214" t="s">
        <v>126</v>
      </c>
      <c r="AU315" s="214" t="s">
        <v>81</v>
      </c>
      <c r="AY315" s="16" t="s">
        <v>123</v>
      </c>
      <c r="BE315" s="215">
        <f>IF(N315="základní",J315,0)</f>
        <v>0</v>
      </c>
      <c r="BF315" s="215">
        <f>IF(N315="snížená",J315,0)</f>
        <v>0</v>
      </c>
      <c r="BG315" s="215">
        <f>IF(N315="zákl. přenesená",J315,0)</f>
        <v>0</v>
      </c>
      <c r="BH315" s="215">
        <f>IF(N315="sníž. přenesená",J315,0)</f>
        <v>0</v>
      </c>
      <c r="BI315" s="215">
        <f>IF(N315="nulová",J315,0)</f>
        <v>0</v>
      </c>
      <c r="BJ315" s="16" t="s">
        <v>81</v>
      </c>
      <c r="BK315" s="215">
        <f>ROUND(I315*H315,2)</f>
        <v>0</v>
      </c>
      <c r="BL315" s="16" t="s">
        <v>131</v>
      </c>
      <c r="BM315" s="214" t="s">
        <v>932</v>
      </c>
    </row>
    <row r="316" s="2" customFormat="1" ht="62.7" customHeight="1">
      <c r="A316" s="37"/>
      <c r="B316" s="38"/>
      <c r="C316" s="203" t="s">
        <v>933</v>
      </c>
      <c r="D316" s="203" t="s">
        <v>126</v>
      </c>
      <c r="E316" s="204" t="s">
        <v>934</v>
      </c>
      <c r="F316" s="205" t="s">
        <v>935</v>
      </c>
      <c r="G316" s="206" t="s">
        <v>927</v>
      </c>
      <c r="H316" s="207">
        <v>950</v>
      </c>
      <c r="I316" s="208"/>
      <c r="J316" s="209">
        <f>ROUND(I316*H316,2)</f>
        <v>0</v>
      </c>
      <c r="K316" s="205" t="s">
        <v>130</v>
      </c>
      <c r="L316" s="43"/>
      <c r="M316" s="210" t="s">
        <v>19</v>
      </c>
      <c r="N316" s="211" t="s">
        <v>44</v>
      </c>
      <c r="O316" s="83"/>
      <c r="P316" s="212">
        <f>O316*H316</f>
        <v>0</v>
      </c>
      <c r="Q316" s="212">
        <v>0</v>
      </c>
      <c r="R316" s="212">
        <f>Q316*H316</f>
        <v>0</v>
      </c>
      <c r="S316" s="212">
        <v>0</v>
      </c>
      <c r="T316" s="213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14" t="s">
        <v>131</v>
      </c>
      <c r="AT316" s="214" t="s">
        <v>126</v>
      </c>
      <c r="AU316" s="214" t="s">
        <v>81</v>
      </c>
      <c r="AY316" s="16" t="s">
        <v>123</v>
      </c>
      <c r="BE316" s="215">
        <f>IF(N316="základní",J316,0)</f>
        <v>0</v>
      </c>
      <c r="BF316" s="215">
        <f>IF(N316="snížená",J316,0)</f>
        <v>0</v>
      </c>
      <c r="BG316" s="215">
        <f>IF(N316="zákl. přenesená",J316,0)</f>
        <v>0</v>
      </c>
      <c r="BH316" s="215">
        <f>IF(N316="sníž. přenesená",J316,0)</f>
        <v>0</v>
      </c>
      <c r="BI316" s="215">
        <f>IF(N316="nulová",J316,0)</f>
        <v>0</v>
      </c>
      <c r="BJ316" s="16" t="s">
        <v>81</v>
      </c>
      <c r="BK316" s="215">
        <f>ROUND(I316*H316,2)</f>
        <v>0</v>
      </c>
      <c r="BL316" s="16" t="s">
        <v>131</v>
      </c>
      <c r="BM316" s="214" t="s">
        <v>936</v>
      </c>
    </row>
    <row r="317" s="2" customFormat="1" ht="62.7" customHeight="1">
      <c r="A317" s="37"/>
      <c r="B317" s="38"/>
      <c r="C317" s="203" t="s">
        <v>937</v>
      </c>
      <c r="D317" s="203" t="s">
        <v>126</v>
      </c>
      <c r="E317" s="204" t="s">
        <v>938</v>
      </c>
      <c r="F317" s="205" t="s">
        <v>939</v>
      </c>
      <c r="G317" s="206" t="s">
        <v>927</v>
      </c>
      <c r="H317" s="207">
        <v>950</v>
      </c>
      <c r="I317" s="208"/>
      <c r="J317" s="209">
        <f>ROUND(I317*H317,2)</f>
        <v>0</v>
      </c>
      <c r="K317" s="205" t="s">
        <v>130</v>
      </c>
      <c r="L317" s="43"/>
      <c r="M317" s="210" t="s">
        <v>19</v>
      </c>
      <c r="N317" s="211" t="s">
        <v>44</v>
      </c>
      <c r="O317" s="83"/>
      <c r="P317" s="212">
        <f>O317*H317</f>
        <v>0</v>
      </c>
      <c r="Q317" s="212">
        <v>0</v>
      </c>
      <c r="R317" s="212">
        <f>Q317*H317</f>
        <v>0</v>
      </c>
      <c r="S317" s="212">
        <v>0</v>
      </c>
      <c r="T317" s="21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14" t="s">
        <v>131</v>
      </c>
      <c r="AT317" s="214" t="s">
        <v>126</v>
      </c>
      <c r="AU317" s="214" t="s">
        <v>81</v>
      </c>
      <c r="AY317" s="16" t="s">
        <v>123</v>
      </c>
      <c r="BE317" s="215">
        <f>IF(N317="základní",J317,0)</f>
        <v>0</v>
      </c>
      <c r="BF317" s="215">
        <f>IF(N317="snížená",J317,0)</f>
        <v>0</v>
      </c>
      <c r="BG317" s="215">
        <f>IF(N317="zákl. přenesená",J317,0)</f>
        <v>0</v>
      </c>
      <c r="BH317" s="215">
        <f>IF(N317="sníž. přenesená",J317,0)</f>
        <v>0</v>
      </c>
      <c r="BI317" s="215">
        <f>IF(N317="nulová",J317,0)</f>
        <v>0</v>
      </c>
      <c r="BJ317" s="16" t="s">
        <v>81</v>
      </c>
      <c r="BK317" s="215">
        <f>ROUND(I317*H317,2)</f>
        <v>0</v>
      </c>
      <c r="BL317" s="16" t="s">
        <v>131</v>
      </c>
      <c r="BM317" s="214" t="s">
        <v>940</v>
      </c>
    </row>
    <row r="318" s="2" customFormat="1" ht="44.25" customHeight="1">
      <c r="A318" s="37"/>
      <c r="B318" s="38"/>
      <c r="C318" s="203" t="s">
        <v>941</v>
      </c>
      <c r="D318" s="203" t="s">
        <v>126</v>
      </c>
      <c r="E318" s="204" t="s">
        <v>942</v>
      </c>
      <c r="F318" s="205" t="s">
        <v>943</v>
      </c>
      <c r="G318" s="206" t="s">
        <v>927</v>
      </c>
      <c r="H318" s="207">
        <v>1537.6099999999999</v>
      </c>
      <c r="I318" s="208"/>
      <c r="J318" s="209">
        <f>ROUND(I318*H318,2)</f>
        <v>0</v>
      </c>
      <c r="K318" s="205" t="s">
        <v>130</v>
      </c>
      <c r="L318" s="43"/>
      <c r="M318" s="210" t="s">
        <v>19</v>
      </c>
      <c r="N318" s="211" t="s">
        <v>44</v>
      </c>
      <c r="O318" s="83"/>
      <c r="P318" s="212">
        <f>O318*H318</f>
        <v>0</v>
      </c>
      <c r="Q318" s="212">
        <v>0</v>
      </c>
      <c r="R318" s="212">
        <f>Q318*H318</f>
        <v>0</v>
      </c>
      <c r="S318" s="212">
        <v>0</v>
      </c>
      <c r="T318" s="21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14" t="s">
        <v>131</v>
      </c>
      <c r="AT318" s="214" t="s">
        <v>126</v>
      </c>
      <c r="AU318" s="214" t="s">
        <v>81</v>
      </c>
      <c r="AY318" s="16" t="s">
        <v>123</v>
      </c>
      <c r="BE318" s="215">
        <f>IF(N318="základní",J318,0)</f>
        <v>0</v>
      </c>
      <c r="BF318" s="215">
        <f>IF(N318="snížená",J318,0)</f>
        <v>0</v>
      </c>
      <c r="BG318" s="215">
        <f>IF(N318="zákl. přenesená",J318,0)</f>
        <v>0</v>
      </c>
      <c r="BH318" s="215">
        <f>IF(N318="sníž. přenesená",J318,0)</f>
        <v>0</v>
      </c>
      <c r="BI318" s="215">
        <f>IF(N318="nulová",J318,0)</f>
        <v>0</v>
      </c>
      <c r="BJ318" s="16" t="s">
        <v>81</v>
      </c>
      <c r="BK318" s="215">
        <f>ROUND(I318*H318,2)</f>
        <v>0</v>
      </c>
      <c r="BL318" s="16" t="s">
        <v>131</v>
      </c>
      <c r="BM318" s="214" t="s">
        <v>944</v>
      </c>
    </row>
    <row r="319" s="2" customFormat="1" ht="44.25" customHeight="1">
      <c r="A319" s="37"/>
      <c r="B319" s="38"/>
      <c r="C319" s="203" t="s">
        <v>945</v>
      </c>
      <c r="D319" s="203" t="s">
        <v>126</v>
      </c>
      <c r="E319" s="204" t="s">
        <v>946</v>
      </c>
      <c r="F319" s="205" t="s">
        <v>947</v>
      </c>
      <c r="G319" s="206" t="s">
        <v>927</v>
      </c>
      <c r="H319" s="207">
        <v>950</v>
      </c>
      <c r="I319" s="208"/>
      <c r="J319" s="209">
        <f>ROUND(I319*H319,2)</f>
        <v>0</v>
      </c>
      <c r="K319" s="205" t="s">
        <v>130</v>
      </c>
      <c r="L319" s="43"/>
      <c r="M319" s="210" t="s">
        <v>19</v>
      </c>
      <c r="N319" s="211" t="s">
        <v>44</v>
      </c>
      <c r="O319" s="83"/>
      <c r="P319" s="212">
        <f>O319*H319</f>
        <v>0</v>
      </c>
      <c r="Q319" s="212">
        <v>0</v>
      </c>
      <c r="R319" s="212">
        <f>Q319*H319</f>
        <v>0</v>
      </c>
      <c r="S319" s="212">
        <v>0</v>
      </c>
      <c r="T319" s="21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14" t="s">
        <v>131</v>
      </c>
      <c r="AT319" s="214" t="s">
        <v>126</v>
      </c>
      <c r="AU319" s="214" t="s">
        <v>81</v>
      </c>
      <c r="AY319" s="16" t="s">
        <v>123</v>
      </c>
      <c r="BE319" s="215">
        <f>IF(N319="základní",J319,0)</f>
        <v>0</v>
      </c>
      <c r="BF319" s="215">
        <f>IF(N319="snížená",J319,0)</f>
        <v>0</v>
      </c>
      <c r="BG319" s="215">
        <f>IF(N319="zákl. přenesená",J319,0)</f>
        <v>0</v>
      </c>
      <c r="BH319" s="215">
        <f>IF(N319="sníž. přenesená",J319,0)</f>
        <v>0</v>
      </c>
      <c r="BI319" s="215">
        <f>IF(N319="nulová",J319,0)</f>
        <v>0</v>
      </c>
      <c r="BJ319" s="16" t="s">
        <v>81</v>
      </c>
      <c r="BK319" s="215">
        <f>ROUND(I319*H319,2)</f>
        <v>0</v>
      </c>
      <c r="BL319" s="16" t="s">
        <v>131</v>
      </c>
      <c r="BM319" s="214" t="s">
        <v>948</v>
      </c>
    </row>
    <row r="320" s="2" customFormat="1" ht="24.15" customHeight="1">
      <c r="A320" s="37"/>
      <c r="B320" s="38"/>
      <c r="C320" s="203" t="s">
        <v>949</v>
      </c>
      <c r="D320" s="203" t="s">
        <v>126</v>
      </c>
      <c r="E320" s="204" t="s">
        <v>950</v>
      </c>
      <c r="F320" s="205" t="s">
        <v>951</v>
      </c>
      <c r="G320" s="206" t="s">
        <v>927</v>
      </c>
      <c r="H320" s="207">
        <v>1537.6099999999999</v>
      </c>
      <c r="I320" s="208"/>
      <c r="J320" s="209">
        <f>ROUND(I320*H320,2)</f>
        <v>0</v>
      </c>
      <c r="K320" s="205" t="s">
        <v>130</v>
      </c>
      <c r="L320" s="43"/>
      <c r="M320" s="210" t="s">
        <v>19</v>
      </c>
      <c r="N320" s="211" t="s">
        <v>44</v>
      </c>
      <c r="O320" s="83"/>
      <c r="P320" s="212">
        <f>O320*H320</f>
        <v>0</v>
      </c>
      <c r="Q320" s="212">
        <v>0</v>
      </c>
      <c r="R320" s="212">
        <f>Q320*H320</f>
        <v>0</v>
      </c>
      <c r="S320" s="212">
        <v>0</v>
      </c>
      <c r="T320" s="213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14" t="s">
        <v>131</v>
      </c>
      <c r="AT320" s="214" t="s">
        <v>126</v>
      </c>
      <c r="AU320" s="214" t="s">
        <v>81</v>
      </c>
      <c r="AY320" s="16" t="s">
        <v>123</v>
      </c>
      <c r="BE320" s="215">
        <f>IF(N320="základní",J320,0)</f>
        <v>0</v>
      </c>
      <c r="BF320" s="215">
        <f>IF(N320="snížená",J320,0)</f>
        <v>0</v>
      </c>
      <c r="BG320" s="215">
        <f>IF(N320="zákl. přenesená",J320,0)</f>
        <v>0</v>
      </c>
      <c r="BH320" s="215">
        <f>IF(N320="sníž. přenesená",J320,0)</f>
        <v>0</v>
      </c>
      <c r="BI320" s="215">
        <f>IF(N320="nulová",J320,0)</f>
        <v>0</v>
      </c>
      <c r="BJ320" s="16" t="s">
        <v>81</v>
      </c>
      <c r="BK320" s="215">
        <f>ROUND(I320*H320,2)</f>
        <v>0</v>
      </c>
      <c r="BL320" s="16" t="s">
        <v>131</v>
      </c>
      <c r="BM320" s="214" t="s">
        <v>952</v>
      </c>
    </row>
    <row r="321" s="2" customFormat="1" ht="24.15" customHeight="1">
      <c r="A321" s="37"/>
      <c r="B321" s="38"/>
      <c r="C321" s="203" t="s">
        <v>953</v>
      </c>
      <c r="D321" s="203" t="s">
        <v>126</v>
      </c>
      <c r="E321" s="204" t="s">
        <v>954</v>
      </c>
      <c r="F321" s="205" t="s">
        <v>955</v>
      </c>
      <c r="G321" s="206" t="s">
        <v>927</v>
      </c>
      <c r="H321" s="207">
        <v>950</v>
      </c>
      <c r="I321" s="208"/>
      <c r="J321" s="209">
        <f>ROUND(I321*H321,2)</f>
        <v>0</v>
      </c>
      <c r="K321" s="205" t="s">
        <v>130</v>
      </c>
      <c r="L321" s="43"/>
      <c r="M321" s="210" t="s">
        <v>19</v>
      </c>
      <c r="N321" s="211" t="s">
        <v>44</v>
      </c>
      <c r="O321" s="83"/>
      <c r="P321" s="212">
        <f>O321*H321</f>
        <v>0</v>
      </c>
      <c r="Q321" s="212">
        <v>0</v>
      </c>
      <c r="R321" s="212">
        <f>Q321*H321</f>
        <v>0</v>
      </c>
      <c r="S321" s="212">
        <v>0</v>
      </c>
      <c r="T321" s="21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14" t="s">
        <v>131</v>
      </c>
      <c r="AT321" s="214" t="s">
        <v>126</v>
      </c>
      <c r="AU321" s="214" t="s">
        <v>81</v>
      </c>
      <c r="AY321" s="16" t="s">
        <v>123</v>
      </c>
      <c r="BE321" s="215">
        <f>IF(N321="základní",J321,0)</f>
        <v>0</v>
      </c>
      <c r="BF321" s="215">
        <f>IF(N321="snížená",J321,0)</f>
        <v>0</v>
      </c>
      <c r="BG321" s="215">
        <f>IF(N321="zákl. přenesená",J321,0)</f>
        <v>0</v>
      </c>
      <c r="BH321" s="215">
        <f>IF(N321="sníž. přenesená",J321,0)</f>
        <v>0</v>
      </c>
      <c r="BI321" s="215">
        <f>IF(N321="nulová",J321,0)</f>
        <v>0</v>
      </c>
      <c r="BJ321" s="16" t="s">
        <v>81</v>
      </c>
      <c r="BK321" s="215">
        <f>ROUND(I321*H321,2)</f>
        <v>0</v>
      </c>
      <c r="BL321" s="16" t="s">
        <v>131</v>
      </c>
      <c r="BM321" s="214" t="s">
        <v>956</v>
      </c>
    </row>
    <row r="322" s="2" customFormat="1" ht="49.05" customHeight="1">
      <c r="A322" s="37"/>
      <c r="B322" s="38"/>
      <c r="C322" s="203" t="s">
        <v>957</v>
      </c>
      <c r="D322" s="203" t="s">
        <v>126</v>
      </c>
      <c r="E322" s="204" t="s">
        <v>958</v>
      </c>
      <c r="F322" s="205" t="s">
        <v>959</v>
      </c>
      <c r="G322" s="206" t="s">
        <v>927</v>
      </c>
      <c r="H322" s="207">
        <v>1537.6099999999999</v>
      </c>
      <c r="I322" s="208"/>
      <c r="J322" s="209">
        <f>ROUND(I322*H322,2)</f>
        <v>0</v>
      </c>
      <c r="K322" s="205" t="s">
        <v>130</v>
      </c>
      <c r="L322" s="43"/>
      <c r="M322" s="210" t="s">
        <v>19</v>
      </c>
      <c r="N322" s="211" t="s">
        <v>44</v>
      </c>
      <c r="O322" s="83"/>
      <c r="P322" s="212">
        <f>O322*H322</f>
        <v>0</v>
      </c>
      <c r="Q322" s="212">
        <v>0</v>
      </c>
      <c r="R322" s="212">
        <f>Q322*H322</f>
        <v>0</v>
      </c>
      <c r="S322" s="212">
        <v>0</v>
      </c>
      <c r="T322" s="213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14" t="s">
        <v>131</v>
      </c>
      <c r="AT322" s="214" t="s">
        <v>126</v>
      </c>
      <c r="AU322" s="214" t="s">
        <v>81</v>
      </c>
      <c r="AY322" s="16" t="s">
        <v>123</v>
      </c>
      <c r="BE322" s="215">
        <f>IF(N322="základní",J322,0)</f>
        <v>0</v>
      </c>
      <c r="BF322" s="215">
        <f>IF(N322="snížená",J322,0)</f>
        <v>0</v>
      </c>
      <c r="BG322" s="215">
        <f>IF(N322="zákl. přenesená",J322,0)</f>
        <v>0</v>
      </c>
      <c r="BH322" s="215">
        <f>IF(N322="sníž. přenesená",J322,0)</f>
        <v>0</v>
      </c>
      <c r="BI322" s="215">
        <f>IF(N322="nulová",J322,0)</f>
        <v>0</v>
      </c>
      <c r="BJ322" s="16" t="s">
        <v>81</v>
      </c>
      <c r="BK322" s="215">
        <f>ROUND(I322*H322,2)</f>
        <v>0</v>
      </c>
      <c r="BL322" s="16" t="s">
        <v>131</v>
      </c>
      <c r="BM322" s="214" t="s">
        <v>960</v>
      </c>
    </row>
    <row r="323" s="2" customFormat="1" ht="49.05" customHeight="1">
      <c r="A323" s="37"/>
      <c r="B323" s="38"/>
      <c r="C323" s="203" t="s">
        <v>961</v>
      </c>
      <c r="D323" s="203" t="s">
        <v>126</v>
      </c>
      <c r="E323" s="204" t="s">
        <v>962</v>
      </c>
      <c r="F323" s="205" t="s">
        <v>963</v>
      </c>
      <c r="G323" s="206" t="s">
        <v>927</v>
      </c>
      <c r="H323" s="207">
        <v>7.1799999999999997</v>
      </c>
      <c r="I323" s="208"/>
      <c r="J323" s="209">
        <f>ROUND(I323*H323,2)</f>
        <v>0</v>
      </c>
      <c r="K323" s="205" t="s">
        <v>130</v>
      </c>
      <c r="L323" s="43"/>
      <c r="M323" s="210" t="s">
        <v>19</v>
      </c>
      <c r="N323" s="211" t="s">
        <v>44</v>
      </c>
      <c r="O323" s="83"/>
      <c r="P323" s="212">
        <f>O323*H323</f>
        <v>0</v>
      </c>
      <c r="Q323" s="212">
        <v>0</v>
      </c>
      <c r="R323" s="212">
        <f>Q323*H323</f>
        <v>0</v>
      </c>
      <c r="S323" s="212">
        <v>0</v>
      </c>
      <c r="T323" s="213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14" t="s">
        <v>131</v>
      </c>
      <c r="AT323" s="214" t="s">
        <v>126</v>
      </c>
      <c r="AU323" s="214" t="s">
        <v>81</v>
      </c>
      <c r="AY323" s="16" t="s">
        <v>123</v>
      </c>
      <c r="BE323" s="215">
        <f>IF(N323="základní",J323,0)</f>
        <v>0</v>
      </c>
      <c r="BF323" s="215">
        <f>IF(N323="snížená",J323,0)</f>
        <v>0</v>
      </c>
      <c r="BG323" s="215">
        <f>IF(N323="zákl. přenesená",J323,0)</f>
        <v>0</v>
      </c>
      <c r="BH323" s="215">
        <f>IF(N323="sníž. přenesená",J323,0)</f>
        <v>0</v>
      </c>
      <c r="BI323" s="215">
        <f>IF(N323="nulová",J323,0)</f>
        <v>0</v>
      </c>
      <c r="BJ323" s="16" t="s">
        <v>81</v>
      </c>
      <c r="BK323" s="215">
        <f>ROUND(I323*H323,2)</f>
        <v>0</v>
      </c>
      <c r="BL323" s="16" t="s">
        <v>131</v>
      </c>
      <c r="BM323" s="214" t="s">
        <v>964</v>
      </c>
    </row>
    <row r="324" s="2" customFormat="1" ht="49.05" customHeight="1">
      <c r="A324" s="37"/>
      <c r="B324" s="38"/>
      <c r="C324" s="203" t="s">
        <v>965</v>
      </c>
      <c r="D324" s="203" t="s">
        <v>126</v>
      </c>
      <c r="E324" s="204" t="s">
        <v>966</v>
      </c>
      <c r="F324" s="205" t="s">
        <v>967</v>
      </c>
      <c r="G324" s="206" t="s">
        <v>927</v>
      </c>
      <c r="H324" s="207">
        <v>950</v>
      </c>
      <c r="I324" s="208"/>
      <c r="J324" s="209">
        <f>ROUND(I324*H324,2)</f>
        <v>0</v>
      </c>
      <c r="K324" s="205" t="s">
        <v>130</v>
      </c>
      <c r="L324" s="43"/>
      <c r="M324" s="231" t="s">
        <v>19</v>
      </c>
      <c r="N324" s="232" t="s">
        <v>44</v>
      </c>
      <c r="O324" s="233"/>
      <c r="P324" s="234">
        <f>O324*H324</f>
        <v>0</v>
      </c>
      <c r="Q324" s="234">
        <v>0</v>
      </c>
      <c r="R324" s="234">
        <f>Q324*H324</f>
        <v>0</v>
      </c>
      <c r="S324" s="234">
        <v>0</v>
      </c>
      <c r="T324" s="235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14" t="s">
        <v>131</v>
      </c>
      <c r="AT324" s="214" t="s">
        <v>126</v>
      </c>
      <c r="AU324" s="214" t="s">
        <v>81</v>
      </c>
      <c r="AY324" s="16" t="s">
        <v>123</v>
      </c>
      <c r="BE324" s="215">
        <f>IF(N324="základní",J324,0)</f>
        <v>0</v>
      </c>
      <c r="BF324" s="215">
        <f>IF(N324="snížená",J324,0)</f>
        <v>0</v>
      </c>
      <c r="BG324" s="215">
        <f>IF(N324="zákl. přenesená",J324,0)</f>
        <v>0</v>
      </c>
      <c r="BH324" s="215">
        <f>IF(N324="sníž. přenesená",J324,0)</f>
        <v>0</v>
      </c>
      <c r="BI324" s="215">
        <f>IF(N324="nulová",J324,0)</f>
        <v>0</v>
      </c>
      <c r="BJ324" s="16" t="s">
        <v>81</v>
      </c>
      <c r="BK324" s="215">
        <f>ROUND(I324*H324,2)</f>
        <v>0</v>
      </c>
      <c r="BL324" s="16" t="s">
        <v>131</v>
      </c>
      <c r="BM324" s="214" t="s">
        <v>968</v>
      </c>
    </row>
    <row r="325" s="2" customFormat="1" ht="6.96" customHeight="1">
      <c r="A325" s="37"/>
      <c r="B325" s="58"/>
      <c r="C325" s="59"/>
      <c r="D325" s="59"/>
      <c r="E325" s="59"/>
      <c r="F325" s="59"/>
      <c r="G325" s="59"/>
      <c r="H325" s="59"/>
      <c r="I325" s="59"/>
      <c r="J325" s="59"/>
      <c r="K325" s="59"/>
      <c r="L325" s="43"/>
      <c r="M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</row>
  </sheetData>
  <sheetProtection sheet="1" autoFilter="0" formatColumns="0" formatRows="0" objects="1" scenarios="1" spinCount="100000" saltValue="KypyLWLC7eaKB6l/n9ayDku0q+hdFiceZlT0itjMwtueb2/AQGcxURqesE/vmkRr8/HRaEbyCeK/L1ZxMJxLSw==" hashValue="pghDuA2wtQXSb1DQaTHRjs+RYlncnhu1BRtbkVfZVArn6dr4dQdDMwimGC+sg8D7PRDbID54Gw6VB9XbIhbPXw==" algorithmName="SHA-512" password="CC35"/>
  <autoFilter ref="C87:K324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83</v>
      </c>
    </row>
    <row r="4" s="1" customFormat="1" ht="24.96" customHeight="1">
      <c r="B4" s="19"/>
      <c r="D4" s="129" t="s">
        <v>93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Oprava TV v úseku Dřísy (mimo)-Všetaty (mimo)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94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969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20. 11. 2025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27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34</v>
      </c>
      <c r="F21" s="37"/>
      <c r="G21" s="37"/>
      <c r="H21" s="37"/>
      <c r="I21" s="131" t="s">
        <v>29</v>
      </c>
      <c r="J21" s="135" t="s">
        <v>30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36</v>
      </c>
      <c r="E23" s="37"/>
      <c r="F23" s="37"/>
      <c r="G23" s="37"/>
      <c r="H23" s="37"/>
      <c r="I23" s="131" t="s">
        <v>26</v>
      </c>
      <c r="J23" s="135" t="s">
        <v>27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34</v>
      </c>
      <c r="F24" s="37"/>
      <c r="G24" s="37"/>
      <c r="H24" s="37"/>
      <c r="I24" s="131" t="s">
        <v>29</v>
      </c>
      <c r="J24" s="135" t="s">
        <v>30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37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39</v>
      </c>
      <c r="E30" s="37"/>
      <c r="F30" s="37"/>
      <c r="G30" s="37"/>
      <c r="H30" s="37"/>
      <c r="I30" s="37"/>
      <c r="J30" s="143">
        <f>ROUND(J82,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41</v>
      </c>
      <c r="G32" s="37"/>
      <c r="H32" s="37"/>
      <c r="I32" s="144" t="s">
        <v>40</v>
      </c>
      <c r="J32" s="144" t="s">
        <v>42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43</v>
      </c>
      <c r="E33" s="131" t="s">
        <v>44</v>
      </c>
      <c r="F33" s="146">
        <f>ROUND((SUM(BE82:BE89)),  2)</f>
        <v>0</v>
      </c>
      <c r="G33" s="37"/>
      <c r="H33" s="37"/>
      <c r="I33" s="147">
        <v>0.20999999999999999</v>
      </c>
      <c r="J33" s="146">
        <f>ROUND(((SUM(BE82:BE89))*I33),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45</v>
      </c>
      <c r="F34" s="146">
        <f>ROUND((SUM(BF82:BF89)),  2)</f>
        <v>0</v>
      </c>
      <c r="G34" s="37"/>
      <c r="H34" s="37"/>
      <c r="I34" s="147">
        <v>0.12</v>
      </c>
      <c r="J34" s="146">
        <f>ROUND(((SUM(BF82:BF89))*I34),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46</v>
      </c>
      <c r="F35" s="146">
        <f>ROUND((SUM(BG82:BG89)),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47</v>
      </c>
      <c r="F36" s="146">
        <f>ROUND((SUM(BH82:BH89)),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48</v>
      </c>
      <c r="F37" s="146">
        <f>ROUND((SUM(BI82:BI89)),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96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Oprava TV v úseku Dřísy (mimo)-Všetaty (mimo)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94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 01-81-01.2 - Oprava TV v úseku Dřísy (mimo) - Všetaty (mimo) - ÚRS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20. 11. 2025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40.05" customHeight="1">
      <c r="A54" s="37"/>
      <c r="B54" s="38"/>
      <c r="C54" s="31" t="s">
        <v>25</v>
      </c>
      <c r="D54" s="39"/>
      <c r="E54" s="39"/>
      <c r="F54" s="26" t="str">
        <f>E15</f>
        <v>Správa železnic, s.o. přednosta SEE</v>
      </c>
      <c r="G54" s="39"/>
      <c r="H54" s="39"/>
      <c r="I54" s="31" t="s">
        <v>33</v>
      </c>
      <c r="J54" s="35" t="str">
        <f>E21</f>
        <v>Správa železnic, s.o. Zástupce přednosty SEE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40.0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36</v>
      </c>
      <c r="J55" s="35" t="str">
        <f>E24</f>
        <v>Správa železnic, s.o. Zástupce přednosty SEE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97</v>
      </c>
      <c r="D57" s="161"/>
      <c r="E57" s="161"/>
      <c r="F57" s="161"/>
      <c r="G57" s="161"/>
      <c r="H57" s="161"/>
      <c r="I57" s="161"/>
      <c r="J57" s="162" t="s">
        <v>98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71</v>
      </c>
      <c r="D59" s="39"/>
      <c r="E59" s="39"/>
      <c r="F59" s="39"/>
      <c r="G59" s="39"/>
      <c r="H59" s="39"/>
      <c r="I59" s="39"/>
      <c r="J59" s="101">
        <f>J82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99</v>
      </c>
    </row>
    <row r="60" s="9" customFormat="1" ht="24.96" customHeight="1">
      <c r="A60" s="9"/>
      <c r="B60" s="164"/>
      <c r="C60" s="165"/>
      <c r="D60" s="166" t="s">
        <v>970</v>
      </c>
      <c r="E60" s="167"/>
      <c r="F60" s="167"/>
      <c r="G60" s="167"/>
      <c r="H60" s="167"/>
      <c r="I60" s="167"/>
      <c r="J60" s="168">
        <f>J83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107</v>
      </c>
      <c r="E61" s="173"/>
      <c r="F61" s="173"/>
      <c r="G61" s="173"/>
      <c r="H61" s="173"/>
      <c r="I61" s="173"/>
      <c r="J61" s="174">
        <f>J86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0"/>
      <c r="C62" s="171"/>
      <c r="D62" s="172" t="s">
        <v>971</v>
      </c>
      <c r="E62" s="173"/>
      <c r="F62" s="173"/>
      <c r="G62" s="173"/>
      <c r="H62" s="173"/>
      <c r="I62" s="173"/>
      <c r="J62" s="174">
        <f>J87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="2" customFormat="1" ht="6.96" customHeight="1">
      <c r="A64" s="37"/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="2" customFormat="1" ht="6.96" customHeight="1">
      <c r="A68" s="37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24.96" customHeight="1">
      <c r="A69" s="37"/>
      <c r="B69" s="38"/>
      <c r="C69" s="22" t="s">
        <v>109</v>
      </c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6.96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2" customHeight="1">
      <c r="A71" s="37"/>
      <c r="B71" s="38"/>
      <c r="C71" s="31" t="s">
        <v>16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6.5" customHeight="1">
      <c r="A72" s="37"/>
      <c r="B72" s="38"/>
      <c r="C72" s="39"/>
      <c r="D72" s="39"/>
      <c r="E72" s="159" t="str">
        <f>E7</f>
        <v>Oprava TV v úseku Dřísy (mimo)-Všetaty (mimo)</v>
      </c>
      <c r="F72" s="31"/>
      <c r="G72" s="31"/>
      <c r="H72" s="31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94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9"/>
      <c r="D74" s="39"/>
      <c r="E74" s="68" t="str">
        <f>E9</f>
        <v>SO 01-81-01.2 - Oprava TV v úseku Dřísy (mimo) - Všetaty (mimo) - ÚRS</v>
      </c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21</v>
      </c>
      <c r="D76" s="39"/>
      <c r="E76" s="39"/>
      <c r="F76" s="26" t="str">
        <f>F12</f>
        <v xml:space="preserve"> </v>
      </c>
      <c r="G76" s="39"/>
      <c r="H76" s="39"/>
      <c r="I76" s="31" t="s">
        <v>23</v>
      </c>
      <c r="J76" s="71" t="str">
        <f>IF(J12="","",J12)</f>
        <v>20. 11. 2025</v>
      </c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40.05" customHeight="1">
      <c r="A78" s="37"/>
      <c r="B78" s="38"/>
      <c r="C78" s="31" t="s">
        <v>25</v>
      </c>
      <c r="D78" s="39"/>
      <c r="E78" s="39"/>
      <c r="F78" s="26" t="str">
        <f>E15</f>
        <v>Správa železnic, s.o. přednosta SEE</v>
      </c>
      <c r="G78" s="39"/>
      <c r="H78" s="39"/>
      <c r="I78" s="31" t="s">
        <v>33</v>
      </c>
      <c r="J78" s="35" t="str">
        <f>E21</f>
        <v>Správa železnic, s.o. Zástupce přednosty SEE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40.05" customHeight="1">
      <c r="A79" s="37"/>
      <c r="B79" s="38"/>
      <c r="C79" s="31" t="s">
        <v>31</v>
      </c>
      <c r="D79" s="39"/>
      <c r="E79" s="39"/>
      <c r="F79" s="26" t="str">
        <f>IF(E18="","",E18)</f>
        <v>Vyplň údaj</v>
      </c>
      <c r="G79" s="39"/>
      <c r="H79" s="39"/>
      <c r="I79" s="31" t="s">
        <v>36</v>
      </c>
      <c r="J79" s="35" t="str">
        <f>E24</f>
        <v>Správa železnic, s.o. Zástupce přednosty SEE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0.32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11" customFormat="1" ht="29.28" customHeight="1">
      <c r="A81" s="176"/>
      <c r="B81" s="177"/>
      <c r="C81" s="178" t="s">
        <v>110</v>
      </c>
      <c r="D81" s="179" t="s">
        <v>58</v>
      </c>
      <c r="E81" s="179" t="s">
        <v>54</v>
      </c>
      <c r="F81" s="179" t="s">
        <v>55</v>
      </c>
      <c r="G81" s="179" t="s">
        <v>111</v>
      </c>
      <c r="H81" s="179" t="s">
        <v>112</v>
      </c>
      <c r="I81" s="179" t="s">
        <v>113</v>
      </c>
      <c r="J81" s="179" t="s">
        <v>98</v>
      </c>
      <c r="K81" s="180" t="s">
        <v>114</v>
      </c>
      <c r="L81" s="181"/>
      <c r="M81" s="91" t="s">
        <v>19</v>
      </c>
      <c r="N81" s="92" t="s">
        <v>43</v>
      </c>
      <c r="O81" s="92" t="s">
        <v>115</v>
      </c>
      <c r="P81" s="92" t="s">
        <v>116</v>
      </c>
      <c r="Q81" s="92" t="s">
        <v>117</v>
      </c>
      <c r="R81" s="92" t="s">
        <v>118</v>
      </c>
      <c r="S81" s="92" t="s">
        <v>119</v>
      </c>
      <c r="T81" s="93" t="s">
        <v>120</v>
      </c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</row>
    <row r="82" s="2" customFormat="1" ht="22.8" customHeight="1">
      <c r="A82" s="37"/>
      <c r="B82" s="38"/>
      <c r="C82" s="98" t="s">
        <v>121</v>
      </c>
      <c r="D82" s="39"/>
      <c r="E82" s="39"/>
      <c r="F82" s="39"/>
      <c r="G82" s="39"/>
      <c r="H82" s="39"/>
      <c r="I82" s="39"/>
      <c r="J82" s="182">
        <f>BK82</f>
        <v>0</v>
      </c>
      <c r="K82" s="39"/>
      <c r="L82" s="43"/>
      <c r="M82" s="94"/>
      <c r="N82" s="183"/>
      <c r="O82" s="95"/>
      <c r="P82" s="184">
        <f>P83</f>
        <v>0</v>
      </c>
      <c r="Q82" s="95"/>
      <c r="R82" s="184">
        <f>R83</f>
        <v>0.053999999999999999</v>
      </c>
      <c r="S82" s="95"/>
      <c r="T82" s="185">
        <f>T83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16" t="s">
        <v>72</v>
      </c>
      <c r="AU82" s="16" t="s">
        <v>99</v>
      </c>
      <c r="BK82" s="186">
        <f>BK83</f>
        <v>0</v>
      </c>
    </row>
    <row r="83" s="12" customFormat="1" ht="25.92" customHeight="1">
      <c r="A83" s="12"/>
      <c r="B83" s="187"/>
      <c r="C83" s="188"/>
      <c r="D83" s="189" t="s">
        <v>72</v>
      </c>
      <c r="E83" s="190" t="s">
        <v>689</v>
      </c>
      <c r="F83" s="190" t="s">
        <v>690</v>
      </c>
      <c r="G83" s="188"/>
      <c r="H83" s="188"/>
      <c r="I83" s="191"/>
      <c r="J83" s="192">
        <f>BK83</f>
        <v>0</v>
      </c>
      <c r="K83" s="188"/>
      <c r="L83" s="193"/>
      <c r="M83" s="194"/>
      <c r="N83" s="195"/>
      <c r="O83" s="195"/>
      <c r="P83" s="196">
        <f>P84+P85+P86</f>
        <v>0</v>
      </c>
      <c r="Q83" s="195"/>
      <c r="R83" s="196">
        <f>R84+R85+R86</f>
        <v>0.053999999999999999</v>
      </c>
      <c r="S83" s="195"/>
      <c r="T83" s="197">
        <f>T84+T85+T86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81</v>
      </c>
      <c r="AT83" s="199" t="s">
        <v>72</v>
      </c>
      <c r="AU83" s="199" t="s">
        <v>73</v>
      </c>
      <c r="AY83" s="198" t="s">
        <v>123</v>
      </c>
      <c r="BK83" s="200">
        <f>BK84+BK85+BK86</f>
        <v>0</v>
      </c>
    </row>
    <row r="84" s="2" customFormat="1" ht="33" customHeight="1">
      <c r="A84" s="37"/>
      <c r="B84" s="38"/>
      <c r="C84" s="203" t="s">
        <v>81</v>
      </c>
      <c r="D84" s="203" t="s">
        <v>126</v>
      </c>
      <c r="E84" s="204" t="s">
        <v>972</v>
      </c>
      <c r="F84" s="205" t="s">
        <v>973</v>
      </c>
      <c r="G84" s="206" t="s">
        <v>142</v>
      </c>
      <c r="H84" s="207">
        <v>324</v>
      </c>
      <c r="I84" s="208"/>
      <c r="J84" s="209">
        <f>ROUND(I84*H84,2)</f>
        <v>0</v>
      </c>
      <c r="K84" s="205" t="s">
        <v>974</v>
      </c>
      <c r="L84" s="43"/>
      <c r="M84" s="210" t="s">
        <v>19</v>
      </c>
      <c r="N84" s="211" t="s">
        <v>44</v>
      </c>
      <c r="O84" s="83"/>
      <c r="P84" s="212">
        <f>O84*H84</f>
        <v>0</v>
      </c>
      <c r="Q84" s="212">
        <v>0</v>
      </c>
      <c r="R84" s="212">
        <f>Q84*H84</f>
        <v>0</v>
      </c>
      <c r="S84" s="212">
        <v>0</v>
      </c>
      <c r="T84" s="213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4" t="s">
        <v>145</v>
      </c>
      <c r="AT84" s="214" t="s">
        <v>126</v>
      </c>
      <c r="AU84" s="214" t="s">
        <v>81</v>
      </c>
      <c r="AY84" s="16" t="s">
        <v>123</v>
      </c>
      <c r="BE84" s="215">
        <f>IF(N84="základní",J84,0)</f>
        <v>0</v>
      </c>
      <c r="BF84" s="215">
        <f>IF(N84="snížená",J84,0)</f>
        <v>0</v>
      </c>
      <c r="BG84" s="215">
        <f>IF(N84="zákl. přenesená",J84,0)</f>
        <v>0</v>
      </c>
      <c r="BH84" s="215">
        <f>IF(N84="sníž. přenesená",J84,0)</f>
        <v>0</v>
      </c>
      <c r="BI84" s="215">
        <f>IF(N84="nulová",J84,0)</f>
        <v>0</v>
      </c>
      <c r="BJ84" s="16" t="s">
        <v>81</v>
      </c>
      <c r="BK84" s="215">
        <f>ROUND(I84*H84,2)</f>
        <v>0</v>
      </c>
      <c r="BL84" s="16" t="s">
        <v>145</v>
      </c>
      <c r="BM84" s="214" t="s">
        <v>975</v>
      </c>
    </row>
    <row r="85" s="2" customFormat="1">
      <c r="A85" s="37"/>
      <c r="B85" s="38"/>
      <c r="C85" s="39"/>
      <c r="D85" s="236" t="s">
        <v>976</v>
      </c>
      <c r="E85" s="39"/>
      <c r="F85" s="237" t="s">
        <v>977</v>
      </c>
      <c r="G85" s="39"/>
      <c r="H85" s="39"/>
      <c r="I85" s="218"/>
      <c r="J85" s="39"/>
      <c r="K85" s="39"/>
      <c r="L85" s="43"/>
      <c r="M85" s="219"/>
      <c r="N85" s="220"/>
      <c r="O85" s="83"/>
      <c r="P85" s="83"/>
      <c r="Q85" s="83"/>
      <c r="R85" s="83"/>
      <c r="S85" s="83"/>
      <c r="T85" s="84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976</v>
      </c>
      <c r="AU85" s="16" t="s">
        <v>81</v>
      </c>
    </row>
    <row r="86" s="12" customFormat="1" ht="22.8" customHeight="1">
      <c r="A86" s="12"/>
      <c r="B86" s="187"/>
      <c r="C86" s="188"/>
      <c r="D86" s="189" t="s">
        <v>72</v>
      </c>
      <c r="E86" s="201" t="s">
        <v>149</v>
      </c>
      <c r="F86" s="201" t="s">
        <v>837</v>
      </c>
      <c r="G86" s="188"/>
      <c r="H86" s="188"/>
      <c r="I86" s="191"/>
      <c r="J86" s="202">
        <f>BK86</f>
        <v>0</v>
      </c>
      <c r="K86" s="188"/>
      <c r="L86" s="193"/>
      <c r="M86" s="194"/>
      <c r="N86" s="195"/>
      <c r="O86" s="195"/>
      <c r="P86" s="196">
        <f>P87</f>
        <v>0</v>
      </c>
      <c r="Q86" s="195"/>
      <c r="R86" s="196">
        <f>R87</f>
        <v>0.053999999999999999</v>
      </c>
      <c r="S86" s="195"/>
      <c r="T86" s="197">
        <f>T87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81</v>
      </c>
      <c r="AT86" s="199" t="s">
        <v>72</v>
      </c>
      <c r="AU86" s="199" t="s">
        <v>81</v>
      </c>
      <c r="AY86" s="198" t="s">
        <v>123</v>
      </c>
      <c r="BK86" s="200">
        <f>BK87</f>
        <v>0</v>
      </c>
    </row>
    <row r="87" s="12" customFormat="1" ht="20.88" customHeight="1">
      <c r="A87" s="12"/>
      <c r="B87" s="187"/>
      <c r="C87" s="188"/>
      <c r="D87" s="189" t="s">
        <v>72</v>
      </c>
      <c r="E87" s="201" t="s">
        <v>81</v>
      </c>
      <c r="F87" s="201" t="s">
        <v>978</v>
      </c>
      <c r="G87" s="188"/>
      <c r="H87" s="188"/>
      <c r="I87" s="191"/>
      <c r="J87" s="202">
        <f>BK87</f>
        <v>0</v>
      </c>
      <c r="K87" s="188"/>
      <c r="L87" s="193"/>
      <c r="M87" s="194"/>
      <c r="N87" s="195"/>
      <c r="O87" s="195"/>
      <c r="P87" s="196">
        <f>SUM(P88:P89)</f>
        <v>0</v>
      </c>
      <c r="Q87" s="195"/>
      <c r="R87" s="196">
        <f>SUM(R88:R89)</f>
        <v>0.053999999999999999</v>
      </c>
      <c r="S87" s="195"/>
      <c r="T87" s="197">
        <f>SUM(T88:T89)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8" t="s">
        <v>81</v>
      </c>
      <c r="AT87" s="199" t="s">
        <v>72</v>
      </c>
      <c r="AU87" s="199" t="s">
        <v>83</v>
      </c>
      <c r="AY87" s="198" t="s">
        <v>123</v>
      </c>
      <c r="BK87" s="200">
        <f>SUM(BK88:BK89)</f>
        <v>0</v>
      </c>
    </row>
    <row r="88" s="2" customFormat="1" ht="24.15" customHeight="1">
      <c r="A88" s="37"/>
      <c r="B88" s="38"/>
      <c r="C88" s="203" t="s">
        <v>83</v>
      </c>
      <c r="D88" s="203" t="s">
        <v>126</v>
      </c>
      <c r="E88" s="204" t="s">
        <v>979</v>
      </c>
      <c r="F88" s="205" t="s">
        <v>980</v>
      </c>
      <c r="G88" s="206" t="s">
        <v>246</v>
      </c>
      <c r="H88" s="207">
        <v>15</v>
      </c>
      <c r="I88" s="208"/>
      <c r="J88" s="209">
        <f>ROUND(I88*H88,2)</f>
        <v>0</v>
      </c>
      <c r="K88" s="205" t="s">
        <v>974</v>
      </c>
      <c r="L88" s="43"/>
      <c r="M88" s="210" t="s">
        <v>19</v>
      </c>
      <c r="N88" s="211" t="s">
        <v>44</v>
      </c>
      <c r="O88" s="83"/>
      <c r="P88" s="212">
        <f>O88*H88</f>
        <v>0</v>
      </c>
      <c r="Q88" s="212">
        <v>0.0035999999999999999</v>
      </c>
      <c r="R88" s="212">
        <f>Q88*H88</f>
        <v>0.053999999999999999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145</v>
      </c>
      <c r="AT88" s="214" t="s">
        <v>126</v>
      </c>
      <c r="AU88" s="214" t="s">
        <v>139</v>
      </c>
      <c r="AY88" s="16" t="s">
        <v>123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81</v>
      </c>
      <c r="BK88" s="215">
        <f>ROUND(I88*H88,2)</f>
        <v>0</v>
      </c>
      <c r="BL88" s="16" t="s">
        <v>145</v>
      </c>
      <c r="BM88" s="214" t="s">
        <v>981</v>
      </c>
    </row>
    <row r="89" s="2" customFormat="1">
      <c r="A89" s="37"/>
      <c r="B89" s="38"/>
      <c r="C89" s="39"/>
      <c r="D89" s="236" t="s">
        <v>976</v>
      </c>
      <c r="E89" s="39"/>
      <c r="F89" s="237" t="s">
        <v>982</v>
      </c>
      <c r="G89" s="39"/>
      <c r="H89" s="39"/>
      <c r="I89" s="218"/>
      <c r="J89" s="39"/>
      <c r="K89" s="39"/>
      <c r="L89" s="43"/>
      <c r="M89" s="238"/>
      <c r="N89" s="239"/>
      <c r="O89" s="233"/>
      <c r="P89" s="233"/>
      <c r="Q89" s="233"/>
      <c r="R89" s="233"/>
      <c r="S89" s="233"/>
      <c r="T89" s="240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976</v>
      </c>
      <c r="AU89" s="16" t="s">
        <v>139</v>
      </c>
    </row>
    <row r="90" s="2" customFormat="1" ht="6.96" customHeight="1">
      <c r="A90" s="37"/>
      <c r="B90" s="58"/>
      <c r="C90" s="59"/>
      <c r="D90" s="59"/>
      <c r="E90" s="59"/>
      <c r="F90" s="59"/>
      <c r="G90" s="59"/>
      <c r="H90" s="59"/>
      <c r="I90" s="59"/>
      <c r="J90" s="59"/>
      <c r="K90" s="59"/>
      <c r="L90" s="43"/>
      <c r="M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</sheetData>
  <sheetProtection sheet="1" autoFilter="0" formatColumns="0" formatRows="0" objects="1" scenarios="1" spinCount="100000" saltValue="EXP2KsqAzn0y4qekiIcvCV+/Cl2UQFKIAS8Ezk9WhKPsl3WJYJCm2yQ8CAJr/wIDnlSf5JnryfzmGdO8rPXQeg==" hashValue="hqwH1ZmBSBvzgeQp9U+t7AKV21HhnIw4JlF4GJN3yh+6N5dHQCCqMgkjAp+WwwtF/ShZyNqujU30M9tccTj8iA==" algorithmName="SHA-512" password="CC35"/>
  <autoFilter ref="C81:K89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5" r:id="rId1" display="https://podminky.urs.cz/item/CS_URS_2025_02/129911123"/>
    <hyperlink ref="F89" r:id="rId2" display="https://podminky.urs.cz/item/CS_URS_2025_02/14172121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83</v>
      </c>
    </row>
    <row r="4" s="1" customFormat="1" ht="24.96" customHeight="1">
      <c r="B4" s="19"/>
      <c r="D4" s="129" t="s">
        <v>93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Oprava TV v úseku Dřísy (mimo)-Všetaty (mimo)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94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983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20. 11. 2025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27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34</v>
      </c>
      <c r="F21" s="37"/>
      <c r="G21" s="37"/>
      <c r="H21" s="37"/>
      <c r="I21" s="131" t="s">
        <v>29</v>
      </c>
      <c r="J21" s="135" t="s">
        <v>30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36</v>
      </c>
      <c r="E23" s="37"/>
      <c r="F23" s="37"/>
      <c r="G23" s="37"/>
      <c r="H23" s="37"/>
      <c r="I23" s="131" t="s">
        <v>26</v>
      </c>
      <c r="J23" s="135" t="s">
        <v>27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34</v>
      </c>
      <c r="F24" s="37"/>
      <c r="G24" s="37"/>
      <c r="H24" s="37"/>
      <c r="I24" s="131" t="s">
        <v>29</v>
      </c>
      <c r="J24" s="135" t="s">
        <v>30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37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39</v>
      </c>
      <c r="E30" s="37"/>
      <c r="F30" s="37"/>
      <c r="G30" s="37"/>
      <c r="H30" s="37"/>
      <c r="I30" s="37"/>
      <c r="J30" s="143">
        <f>ROUND(J83,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41</v>
      </c>
      <c r="G32" s="37"/>
      <c r="H32" s="37"/>
      <c r="I32" s="144" t="s">
        <v>40</v>
      </c>
      <c r="J32" s="144" t="s">
        <v>42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43</v>
      </c>
      <c r="E33" s="131" t="s">
        <v>44</v>
      </c>
      <c r="F33" s="146">
        <f>ROUND((SUM(BE83:BE113)),  2)</f>
        <v>0</v>
      </c>
      <c r="G33" s="37"/>
      <c r="H33" s="37"/>
      <c r="I33" s="147">
        <v>0.20999999999999999</v>
      </c>
      <c r="J33" s="146">
        <f>ROUND(((SUM(BE83:BE113))*I33),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45</v>
      </c>
      <c r="F34" s="146">
        <f>ROUND((SUM(BF83:BF113)),  2)</f>
        <v>0</v>
      </c>
      <c r="G34" s="37"/>
      <c r="H34" s="37"/>
      <c r="I34" s="147">
        <v>0.12</v>
      </c>
      <c r="J34" s="146">
        <f>ROUND(((SUM(BF83:BF113))*I34),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46</v>
      </c>
      <c r="F35" s="146">
        <f>ROUND((SUM(BG83:BG113)),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47</v>
      </c>
      <c r="F36" s="146">
        <f>ROUND((SUM(BH83:BH113)),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48</v>
      </c>
      <c r="F37" s="146">
        <f>ROUND((SUM(BI83:BI113)),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96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Oprava TV v úseku Dřísy (mimo)-Všetaty (mimo)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94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 01-87-01 - Ukolejnění ocelových konstrukcí v úseku Dřísy (mimo)-Všetaty (mimo) - UOŽI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20. 11. 2025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40.05" customHeight="1">
      <c r="A54" s="37"/>
      <c r="B54" s="38"/>
      <c r="C54" s="31" t="s">
        <v>25</v>
      </c>
      <c r="D54" s="39"/>
      <c r="E54" s="39"/>
      <c r="F54" s="26" t="str">
        <f>E15</f>
        <v>Správa železnic, s.o. přednosta SEE</v>
      </c>
      <c r="G54" s="39"/>
      <c r="H54" s="39"/>
      <c r="I54" s="31" t="s">
        <v>33</v>
      </c>
      <c r="J54" s="35" t="str">
        <f>E21</f>
        <v>Správa železnic, s.o. Zástupce přednosty SEE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40.0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36</v>
      </c>
      <c r="J55" s="35" t="str">
        <f>E24</f>
        <v>Správa železnic, s.o. Zástupce přednosty SEE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97</v>
      </c>
      <c r="D57" s="161"/>
      <c r="E57" s="161"/>
      <c r="F57" s="161"/>
      <c r="G57" s="161"/>
      <c r="H57" s="161"/>
      <c r="I57" s="161"/>
      <c r="J57" s="162" t="s">
        <v>98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71</v>
      </c>
      <c r="D59" s="39"/>
      <c r="E59" s="39"/>
      <c r="F59" s="39"/>
      <c r="G59" s="39"/>
      <c r="H59" s="39"/>
      <c r="I59" s="39"/>
      <c r="J59" s="101">
        <f>J83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99</v>
      </c>
    </row>
    <row r="60" s="9" customFormat="1" ht="24.96" customHeight="1">
      <c r="A60" s="9"/>
      <c r="B60" s="164"/>
      <c r="C60" s="165"/>
      <c r="D60" s="166" t="s">
        <v>984</v>
      </c>
      <c r="E60" s="167"/>
      <c r="F60" s="167"/>
      <c r="G60" s="167"/>
      <c r="H60" s="167"/>
      <c r="I60" s="167"/>
      <c r="J60" s="168">
        <f>J84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103</v>
      </c>
      <c r="E61" s="173"/>
      <c r="F61" s="173"/>
      <c r="G61" s="173"/>
      <c r="H61" s="173"/>
      <c r="I61" s="173"/>
      <c r="J61" s="174">
        <f>J85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985</v>
      </c>
      <c r="E62" s="173"/>
      <c r="F62" s="173"/>
      <c r="G62" s="173"/>
      <c r="H62" s="173"/>
      <c r="I62" s="173"/>
      <c r="J62" s="174">
        <f>J102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106</v>
      </c>
      <c r="E63" s="173"/>
      <c r="F63" s="173"/>
      <c r="G63" s="173"/>
      <c r="H63" s="173"/>
      <c r="I63" s="173"/>
      <c r="J63" s="174">
        <f>J105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="2" customFormat="1" ht="6.96" customHeight="1">
      <c r="A69" s="37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24.96" customHeight="1">
      <c r="A70" s="37"/>
      <c r="B70" s="38"/>
      <c r="C70" s="22" t="s">
        <v>109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159" t="str">
        <f>E7</f>
        <v>Oprava TV v úseku Dřísy (mimo)-Všetaty (mimo)</v>
      </c>
      <c r="F73" s="31"/>
      <c r="G73" s="31"/>
      <c r="H73" s="31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94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68" t="str">
        <f>E9</f>
        <v>SO 01-87-01 - Ukolejnění ocelových konstrukcí v úseku Dřísy (mimo)-Všetaty (mimo) - UOŽI</v>
      </c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</v>
      </c>
      <c r="D77" s="39"/>
      <c r="E77" s="39"/>
      <c r="F77" s="26" t="str">
        <f>F12</f>
        <v xml:space="preserve"> </v>
      </c>
      <c r="G77" s="39"/>
      <c r="H77" s="39"/>
      <c r="I77" s="31" t="s">
        <v>23</v>
      </c>
      <c r="J77" s="71" t="str">
        <f>IF(J12="","",J12)</f>
        <v>20. 11. 2025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40.05" customHeight="1">
      <c r="A79" s="37"/>
      <c r="B79" s="38"/>
      <c r="C79" s="31" t="s">
        <v>25</v>
      </c>
      <c r="D79" s="39"/>
      <c r="E79" s="39"/>
      <c r="F79" s="26" t="str">
        <f>E15</f>
        <v>Správa železnic, s.o. přednosta SEE</v>
      </c>
      <c r="G79" s="39"/>
      <c r="H79" s="39"/>
      <c r="I79" s="31" t="s">
        <v>33</v>
      </c>
      <c r="J79" s="35" t="str">
        <f>E21</f>
        <v>Správa železnic, s.o. Zástupce přednosty SEE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40.05" customHeight="1">
      <c r="A80" s="37"/>
      <c r="B80" s="38"/>
      <c r="C80" s="31" t="s">
        <v>31</v>
      </c>
      <c r="D80" s="39"/>
      <c r="E80" s="39"/>
      <c r="F80" s="26" t="str">
        <f>IF(E18="","",E18)</f>
        <v>Vyplň údaj</v>
      </c>
      <c r="G80" s="39"/>
      <c r="H80" s="39"/>
      <c r="I80" s="31" t="s">
        <v>36</v>
      </c>
      <c r="J80" s="35" t="str">
        <f>E24</f>
        <v>Správa železnic, s.o. Zástupce přednosty SEE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0.32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1" customFormat="1" ht="29.28" customHeight="1">
      <c r="A82" s="176"/>
      <c r="B82" s="177"/>
      <c r="C82" s="178" t="s">
        <v>110</v>
      </c>
      <c r="D82" s="179" t="s">
        <v>58</v>
      </c>
      <c r="E82" s="179" t="s">
        <v>54</v>
      </c>
      <c r="F82" s="179" t="s">
        <v>55</v>
      </c>
      <c r="G82" s="179" t="s">
        <v>111</v>
      </c>
      <c r="H82" s="179" t="s">
        <v>112</v>
      </c>
      <c r="I82" s="179" t="s">
        <v>113</v>
      </c>
      <c r="J82" s="179" t="s">
        <v>98</v>
      </c>
      <c r="K82" s="180" t="s">
        <v>114</v>
      </c>
      <c r="L82" s="181"/>
      <c r="M82" s="91" t="s">
        <v>19</v>
      </c>
      <c r="N82" s="92" t="s">
        <v>43</v>
      </c>
      <c r="O82" s="92" t="s">
        <v>115</v>
      </c>
      <c r="P82" s="92" t="s">
        <v>116</v>
      </c>
      <c r="Q82" s="92" t="s">
        <v>117</v>
      </c>
      <c r="R82" s="92" t="s">
        <v>118</v>
      </c>
      <c r="S82" s="92" t="s">
        <v>119</v>
      </c>
      <c r="T82" s="93" t="s">
        <v>120</v>
      </c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7"/>
      <c r="B83" s="38"/>
      <c r="C83" s="98" t="s">
        <v>121</v>
      </c>
      <c r="D83" s="39"/>
      <c r="E83" s="39"/>
      <c r="F83" s="39"/>
      <c r="G83" s="39"/>
      <c r="H83" s="39"/>
      <c r="I83" s="39"/>
      <c r="J83" s="182">
        <f>BK83</f>
        <v>0</v>
      </c>
      <c r="K83" s="39"/>
      <c r="L83" s="43"/>
      <c r="M83" s="94"/>
      <c r="N83" s="183"/>
      <c r="O83" s="95"/>
      <c r="P83" s="184">
        <f>P84</f>
        <v>0</v>
      </c>
      <c r="Q83" s="95"/>
      <c r="R83" s="184">
        <f>R84</f>
        <v>0</v>
      </c>
      <c r="S83" s="95"/>
      <c r="T83" s="185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72</v>
      </c>
      <c r="AU83" s="16" t="s">
        <v>99</v>
      </c>
      <c r="BK83" s="186">
        <f>BK84</f>
        <v>0</v>
      </c>
    </row>
    <row r="84" s="12" customFormat="1" ht="25.92" customHeight="1">
      <c r="A84" s="12"/>
      <c r="B84" s="187"/>
      <c r="C84" s="188"/>
      <c r="D84" s="189" t="s">
        <v>72</v>
      </c>
      <c r="E84" s="190" t="s">
        <v>122</v>
      </c>
      <c r="F84" s="190" t="s">
        <v>986</v>
      </c>
      <c r="G84" s="188"/>
      <c r="H84" s="188"/>
      <c r="I84" s="191"/>
      <c r="J84" s="192">
        <f>BK84</f>
        <v>0</v>
      </c>
      <c r="K84" s="188"/>
      <c r="L84" s="193"/>
      <c r="M84" s="194"/>
      <c r="N84" s="195"/>
      <c r="O84" s="195"/>
      <c r="P84" s="196">
        <f>P85+P102+P105</f>
        <v>0</v>
      </c>
      <c r="Q84" s="195"/>
      <c r="R84" s="196">
        <f>R85+R102+R105</f>
        <v>0</v>
      </c>
      <c r="S84" s="195"/>
      <c r="T84" s="197">
        <f>T85+T102+T105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81</v>
      </c>
      <c r="AT84" s="199" t="s">
        <v>72</v>
      </c>
      <c r="AU84" s="199" t="s">
        <v>73</v>
      </c>
      <c r="AY84" s="198" t="s">
        <v>123</v>
      </c>
      <c r="BK84" s="200">
        <f>BK85+BK102+BK105</f>
        <v>0</v>
      </c>
    </row>
    <row r="85" s="12" customFormat="1" ht="22.8" customHeight="1">
      <c r="A85" s="12"/>
      <c r="B85" s="187"/>
      <c r="C85" s="188"/>
      <c r="D85" s="189" t="s">
        <v>72</v>
      </c>
      <c r="E85" s="201" t="s">
        <v>274</v>
      </c>
      <c r="F85" s="201" t="s">
        <v>275</v>
      </c>
      <c r="G85" s="188"/>
      <c r="H85" s="188"/>
      <c r="I85" s="191"/>
      <c r="J85" s="202">
        <f>BK85</f>
        <v>0</v>
      </c>
      <c r="K85" s="188"/>
      <c r="L85" s="193"/>
      <c r="M85" s="194"/>
      <c r="N85" s="195"/>
      <c r="O85" s="195"/>
      <c r="P85" s="196">
        <f>SUM(P86:P101)</f>
        <v>0</v>
      </c>
      <c r="Q85" s="195"/>
      <c r="R85" s="196">
        <f>SUM(R86:R101)</f>
        <v>0</v>
      </c>
      <c r="S85" s="195"/>
      <c r="T85" s="197">
        <f>SUM(T86:T101)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81</v>
      </c>
      <c r="AT85" s="199" t="s">
        <v>72</v>
      </c>
      <c r="AU85" s="199" t="s">
        <v>81</v>
      </c>
      <c r="AY85" s="198" t="s">
        <v>123</v>
      </c>
      <c r="BK85" s="200">
        <f>SUM(BK86:BK101)</f>
        <v>0</v>
      </c>
    </row>
    <row r="86" s="2" customFormat="1" ht="33" customHeight="1">
      <c r="A86" s="37"/>
      <c r="B86" s="38"/>
      <c r="C86" s="203" t="s">
        <v>81</v>
      </c>
      <c r="D86" s="203" t="s">
        <v>126</v>
      </c>
      <c r="E86" s="204" t="s">
        <v>987</v>
      </c>
      <c r="F86" s="205" t="s">
        <v>988</v>
      </c>
      <c r="G86" s="206" t="s">
        <v>129</v>
      </c>
      <c r="H86" s="207">
        <v>2</v>
      </c>
      <c r="I86" s="208"/>
      <c r="J86" s="209">
        <f>ROUND(I86*H86,2)</f>
        <v>0</v>
      </c>
      <c r="K86" s="205" t="s">
        <v>130</v>
      </c>
      <c r="L86" s="43"/>
      <c r="M86" s="210" t="s">
        <v>19</v>
      </c>
      <c r="N86" s="211" t="s">
        <v>44</v>
      </c>
      <c r="O86" s="83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4" t="s">
        <v>131</v>
      </c>
      <c r="AT86" s="214" t="s">
        <v>126</v>
      </c>
      <c r="AU86" s="214" t="s">
        <v>83</v>
      </c>
      <c r="AY86" s="16" t="s">
        <v>123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6" t="s">
        <v>81</v>
      </c>
      <c r="BK86" s="215">
        <f>ROUND(I86*H86,2)</f>
        <v>0</v>
      </c>
      <c r="BL86" s="16" t="s">
        <v>131</v>
      </c>
      <c r="BM86" s="214" t="s">
        <v>989</v>
      </c>
    </row>
    <row r="87" s="2" customFormat="1">
      <c r="A87" s="37"/>
      <c r="B87" s="38"/>
      <c r="C87" s="39"/>
      <c r="D87" s="216" t="s">
        <v>133</v>
      </c>
      <c r="E87" s="39"/>
      <c r="F87" s="217" t="s">
        <v>990</v>
      </c>
      <c r="G87" s="39"/>
      <c r="H87" s="39"/>
      <c r="I87" s="218"/>
      <c r="J87" s="39"/>
      <c r="K87" s="39"/>
      <c r="L87" s="43"/>
      <c r="M87" s="219"/>
      <c r="N87" s="220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133</v>
      </c>
      <c r="AU87" s="16" t="s">
        <v>83</v>
      </c>
    </row>
    <row r="88" s="2" customFormat="1" ht="16.5" customHeight="1">
      <c r="A88" s="37"/>
      <c r="B88" s="38"/>
      <c r="C88" s="221" t="s">
        <v>83</v>
      </c>
      <c r="D88" s="221" t="s">
        <v>135</v>
      </c>
      <c r="E88" s="222" t="s">
        <v>991</v>
      </c>
      <c r="F88" s="223" t="s">
        <v>992</v>
      </c>
      <c r="G88" s="224" t="s">
        <v>129</v>
      </c>
      <c r="H88" s="225">
        <v>2</v>
      </c>
      <c r="I88" s="226"/>
      <c r="J88" s="227">
        <f>ROUND(I88*H88,2)</f>
        <v>0</v>
      </c>
      <c r="K88" s="223" t="s">
        <v>130</v>
      </c>
      <c r="L88" s="228"/>
      <c r="M88" s="229" t="s">
        <v>19</v>
      </c>
      <c r="N88" s="230" t="s">
        <v>44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131</v>
      </c>
      <c r="AT88" s="214" t="s">
        <v>135</v>
      </c>
      <c r="AU88" s="214" t="s">
        <v>83</v>
      </c>
      <c r="AY88" s="16" t="s">
        <v>123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81</v>
      </c>
      <c r="BK88" s="215">
        <f>ROUND(I88*H88,2)</f>
        <v>0</v>
      </c>
      <c r="BL88" s="16" t="s">
        <v>131</v>
      </c>
      <c r="BM88" s="214" t="s">
        <v>993</v>
      </c>
    </row>
    <row r="89" s="2" customFormat="1" ht="16.5" customHeight="1">
      <c r="A89" s="37"/>
      <c r="B89" s="38"/>
      <c r="C89" s="203" t="s">
        <v>139</v>
      </c>
      <c r="D89" s="203" t="s">
        <v>126</v>
      </c>
      <c r="E89" s="204" t="s">
        <v>994</v>
      </c>
      <c r="F89" s="205" t="s">
        <v>995</v>
      </c>
      <c r="G89" s="206" t="s">
        <v>129</v>
      </c>
      <c r="H89" s="207">
        <v>217</v>
      </c>
      <c r="I89" s="208"/>
      <c r="J89" s="209">
        <f>ROUND(I89*H89,2)</f>
        <v>0</v>
      </c>
      <c r="K89" s="205" t="s">
        <v>130</v>
      </c>
      <c r="L89" s="43"/>
      <c r="M89" s="210" t="s">
        <v>19</v>
      </c>
      <c r="N89" s="211" t="s">
        <v>44</v>
      </c>
      <c r="O89" s="83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4" t="s">
        <v>131</v>
      </c>
      <c r="AT89" s="214" t="s">
        <v>126</v>
      </c>
      <c r="AU89" s="214" t="s">
        <v>83</v>
      </c>
      <c r="AY89" s="16" t="s">
        <v>123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6" t="s">
        <v>81</v>
      </c>
      <c r="BK89" s="215">
        <f>ROUND(I89*H89,2)</f>
        <v>0</v>
      </c>
      <c r="BL89" s="16" t="s">
        <v>131</v>
      </c>
      <c r="BM89" s="214" t="s">
        <v>996</v>
      </c>
    </row>
    <row r="90" s="2" customFormat="1" ht="16.5" customHeight="1">
      <c r="A90" s="37"/>
      <c r="B90" s="38"/>
      <c r="C90" s="221" t="s">
        <v>145</v>
      </c>
      <c r="D90" s="221" t="s">
        <v>135</v>
      </c>
      <c r="E90" s="222" t="s">
        <v>997</v>
      </c>
      <c r="F90" s="223" t="s">
        <v>998</v>
      </c>
      <c r="G90" s="224" t="s">
        <v>129</v>
      </c>
      <c r="H90" s="225">
        <v>217</v>
      </c>
      <c r="I90" s="226"/>
      <c r="J90" s="227">
        <f>ROUND(I90*H90,2)</f>
        <v>0</v>
      </c>
      <c r="K90" s="223" t="s">
        <v>130</v>
      </c>
      <c r="L90" s="228"/>
      <c r="M90" s="229" t="s">
        <v>19</v>
      </c>
      <c r="N90" s="230" t="s">
        <v>44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131</v>
      </c>
      <c r="AT90" s="214" t="s">
        <v>135</v>
      </c>
      <c r="AU90" s="214" t="s">
        <v>83</v>
      </c>
      <c r="AY90" s="16" t="s">
        <v>123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81</v>
      </c>
      <c r="BK90" s="215">
        <f>ROUND(I90*H90,2)</f>
        <v>0</v>
      </c>
      <c r="BL90" s="16" t="s">
        <v>131</v>
      </c>
      <c r="BM90" s="214" t="s">
        <v>999</v>
      </c>
    </row>
    <row r="91" s="2" customFormat="1" ht="16.5" customHeight="1">
      <c r="A91" s="37"/>
      <c r="B91" s="38"/>
      <c r="C91" s="203" t="s">
        <v>149</v>
      </c>
      <c r="D91" s="203" t="s">
        <v>126</v>
      </c>
      <c r="E91" s="204" t="s">
        <v>1000</v>
      </c>
      <c r="F91" s="205" t="s">
        <v>1001</v>
      </c>
      <c r="G91" s="206" t="s">
        <v>129</v>
      </c>
      <c r="H91" s="207">
        <v>5</v>
      </c>
      <c r="I91" s="208"/>
      <c r="J91" s="209">
        <f>ROUND(I91*H91,2)</f>
        <v>0</v>
      </c>
      <c r="K91" s="205" t="s">
        <v>130</v>
      </c>
      <c r="L91" s="43"/>
      <c r="M91" s="210" t="s">
        <v>19</v>
      </c>
      <c r="N91" s="211" t="s">
        <v>44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131</v>
      </c>
      <c r="AT91" s="214" t="s">
        <v>126</v>
      </c>
      <c r="AU91" s="214" t="s">
        <v>83</v>
      </c>
      <c r="AY91" s="16" t="s">
        <v>123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81</v>
      </c>
      <c r="BK91" s="215">
        <f>ROUND(I91*H91,2)</f>
        <v>0</v>
      </c>
      <c r="BL91" s="16" t="s">
        <v>131</v>
      </c>
      <c r="BM91" s="214" t="s">
        <v>1002</v>
      </c>
    </row>
    <row r="92" s="2" customFormat="1" ht="16.5" customHeight="1">
      <c r="A92" s="37"/>
      <c r="B92" s="38"/>
      <c r="C92" s="221" t="s">
        <v>153</v>
      </c>
      <c r="D92" s="221" t="s">
        <v>135</v>
      </c>
      <c r="E92" s="222" t="s">
        <v>1003</v>
      </c>
      <c r="F92" s="223" t="s">
        <v>1004</v>
      </c>
      <c r="G92" s="224" t="s">
        <v>129</v>
      </c>
      <c r="H92" s="225">
        <v>5</v>
      </c>
      <c r="I92" s="226"/>
      <c r="J92" s="227">
        <f>ROUND(I92*H92,2)</f>
        <v>0</v>
      </c>
      <c r="K92" s="223" t="s">
        <v>130</v>
      </c>
      <c r="L92" s="228"/>
      <c r="M92" s="229" t="s">
        <v>19</v>
      </c>
      <c r="N92" s="230" t="s">
        <v>44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131</v>
      </c>
      <c r="AT92" s="214" t="s">
        <v>135</v>
      </c>
      <c r="AU92" s="214" t="s">
        <v>83</v>
      </c>
      <c r="AY92" s="16" t="s">
        <v>123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81</v>
      </c>
      <c r="BK92" s="215">
        <f>ROUND(I92*H92,2)</f>
        <v>0</v>
      </c>
      <c r="BL92" s="16" t="s">
        <v>131</v>
      </c>
      <c r="BM92" s="214" t="s">
        <v>1005</v>
      </c>
    </row>
    <row r="93" s="2" customFormat="1" ht="16.5" customHeight="1">
      <c r="A93" s="37"/>
      <c r="B93" s="38"/>
      <c r="C93" s="203" t="s">
        <v>157</v>
      </c>
      <c r="D93" s="203" t="s">
        <v>126</v>
      </c>
      <c r="E93" s="204" t="s">
        <v>1006</v>
      </c>
      <c r="F93" s="205" t="s">
        <v>1007</v>
      </c>
      <c r="G93" s="206" t="s">
        <v>129</v>
      </c>
      <c r="H93" s="207">
        <v>1</v>
      </c>
      <c r="I93" s="208"/>
      <c r="J93" s="209">
        <f>ROUND(I93*H93,2)</f>
        <v>0</v>
      </c>
      <c r="K93" s="205" t="s">
        <v>130</v>
      </c>
      <c r="L93" s="43"/>
      <c r="M93" s="210" t="s">
        <v>19</v>
      </c>
      <c r="N93" s="211" t="s">
        <v>44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131</v>
      </c>
      <c r="AT93" s="214" t="s">
        <v>126</v>
      </c>
      <c r="AU93" s="214" t="s">
        <v>83</v>
      </c>
      <c r="AY93" s="16" t="s">
        <v>123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81</v>
      </c>
      <c r="BK93" s="215">
        <f>ROUND(I93*H93,2)</f>
        <v>0</v>
      </c>
      <c r="BL93" s="16" t="s">
        <v>131</v>
      </c>
      <c r="BM93" s="214" t="s">
        <v>1008</v>
      </c>
    </row>
    <row r="94" s="2" customFormat="1" ht="16.5" customHeight="1">
      <c r="A94" s="37"/>
      <c r="B94" s="38"/>
      <c r="C94" s="221" t="s">
        <v>161</v>
      </c>
      <c r="D94" s="221" t="s">
        <v>135</v>
      </c>
      <c r="E94" s="222" t="s">
        <v>1009</v>
      </c>
      <c r="F94" s="223" t="s">
        <v>1010</v>
      </c>
      <c r="G94" s="224" t="s">
        <v>129</v>
      </c>
      <c r="H94" s="225">
        <v>1</v>
      </c>
      <c r="I94" s="226"/>
      <c r="J94" s="227">
        <f>ROUND(I94*H94,2)</f>
        <v>0</v>
      </c>
      <c r="K94" s="223" t="s">
        <v>130</v>
      </c>
      <c r="L94" s="228"/>
      <c r="M94" s="229" t="s">
        <v>19</v>
      </c>
      <c r="N94" s="230" t="s">
        <v>44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131</v>
      </c>
      <c r="AT94" s="214" t="s">
        <v>135</v>
      </c>
      <c r="AU94" s="214" t="s">
        <v>83</v>
      </c>
      <c r="AY94" s="16" t="s">
        <v>123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81</v>
      </c>
      <c r="BK94" s="215">
        <f>ROUND(I94*H94,2)</f>
        <v>0</v>
      </c>
      <c r="BL94" s="16" t="s">
        <v>131</v>
      </c>
      <c r="BM94" s="214" t="s">
        <v>1011</v>
      </c>
    </row>
    <row r="95" s="2" customFormat="1" ht="16.5" customHeight="1">
      <c r="A95" s="37"/>
      <c r="B95" s="38"/>
      <c r="C95" s="203" t="s">
        <v>165</v>
      </c>
      <c r="D95" s="203" t="s">
        <v>126</v>
      </c>
      <c r="E95" s="204" t="s">
        <v>1012</v>
      </c>
      <c r="F95" s="205" t="s">
        <v>1013</v>
      </c>
      <c r="G95" s="206" t="s">
        <v>129</v>
      </c>
      <c r="H95" s="207">
        <v>10</v>
      </c>
      <c r="I95" s="208"/>
      <c r="J95" s="209">
        <f>ROUND(I95*H95,2)</f>
        <v>0</v>
      </c>
      <c r="K95" s="205" t="s">
        <v>130</v>
      </c>
      <c r="L95" s="43"/>
      <c r="M95" s="210" t="s">
        <v>19</v>
      </c>
      <c r="N95" s="211" t="s">
        <v>44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131</v>
      </c>
      <c r="AT95" s="214" t="s">
        <v>126</v>
      </c>
      <c r="AU95" s="214" t="s">
        <v>83</v>
      </c>
      <c r="AY95" s="16" t="s">
        <v>123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81</v>
      </c>
      <c r="BK95" s="215">
        <f>ROUND(I95*H95,2)</f>
        <v>0</v>
      </c>
      <c r="BL95" s="16" t="s">
        <v>131</v>
      </c>
      <c r="BM95" s="214" t="s">
        <v>1014</v>
      </c>
    </row>
    <row r="96" s="2" customFormat="1" ht="16.5" customHeight="1">
      <c r="A96" s="37"/>
      <c r="B96" s="38"/>
      <c r="C96" s="221" t="s">
        <v>169</v>
      </c>
      <c r="D96" s="221" t="s">
        <v>135</v>
      </c>
      <c r="E96" s="222" t="s">
        <v>1015</v>
      </c>
      <c r="F96" s="223" t="s">
        <v>1016</v>
      </c>
      <c r="G96" s="224" t="s">
        <v>129</v>
      </c>
      <c r="H96" s="225">
        <v>10</v>
      </c>
      <c r="I96" s="226"/>
      <c r="J96" s="227">
        <f>ROUND(I96*H96,2)</f>
        <v>0</v>
      </c>
      <c r="K96" s="223" t="s">
        <v>130</v>
      </c>
      <c r="L96" s="228"/>
      <c r="M96" s="229" t="s">
        <v>19</v>
      </c>
      <c r="N96" s="230" t="s">
        <v>44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131</v>
      </c>
      <c r="AT96" s="214" t="s">
        <v>135</v>
      </c>
      <c r="AU96" s="214" t="s">
        <v>83</v>
      </c>
      <c r="AY96" s="16" t="s">
        <v>123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81</v>
      </c>
      <c r="BK96" s="215">
        <f>ROUND(I96*H96,2)</f>
        <v>0</v>
      </c>
      <c r="BL96" s="16" t="s">
        <v>131</v>
      </c>
      <c r="BM96" s="214" t="s">
        <v>1017</v>
      </c>
    </row>
    <row r="97" s="2" customFormat="1" ht="21.75" customHeight="1">
      <c r="A97" s="37"/>
      <c r="B97" s="38"/>
      <c r="C97" s="221" t="s">
        <v>174</v>
      </c>
      <c r="D97" s="221" t="s">
        <v>135</v>
      </c>
      <c r="E97" s="222" t="s">
        <v>1018</v>
      </c>
      <c r="F97" s="223" t="s">
        <v>1019</v>
      </c>
      <c r="G97" s="224" t="s">
        <v>246</v>
      </c>
      <c r="H97" s="225">
        <v>70</v>
      </c>
      <c r="I97" s="226"/>
      <c r="J97" s="227">
        <f>ROUND(I97*H97,2)</f>
        <v>0</v>
      </c>
      <c r="K97" s="223" t="s">
        <v>130</v>
      </c>
      <c r="L97" s="228"/>
      <c r="M97" s="229" t="s">
        <v>19</v>
      </c>
      <c r="N97" s="230" t="s">
        <v>44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131</v>
      </c>
      <c r="AT97" s="214" t="s">
        <v>135</v>
      </c>
      <c r="AU97" s="214" t="s">
        <v>83</v>
      </c>
      <c r="AY97" s="16" t="s">
        <v>123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81</v>
      </c>
      <c r="BK97" s="215">
        <f>ROUND(I97*H97,2)</f>
        <v>0</v>
      </c>
      <c r="BL97" s="16" t="s">
        <v>131</v>
      </c>
      <c r="BM97" s="214" t="s">
        <v>1020</v>
      </c>
    </row>
    <row r="98" s="2" customFormat="1" ht="21.75" customHeight="1">
      <c r="A98" s="37"/>
      <c r="B98" s="38"/>
      <c r="C98" s="203" t="s">
        <v>8</v>
      </c>
      <c r="D98" s="203" t="s">
        <v>126</v>
      </c>
      <c r="E98" s="204" t="s">
        <v>1021</v>
      </c>
      <c r="F98" s="205" t="s">
        <v>1022</v>
      </c>
      <c r="G98" s="206" t="s">
        <v>129</v>
      </c>
      <c r="H98" s="207">
        <v>20</v>
      </c>
      <c r="I98" s="208"/>
      <c r="J98" s="209">
        <f>ROUND(I98*H98,2)</f>
        <v>0</v>
      </c>
      <c r="K98" s="205" t="s">
        <v>130</v>
      </c>
      <c r="L98" s="43"/>
      <c r="M98" s="210" t="s">
        <v>19</v>
      </c>
      <c r="N98" s="211" t="s">
        <v>44</v>
      </c>
      <c r="O98" s="83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145</v>
      </c>
      <c r="AT98" s="214" t="s">
        <v>126</v>
      </c>
      <c r="AU98" s="214" t="s">
        <v>83</v>
      </c>
      <c r="AY98" s="16" t="s">
        <v>123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81</v>
      </c>
      <c r="BK98" s="215">
        <f>ROUND(I98*H98,2)</f>
        <v>0</v>
      </c>
      <c r="BL98" s="16" t="s">
        <v>145</v>
      </c>
      <c r="BM98" s="214" t="s">
        <v>1023</v>
      </c>
    </row>
    <row r="99" s="2" customFormat="1">
      <c r="A99" s="37"/>
      <c r="B99" s="38"/>
      <c r="C99" s="39"/>
      <c r="D99" s="216" t="s">
        <v>133</v>
      </c>
      <c r="E99" s="39"/>
      <c r="F99" s="217" t="s">
        <v>665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133</v>
      </c>
      <c r="AU99" s="16" t="s">
        <v>83</v>
      </c>
    </row>
    <row r="100" s="2" customFormat="1" ht="16.5" customHeight="1">
      <c r="A100" s="37"/>
      <c r="B100" s="38"/>
      <c r="C100" s="203" t="s">
        <v>181</v>
      </c>
      <c r="D100" s="203" t="s">
        <v>126</v>
      </c>
      <c r="E100" s="204" t="s">
        <v>1024</v>
      </c>
      <c r="F100" s="205" t="s">
        <v>1025</v>
      </c>
      <c r="G100" s="206" t="s">
        <v>129</v>
      </c>
      <c r="H100" s="207">
        <v>54</v>
      </c>
      <c r="I100" s="208"/>
      <c r="J100" s="209">
        <f>ROUND(I100*H100,2)</f>
        <v>0</v>
      </c>
      <c r="K100" s="205" t="s">
        <v>130</v>
      </c>
      <c r="L100" s="43"/>
      <c r="M100" s="210" t="s">
        <v>19</v>
      </c>
      <c r="N100" s="211" t="s">
        <v>44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131</v>
      </c>
      <c r="AT100" s="214" t="s">
        <v>126</v>
      </c>
      <c r="AU100" s="214" t="s">
        <v>83</v>
      </c>
      <c r="AY100" s="16" t="s">
        <v>123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81</v>
      </c>
      <c r="BK100" s="215">
        <f>ROUND(I100*H100,2)</f>
        <v>0</v>
      </c>
      <c r="BL100" s="16" t="s">
        <v>131</v>
      </c>
      <c r="BM100" s="214" t="s">
        <v>1026</v>
      </c>
    </row>
    <row r="101" s="2" customFormat="1">
      <c r="A101" s="37"/>
      <c r="B101" s="38"/>
      <c r="C101" s="39"/>
      <c r="D101" s="216" t="s">
        <v>133</v>
      </c>
      <c r="E101" s="39"/>
      <c r="F101" s="217" t="s">
        <v>1027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133</v>
      </c>
      <c r="AU101" s="16" t="s">
        <v>83</v>
      </c>
    </row>
    <row r="102" s="12" customFormat="1" ht="22.8" customHeight="1">
      <c r="A102" s="12"/>
      <c r="B102" s="187"/>
      <c r="C102" s="188"/>
      <c r="D102" s="189" t="s">
        <v>72</v>
      </c>
      <c r="E102" s="201" t="s">
        <v>1028</v>
      </c>
      <c r="F102" s="201" t="s">
        <v>19</v>
      </c>
      <c r="G102" s="188"/>
      <c r="H102" s="188"/>
      <c r="I102" s="191"/>
      <c r="J102" s="202">
        <f>BK102</f>
        <v>0</v>
      </c>
      <c r="K102" s="188"/>
      <c r="L102" s="193"/>
      <c r="M102" s="194"/>
      <c r="N102" s="195"/>
      <c r="O102" s="195"/>
      <c r="P102" s="196">
        <f>SUM(P103:P104)</f>
        <v>0</v>
      </c>
      <c r="Q102" s="195"/>
      <c r="R102" s="196">
        <f>SUM(R103:R104)</f>
        <v>0</v>
      </c>
      <c r="S102" s="195"/>
      <c r="T102" s="197">
        <f>SUM(T103:T104)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8" t="s">
        <v>81</v>
      </c>
      <c r="AT102" s="199" t="s">
        <v>72</v>
      </c>
      <c r="AU102" s="199" t="s">
        <v>81</v>
      </c>
      <c r="AY102" s="198" t="s">
        <v>123</v>
      </c>
      <c r="BK102" s="200">
        <f>SUM(BK103:BK104)</f>
        <v>0</v>
      </c>
    </row>
    <row r="103" s="2" customFormat="1" ht="24.15" customHeight="1">
      <c r="A103" s="37"/>
      <c r="B103" s="38"/>
      <c r="C103" s="203" t="s">
        <v>187</v>
      </c>
      <c r="D103" s="203" t="s">
        <v>126</v>
      </c>
      <c r="E103" s="204" t="s">
        <v>917</v>
      </c>
      <c r="F103" s="205" t="s">
        <v>918</v>
      </c>
      <c r="G103" s="206" t="s">
        <v>129</v>
      </c>
      <c r="H103" s="207">
        <v>207</v>
      </c>
      <c r="I103" s="208"/>
      <c r="J103" s="209">
        <f>ROUND(I103*H103,2)</f>
        <v>0</v>
      </c>
      <c r="K103" s="205" t="s">
        <v>130</v>
      </c>
      <c r="L103" s="43"/>
      <c r="M103" s="210" t="s">
        <v>19</v>
      </c>
      <c r="N103" s="211" t="s">
        <v>44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145</v>
      </c>
      <c r="AT103" s="214" t="s">
        <v>126</v>
      </c>
      <c r="AU103" s="214" t="s">
        <v>83</v>
      </c>
      <c r="AY103" s="16" t="s">
        <v>123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81</v>
      </c>
      <c r="BK103" s="215">
        <f>ROUND(I103*H103,2)</f>
        <v>0</v>
      </c>
      <c r="BL103" s="16" t="s">
        <v>145</v>
      </c>
      <c r="BM103" s="214" t="s">
        <v>1029</v>
      </c>
    </row>
    <row r="104" s="2" customFormat="1" ht="33" customHeight="1">
      <c r="A104" s="37"/>
      <c r="B104" s="38"/>
      <c r="C104" s="203" t="s">
        <v>191</v>
      </c>
      <c r="D104" s="203" t="s">
        <v>126</v>
      </c>
      <c r="E104" s="204" t="s">
        <v>1030</v>
      </c>
      <c r="F104" s="205" t="s">
        <v>1031</v>
      </c>
      <c r="G104" s="206" t="s">
        <v>129</v>
      </c>
      <c r="H104" s="207">
        <v>10</v>
      </c>
      <c r="I104" s="208"/>
      <c r="J104" s="209">
        <f>ROUND(I104*H104,2)</f>
        <v>0</v>
      </c>
      <c r="K104" s="205" t="s">
        <v>130</v>
      </c>
      <c r="L104" s="43"/>
      <c r="M104" s="210" t="s">
        <v>19</v>
      </c>
      <c r="N104" s="211" t="s">
        <v>44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131</v>
      </c>
      <c r="AT104" s="214" t="s">
        <v>126</v>
      </c>
      <c r="AU104" s="214" t="s">
        <v>83</v>
      </c>
      <c r="AY104" s="16" t="s">
        <v>123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81</v>
      </c>
      <c r="BK104" s="215">
        <f>ROUND(I104*H104,2)</f>
        <v>0</v>
      </c>
      <c r="BL104" s="16" t="s">
        <v>131</v>
      </c>
      <c r="BM104" s="214" t="s">
        <v>1032</v>
      </c>
    </row>
    <row r="105" s="12" customFormat="1" ht="22.8" customHeight="1">
      <c r="A105" s="12"/>
      <c r="B105" s="187"/>
      <c r="C105" s="188"/>
      <c r="D105" s="189" t="s">
        <v>72</v>
      </c>
      <c r="E105" s="201" t="s">
        <v>794</v>
      </c>
      <c r="F105" s="201" t="s">
        <v>795</v>
      </c>
      <c r="G105" s="188"/>
      <c r="H105" s="188"/>
      <c r="I105" s="191"/>
      <c r="J105" s="202">
        <f>BK105</f>
        <v>0</v>
      </c>
      <c r="K105" s="188"/>
      <c r="L105" s="193"/>
      <c r="M105" s="194"/>
      <c r="N105" s="195"/>
      <c r="O105" s="195"/>
      <c r="P105" s="196">
        <f>SUM(P106:P113)</f>
        <v>0</v>
      </c>
      <c r="Q105" s="195"/>
      <c r="R105" s="196">
        <f>SUM(R106:R113)</f>
        <v>0</v>
      </c>
      <c r="S105" s="195"/>
      <c r="T105" s="197">
        <f>SUM(T106:T113)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8" t="s">
        <v>81</v>
      </c>
      <c r="AT105" s="199" t="s">
        <v>72</v>
      </c>
      <c r="AU105" s="199" t="s">
        <v>81</v>
      </c>
      <c r="AY105" s="198" t="s">
        <v>123</v>
      </c>
      <c r="BK105" s="200">
        <f>SUM(BK106:BK113)</f>
        <v>0</v>
      </c>
    </row>
    <row r="106" s="2" customFormat="1" ht="55.5" customHeight="1">
      <c r="A106" s="37"/>
      <c r="B106" s="38"/>
      <c r="C106" s="203" t="s">
        <v>195</v>
      </c>
      <c r="D106" s="203" t="s">
        <v>126</v>
      </c>
      <c r="E106" s="204" t="s">
        <v>806</v>
      </c>
      <c r="F106" s="205" t="s">
        <v>807</v>
      </c>
      <c r="G106" s="206" t="s">
        <v>129</v>
      </c>
      <c r="H106" s="207">
        <v>2</v>
      </c>
      <c r="I106" s="208"/>
      <c r="J106" s="209">
        <f>ROUND(I106*H106,2)</f>
        <v>0</v>
      </c>
      <c r="K106" s="205" t="s">
        <v>130</v>
      </c>
      <c r="L106" s="43"/>
      <c r="M106" s="210" t="s">
        <v>19</v>
      </c>
      <c r="N106" s="211" t="s">
        <v>44</v>
      </c>
      <c r="O106" s="83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145</v>
      </c>
      <c r="AT106" s="214" t="s">
        <v>126</v>
      </c>
      <c r="AU106" s="214" t="s">
        <v>83</v>
      </c>
      <c r="AY106" s="16" t="s">
        <v>123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81</v>
      </c>
      <c r="BK106" s="215">
        <f>ROUND(I106*H106,2)</f>
        <v>0</v>
      </c>
      <c r="BL106" s="16" t="s">
        <v>145</v>
      </c>
      <c r="BM106" s="214" t="s">
        <v>1033</v>
      </c>
    </row>
    <row r="107" s="2" customFormat="1" ht="21.75" customHeight="1">
      <c r="A107" s="37"/>
      <c r="B107" s="38"/>
      <c r="C107" s="203" t="s">
        <v>202</v>
      </c>
      <c r="D107" s="203" t="s">
        <v>126</v>
      </c>
      <c r="E107" s="204" t="s">
        <v>810</v>
      </c>
      <c r="F107" s="205" t="s">
        <v>811</v>
      </c>
      <c r="G107" s="206" t="s">
        <v>129</v>
      </c>
      <c r="H107" s="207">
        <v>4</v>
      </c>
      <c r="I107" s="208"/>
      <c r="J107" s="209">
        <f>ROUND(I107*H107,2)</f>
        <v>0</v>
      </c>
      <c r="K107" s="205" t="s">
        <v>130</v>
      </c>
      <c r="L107" s="43"/>
      <c r="M107" s="210" t="s">
        <v>19</v>
      </c>
      <c r="N107" s="211" t="s">
        <v>44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131</v>
      </c>
      <c r="AT107" s="214" t="s">
        <v>126</v>
      </c>
      <c r="AU107" s="214" t="s">
        <v>83</v>
      </c>
      <c r="AY107" s="16" t="s">
        <v>123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81</v>
      </c>
      <c r="BK107" s="215">
        <f>ROUND(I107*H107,2)</f>
        <v>0</v>
      </c>
      <c r="BL107" s="16" t="s">
        <v>131</v>
      </c>
      <c r="BM107" s="214" t="s">
        <v>1034</v>
      </c>
    </row>
    <row r="108" s="2" customFormat="1" ht="62.7" customHeight="1">
      <c r="A108" s="37"/>
      <c r="B108" s="38"/>
      <c r="C108" s="203" t="s">
        <v>207</v>
      </c>
      <c r="D108" s="203" t="s">
        <v>126</v>
      </c>
      <c r="E108" s="204" t="s">
        <v>814</v>
      </c>
      <c r="F108" s="205" t="s">
        <v>815</v>
      </c>
      <c r="G108" s="206" t="s">
        <v>129</v>
      </c>
      <c r="H108" s="207">
        <v>2</v>
      </c>
      <c r="I108" s="208"/>
      <c r="J108" s="209">
        <f>ROUND(I108*H108,2)</f>
        <v>0</v>
      </c>
      <c r="K108" s="205" t="s">
        <v>130</v>
      </c>
      <c r="L108" s="43"/>
      <c r="M108" s="210" t="s">
        <v>19</v>
      </c>
      <c r="N108" s="211" t="s">
        <v>44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131</v>
      </c>
      <c r="AT108" s="214" t="s">
        <v>126</v>
      </c>
      <c r="AU108" s="214" t="s">
        <v>83</v>
      </c>
      <c r="AY108" s="16" t="s">
        <v>123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81</v>
      </c>
      <c r="BK108" s="215">
        <f>ROUND(I108*H108,2)</f>
        <v>0</v>
      </c>
      <c r="BL108" s="16" t="s">
        <v>131</v>
      </c>
      <c r="BM108" s="214" t="s">
        <v>1035</v>
      </c>
    </row>
    <row r="109" s="2" customFormat="1" ht="24.15" customHeight="1">
      <c r="A109" s="37"/>
      <c r="B109" s="38"/>
      <c r="C109" s="203" t="s">
        <v>211</v>
      </c>
      <c r="D109" s="203" t="s">
        <v>126</v>
      </c>
      <c r="E109" s="204" t="s">
        <v>818</v>
      </c>
      <c r="F109" s="205" t="s">
        <v>819</v>
      </c>
      <c r="G109" s="206" t="s">
        <v>129</v>
      </c>
      <c r="H109" s="207">
        <v>6</v>
      </c>
      <c r="I109" s="208"/>
      <c r="J109" s="209">
        <f>ROUND(I109*H109,2)</f>
        <v>0</v>
      </c>
      <c r="K109" s="205" t="s">
        <v>130</v>
      </c>
      <c r="L109" s="43"/>
      <c r="M109" s="210" t="s">
        <v>19</v>
      </c>
      <c r="N109" s="211" t="s">
        <v>44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131</v>
      </c>
      <c r="AT109" s="214" t="s">
        <v>126</v>
      </c>
      <c r="AU109" s="214" t="s">
        <v>83</v>
      </c>
      <c r="AY109" s="16" t="s">
        <v>123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81</v>
      </c>
      <c r="BK109" s="215">
        <f>ROUND(I109*H109,2)</f>
        <v>0</v>
      </c>
      <c r="BL109" s="16" t="s">
        <v>131</v>
      </c>
      <c r="BM109" s="214" t="s">
        <v>1036</v>
      </c>
    </row>
    <row r="110" s="2" customFormat="1" ht="33" customHeight="1">
      <c r="A110" s="37"/>
      <c r="B110" s="38"/>
      <c r="C110" s="203" t="s">
        <v>215</v>
      </c>
      <c r="D110" s="203" t="s">
        <v>126</v>
      </c>
      <c r="E110" s="204" t="s">
        <v>1037</v>
      </c>
      <c r="F110" s="205" t="s">
        <v>1038</v>
      </c>
      <c r="G110" s="206" t="s">
        <v>129</v>
      </c>
      <c r="H110" s="207">
        <v>1</v>
      </c>
      <c r="I110" s="208"/>
      <c r="J110" s="209">
        <f>ROUND(I110*H110,2)</f>
        <v>0</v>
      </c>
      <c r="K110" s="205" t="s">
        <v>19</v>
      </c>
      <c r="L110" s="43"/>
      <c r="M110" s="210" t="s">
        <v>19</v>
      </c>
      <c r="N110" s="211" t="s">
        <v>44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131</v>
      </c>
      <c r="AT110" s="214" t="s">
        <v>126</v>
      </c>
      <c r="AU110" s="214" t="s">
        <v>83</v>
      </c>
      <c r="AY110" s="16" t="s">
        <v>123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81</v>
      </c>
      <c r="BK110" s="215">
        <f>ROUND(I110*H110,2)</f>
        <v>0</v>
      </c>
      <c r="BL110" s="16" t="s">
        <v>131</v>
      </c>
      <c r="BM110" s="214" t="s">
        <v>1039</v>
      </c>
    </row>
    <row r="111" s="2" customFormat="1">
      <c r="A111" s="37"/>
      <c r="B111" s="38"/>
      <c r="C111" s="39"/>
      <c r="D111" s="216" t="s">
        <v>133</v>
      </c>
      <c r="E111" s="39"/>
      <c r="F111" s="217" t="s">
        <v>1040</v>
      </c>
      <c r="G111" s="39"/>
      <c r="H111" s="39"/>
      <c r="I111" s="218"/>
      <c r="J111" s="39"/>
      <c r="K111" s="39"/>
      <c r="L111" s="43"/>
      <c r="M111" s="219"/>
      <c r="N111" s="22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133</v>
      </c>
      <c r="AU111" s="16" t="s">
        <v>83</v>
      </c>
    </row>
    <row r="112" s="2" customFormat="1" ht="37.8" customHeight="1">
      <c r="A112" s="37"/>
      <c r="B112" s="38"/>
      <c r="C112" s="203" t="s">
        <v>7</v>
      </c>
      <c r="D112" s="203" t="s">
        <v>126</v>
      </c>
      <c r="E112" s="204" t="s">
        <v>828</v>
      </c>
      <c r="F112" s="205" t="s">
        <v>829</v>
      </c>
      <c r="G112" s="206" t="s">
        <v>184</v>
      </c>
      <c r="H112" s="207">
        <v>24</v>
      </c>
      <c r="I112" s="208"/>
      <c r="J112" s="209">
        <f>ROUND(I112*H112,2)</f>
        <v>0</v>
      </c>
      <c r="K112" s="205" t="s">
        <v>130</v>
      </c>
      <c r="L112" s="43"/>
      <c r="M112" s="210" t="s">
        <v>19</v>
      </c>
      <c r="N112" s="211" t="s">
        <v>44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131</v>
      </c>
      <c r="AT112" s="214" t="s">
        <v>126</v>
      </c>
      <c r="AU112" s="214" t="s">
        <v>83</v>
      </c>
      <c r="AY112" s="16" t="s">
        <v>123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81</v>
      </c>
      <c r="BK112" s="215">
        <f>ROUND(I112*H112,2)</f>
        <v>0</v>
      </c>
      <c r="BL112" s="16" t="s">
        <v>131</v>
      </c>
      <c r="BM112" s="214" t="s">
        <v>1041</v>
      </c>
    </row>
    <row r="113" s="2" customFormat="1">
      <c r="A113" s="37"/>
      <c r="B113" s="38"/>
      <c r="C113" s="39"/>
      <c r="D113" s="216" t="s">
        <v>133</v>
      </c>
      <c r="E113" s="39"/>
      <c r="F113" s="217" t="s">
        <v>831</v>
      </c>
      <c r="G113" s="39"/>
      <c r="H113" s="39"/>
      <c r="I113" s="218"/>
      <c r="J113" s="39"/>
      <c r="K113" s="39"/>
      <c r="L113" s="43"/>
      <c r="M113" s="238"/>
      <c r="N113" s="239"/>
      <c r="O113" s="233"/>
      <c r="P113" s="233"/>
      <c r="Q113" s="233"/>
      <c r="R113" s="233"/>
      <c r="S113" s="233"/>
      <c r="T113" s="240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133</v>
      </c>
      <c r="AU113" s="16" t="s">
        <v>83</v>
      </c>
    </row>
    <row r="114" s="2" customFormat="1" ht="6.96" customHeight="1">
      <c r="A114" s="37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43"/>
      <c r="M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</sheetData>
  <sheetProtection sheet="1" autoFilter="0" formatColumns="0" formatRows="0" objects="1" scenarios="1" spinCount="100000" saltValue="oXX4CsadCBQ1lJJokUtIwbGSyVodjgXSb/CJIuQaeUrwG5qvoTvR/f/e6srUIaFrgurvnu3sYDO5EH/3omjDjw==" hashValue="PBNd5GpdonenPu78JnUl+ScB9I2YHdcaTM5I0NZcG+lmFsg7rdz0X6PTD+tQtKCcIZt2w4yqL5tWihN4aHFYmA==" algorithmName="SHA-512" password="CC35"/>
  <autoFilter ref="C82:K11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83</v>
      </c>
    </row>
    <row r="4" s="1" customFormat="1" ht="24.96" customHeight="1">
      <c r="B4" s="19"/>
      <c r="D4" s="129" t="s">
        <v>93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Oprava TV v úseku Dřísy (mimo)-Všetaty (mimo)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94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1042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20. 11. 2025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27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34</v>
      </c>
      <c r="F21" s="37"/>
      <c r="G21" s="37"/>
      <c r="H21" s="37"/>
      <c r="I21" s="131" t="s">
        <v>29</v>
      </c>
      <c r="J21" s="135" t="s">
        <v>30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36</v>
      </c>
      <c r="E23" s="37"/>
      <c r="F23" s="37"/>
      <c r="G23" s="37"/>
      <c r="H23" s="37"/>
      <c r="I23" s="131" t="s">
        <v>26</v>
      </c>
      <c r="J23" s="135" t="s">
        <v>27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34</v>
      </c>
      <c r="F24" s="37"/>
      <c r="G24" s="37"/>
      <c r="H24" s="37"/>
      <c r="I24" s="131" t="s">
        <v>29</v>
      </c>
      <c r="J24" s="135" t="s">
        <v>30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37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39</v>
      </c>
      <c r="E30" s="37"/>
      <c r="F30" s="37"/>
      <c r="G30" s="37"/>
      <c r="H30" s="37"/>
      <c r="I30" s="37"/>
      <c r="J30" s="143">
        <f>ROUND(J80,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41</v>
      </c>
      <c r="G32" s="37"/>
      <c r="H32" s="37"/>
      <c r="I32" s="144" t="s">
        <v>40</v>
      </c>
      <c r="J32" s="144" t="s">
        <v>42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43</v>
      </c>
      <c r="E33" s="131" t="s">
        <v>44</v>
      </c>
      <c r="F33" s="146">
        <f>ROUND((SUM(BE80:BE86)),  2)</f>
        <v>0</v>
      </c>
      <c r="G33" s="37"/>
      <c r="H33" s="37"/>
      <c r="I33" s="147">
        <v>0.20999999999999999</v>
      </c>
      <c r="J33" s="146">
        <f>ROUND(((SUM(BE80:BE86))*I33),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45</v>
      </c>
      <c r="F34" s="146">
        <f>ROUND((SUM(BF80:BF86)),  2)</f>
        <v>0</v>
      </c>
      <c r="G34" s="37"/>
      <c r="H34" s="37"/>
      <c r="I34" s="147">
        <v>0.12</v>
      </c>
      <c r="J34" s="146">
        <f>ROUND(((SUM(BF80:BF86))*I34),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46</v>
      </c>
      <c r="F35" s="146">
        <f>ROUND((SUM(BG80:BG86)),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47</v>
      </c>
      <c r="F36" s="146">
        <f>ROUND((SUM(BH80:BH86)),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48</v>
      </c>
      <c r="F37" s="146">
        <f>ROUND((SUM(BI80:BI86)),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96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Oprava TV v úseku Dřísy (mimo)-Všetaty (mimo)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94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VON - VRNY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20. 11. 2025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40.05" customHeight="1">
      <c r="A54" s="37"/>
      <c r="B54" s="38"/>
      <c r="C54" s="31" t="s">
        <v>25</v>
      </c>
      <c r="D54" s="39"/>
      <c r="E54" s="39"/>
      <c r="F54" s="26" t="str">
        <f>E15</f>
        <v>Správa železnic, s.o. přednosta SEE</v>
      </c>
      <c r="G54" s="39"/>
      <c r="H54" s="39"/>
      <c r="I54" s="31" t="s">
        <v>33</v>
      </c>
      <c r="J54" s="35" t="str">
        <f>E21</f>
        <v>Správa železnic, s.o. Zástupce přednosty SEE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40.0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36</v>
      </c>
      <c r="J55" s="35" t="str">
        <f>E24</f>
        <v>Správa železnic, s.o. Zástupce přednosty SEE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97</v>
      </c>
      <c r="D57" s="161"/>
      <c r="E57" s="161"/>
      <c r="F57" s="161"/>
      <c r="G57" s="161"/>
      <c r="H57" s="161"/>
      <c r="I57" s="161"/>
      <c r="J57" s="162" t="s">
        <v>98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71</v>
      </c>
      <c r="D59" s="39"/>
      <c r="E59" s="39"/>
      <c r="F59" s="39"/>
      <c r="G59" s="39"/>
      <c r="H59" s="39"/>
      <c r="I59" s="39"/>
      <c r="J59" s="101">
        <f>J80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99</v>
      </c>
    </row>
    <row r="60" s="9" customFormat="1" ht="24.96" customHeight="1">
      <c r="A60" s="9"/>
      <c r="B60" s="164"/>
      <c r="C60" s="165"/>
      <c r="D60" s="166" t="s">
        <v>1043</v>
      </c>
      <c r="E60" s="167"/>
      <c r="F60" s="167"/>
      <c r="G60" s="167"/>
      <c r="H60" s="167"/>
      <c r="I60" s="167"/>
      <c r="J60" s="168">
        <f>J81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3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6.96" customHeight="1">
      <c r="A62" s="37"/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13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="2" customFormat="1" ht="6.96" customHeight="1">
      <c r="A66" s="37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24.96" customHeight="1">
      <c r="A67" s="37"/>
      <c r="B67" s="38"/>
      <c r="C67" s="22" t="s">
        <v>109</v>
      </c>
      <c r="D67" s="39"/>
      <c r="E67" s="39"/>
      <c r="F67" s="39"/>
      <c r="G67" s="39"/>
      <c r="H67" s="39"/>
      <c r="I67" s="39"/>
      <c r="J67" s="39"/>
      <c r="K67" s="39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6.96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12" customHeight="1">
      <c r="A69" s="37"/>
      <c r="B69" s="38"/>
      <c r="C69" s="31" t="s">
        <v>16</v>
      </c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6.5" customHeight="1">
      <c r="A70" s="37"/>
      <c r="B70" s="38"/>
      <c r="C70" s="39"/>
      <c r="D70" s="39"/>
      <c r="E70" s="159" t="str">
        <f>E7</f>
        <v>Oprava TV v úseku Dřísy (mimo)-Všetaty (mimo)</v>
      </c>
      <c r="F70" s="31"/>
      <c r="G70" s="31"/>
      <c r="H70" s="31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2" customHeight="1">
      <c r="A71" s="37"/>
      <c r="B71" s="38"/>
      <c r="C71" s="31" t="s">
        <v>94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6.5" customHeight="1">
      <c r="A72" s="37"/>
      <c r="B72" s="38"/>
      <c r="C72" s="39"/>
      <c r="D72" s="39"/>
      <c r="E72" s="68" t="str">
        <f>E9</f>
        <v>VON - VRNY</v>
      </c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21</v>
      </c>
      <c r="D74" s="39"/>
      <c r="E74" s="39"/>
      <c r="F74" s="26" t="str">
        <f>F12</f>
        <v xml:space="preserve"> </v>
      </c>
      <c r="G74" s="39"/>
      <c r="H74" s="39"/>
      <c r="I74" s="31" t="s">
        <v>23</v>
      </c>
      <c r="J74" s="71" t="str">
        <f>IF(J12="","",J12)</f>
        <v>20. 11. 2025</v>
      </c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40.05" customHeight="1">
      <c r="A76" s="37"/>
      <c r="B76" s="38"/>
      <c r="C76" s="31" t="s">
        <v>25</v>
      </c>
      <c r="D76" s="39"/>
      <c r="E76" s="39"/>
      <c r="F76" s="26" t="str">
        <f>E15</f>
        <v>Správa železnic, s.o. přednosta SEE</v>
      </c>
      <c r="G76" s="39"/>
      <c r="H76" s="39"/>
      <c r="I76" s="31" t="s">
        <v>33</v>
      </c>
      <c r="J76" s="35" t="str">
        <f>E21</f>
        <v>Správa železnic, s.o. Zástupce přednosty SEE</v>
      </c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40.05" customHeight="1">
      <c r="A77" s="37"/>
      <c r="B77" s="38"/>
      <c r="C77" s="31" t="s">
        <v>31</v>
      </c>
      <c r="D77" s="39"/>
      <c r="E77" s="39"/>
      <c r="F77" s="26" t="str">
        <f>IF(E18="","",E18)</f>
        <v>Vyplň údaj</v>
      </c>
      <c r="G77" s="39"/>
      <c r="H77" s="39"/>
      <c r="I77" s="31" t="s">
        <v>36</v>
      </c>
      <c r="J77" s="35" t="str">
        <f>E24</f>
        <v>Správa železnic, s.o. Zástupce přednosty SEE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0.32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11" customFormat="1" ht="29.28" customHeight="1">
      <c r="A79" s="176"/>
      <c r="B79" s="177"/>
      <c r="C79" s="178" t="s">
        <v>110</v>
      </c>
      <c r="D79" s="179" t="s">
        <v>58</v>
      </c>
      <c r="E79" s="179" t="s">
        <v>54</v>
      </c>
      <c r="F79" s="179" t="s">
        <v>55</v>
      </c>
      <c r="G79" s="179" t="s">
        <v>111</v>
      </c>
      <c r="H79" s="179" t="s">
        <v>112</v>
      </c>
      <c r="I79" s="179" t="s">
        <v>113</v>
      </c>
      <c r="J79" s="179" t="s">
        <v>98</v>
      </c>
      <c r="K79" s="180" t="s">
        <v>114</v>
      </c>
      <c r="L79" s="181"/>
      <c r="M79" s="91" t="s">
        <v>19</v>
      </c>
      <c r="N79" s="92" t="s">
        <v>43</v>
      </c>
      <c r="O79" s="92" t="s">
        <v>115</v>
      </c>
      <c r="P79" s="92" t="s">
        <v>116</v>
      </c>
      <c r="Q79" s="92" t="s">
        <v>117</v>
      </c>
      <c r="R79" s="92" t="s">
        <v>118</v>
      </c>
      <c r="S79" s="92" t="s">
        <v>119</v>
      </c>
      <c r="T79" s="93" t="s">
        <v>120</v>
      </c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</row>
    <row r="80" s="2" customFormat="1" ht="22.8" customHeight="1">
      <c r="A80" s="37"/>
      <c r="B80" s="38"/>
      <c r="C80" s="98" t="s">
        <v>121</v>
      </c>
      <c r="D80" s="39"/>
      <c r="E80" s="39"/>
      <c r="F80" s="39"/>
      <c r="G80" s="39"/>
      <c r="H80" s="39"/>
      <c r="I80" s="39"/>
      <c r="J80" s="182">
        <f>BK80</f>
        <v>0</v>
      </c>
      <c r="K80" s="39"/>
      <c r="L80" s="43"/>
      <c r="M80" s="94"/>
      <c r="N80" s="183"/>
      <c r="O80" s="95"/>
      <c r="P80" s="184">
        <f>P81</f>
        <v>0</v>
      </c>
      <c r="Q80" s="95"/>
      <c r="R80" s="184">
        <f>R81</f>
        <v>0</v>
      </c>
      <c r="S80" s="95"/>
      <c r="T80" s="185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16" t="s">
        <v>72</v>
      </c>
      <c r="AU80" s="16" t="s">
        <v>99</v>
      </c>
      <c r="BK80" s="186">
        <f>BK81</f>
        <v>0</v>
      </c>
    </row>
    <row r="81" s="12" customFormat="1" ht="25.92" customHeight="1">
      <c r="A81" s="12"/>
      <c r="B81" s="187"/>
      <c r="C81" s="188"/>
      <c r="D81" s="189" t="s">
        <v>72</v>
      </c>
      <c r="E81" s="190" t="s">
        <v>1044</v>
      </c>
      <c r="F81" s="190" t="s">
        <v>1045</v>
      </c>
      <c r="G81" s="188"/>
      <c r="H81" s="188"/>
      <c r="I81" s="191"/>
      <c r="J81" s="192">
        <f>BK81</f>
        <v>0</v>
      </c>
      <c r="K81" s="188"/>
      <c r="L81" s="193"/>
      <c r="M81" s="194"/>
      <c r="N81" s="195"/>
      <c r="O81" s="195"/>
      <c r="P81" s="196">
        <f>SUM(P82:P86)</f>
        <v>0</v>
      </c>
      <c r="Q81" s="195"/>
      <c r="R81" s="196">
        <f>SUM(R82:R86)</f>
        <v>0</v>
      </c>
      <c r="S81" s="195"/>
      <c r="T81" s="197">
        <f>SUM(T82:T86)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198" t="s">
        <v>149</v>
      </c>
      <c r="AT81" s="199" t="s">
        <v>72</v>
      </c>
      <c r="AU81" s="199" t="s">
        <v>73</v>
      </c>
      <c r="AY81" s="198" t="s">
        <v>123</v>
      </c>
      <c r="BK81" s="200">
        <f>SUM(BK82:BK86)</f>
        <v>0</v>
      </c>
    </row>
    <row r="82" s="2" customFormat="1" ht="16.5" customHeight="1">
      <c r="A82" s="37"/>
      <c r="B82" s="38"/>
      <c r="C82" s="203" t="s">
        <v>81</v>
      </c>
      <c r="D82" s="203" t="s">
        <v>126</v>
      </c>
      <c r="E82" s="204" t="s">
        <v>1046</v>
      </c>
      <c r="F82" s="205" t="s">
        <v>1047</v>
      </c>
      <c r="G82" s="206" t="s">
        <v>1048</v>
      </c>
      <c r="H82" s="241"/>
      <c r="I82" s="208"/>
      <c r="J82" s="209">
        <f>ROUND(I82*H82,2)</f>
        <v>0</v>
      </c>
      <c r="K82" s="205" t="s">
        <v>1049</v>
      </c>
      <c r="L82" s="43"/>
      <c r="M82" s="210" t="s">
        <v>19</v>
      </c>
      <c r="N82" s="211" t="s">
        <v>44</v>
      </c>
      <c r="O82" s="83"/>
      <c r="P82" s="212">
        <f>O82*H82</f>
        <v>0</v>
      </c>
      <c r="Q82" s="212">
        <v>0</v>
      </c>
      <c r="R82" s="212">
        <f>Q82*H82</f>
        <v>0</v>
      </c>
      <c r="S82" s="212">
        <v>0</v>
      </c>
      <c r="T82" s="213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214" t="s">
        <v>145</v>
      </c>
      <c r="AT82" s="214" t="s">
        <v>126</v>
      </c>
      <c r="AU82" s="214" t="s">
        <v>81</v>
      </c>
      <c r="AY82" s="16" t="s">
        <v>123</v>
      </c>
      <c r="BE82" s="215">
        <f>IF(N82="základní",J82,0)</f>
        <v>0</v>
      </c>
      <c r="BF82" s="215">
        <f>IF(N82="snížená",J82,0)</f>
        <v>0</v>
      </c>
      <c r="BG82" s="215">
        <f>IF(N82="zákl. přenesená",J82,0)</f>
        <v>0</v>
      </c>
      <c r="BH82" s="215">
        <f>IF(N82="sníž. přenesená",J82,0)</f>
        <v>0</v>
      </c>
      <c r="BI82" s="215">
        <f>IF(N82="nulová",J82,0)</f>
        <v>0</v>
      </c>
      <c r="BJ82" s="16" t="s">
        <v>81</v>
      </c>
      <c r="BK82" s="215">
        <f>ROUND(I82*H82,2)</f>
        <v>0</v>
      </c>
      <c r="BL82" s="16" t="s">
        <v>145</v>
      </c>
      <c r="BM82" s="214" t="s">
        <v>1050</v>
      </c>
    </row>
    <row r="83" s="2" customFormat="1" ht="16.5" customHeight="1">
      <c r="A83" s="37"/>
      <c r="B83" s="38"/>
      <c r="C83" s="203" t="s">
        <v>83</v>
      </c>
      <c r="D83" s="203" t="s">
        <v>126</v>
      </c>
      <c r="E83" s="204" t="s">
        <v>1051</v>
      </c>
      <c r="F83" s="205" t="s">
        <v>1052</v>
      </c>
      <c r="G83" s="206" t="s">
        <v>1053</v>
      </c>
      <c r="H83" s="207">
        <v>1</v>
      </c>
      <c r="I83" s="208"/>
      <c r="J83" s="209">
        <f>ROUND(I83*H83,2)</f>
        <v>0</v>
      </c>
      <c r="K83" s="205" t="s">
        <v>1054</v>
      </c>
      <c r="L83" s="43"/>
      <c r="M83" s="210" t="s">
        <v>19</v>
      </c>
      <c r="N83" s="211" t="s">
        <v>44</v>
      </c>
      <c r="O83" s="83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R83" s="214" t="s">
        <v>145</v>
      </c>
      <c r="AT83" s="214" t="s">
        <v>126</v>
      </c>
      <c r="AU83" s="214" t="s">
        <v>81</v>
      </c>
      <c r="AY83" s="16" t="s">
        <v>123</v>
      </c>
      <c r="BE83" s="215">
        <f>IF(N83="základní",J83,0)</f>
        <v>0</v>
      </c>
      <c r="BF83" s="215">
        <f>IF(N83="snížená",J83,0)</f>
        <v>0</v>
      </c>
      <c r="BG83" s="215">
        <f>IF(N83="zákl. přenesená",J83,0)</f>
        <v>0</v>
      </c>
      <c r="BH83" s="215">
        <f>IF(N83="sníž. přenesená",J83,0)</f>
        <v>0</v>
      </c>
      <c r="BI83" s="215">
        <f>IF(N83="nulová",J83,0)</f>
        <v>0</v>
      </c>
      <c r="BJ83" s="16" t="s">
        <v>81</v>
      </c>
      <c r="BK83" s="215">
        <f>ROUND(I83*H83,2)</f>
        <v>0</v>
      </c>
      <c r="BL83" s="16" t="s">
        <v>145</v>
      </c>
      <c r="BM83" s="214" t="s">
        <v>1055</v>
      </c>
    </row>
    <row r="84" s="2" customFormat="1" ht="49.05" customHeight="1">
      <c r="A84" s="37"/>
      <c r="B84" s="38"/>
      <c r="C84" s="203" t="s">
        <v>139</v>
      </c>
      <c r="D84" s="203" t="s">
        <v>126</v>
      </c>
      <c r="E84" s="204" t="s">
        <v>1056</v>
      </c>
      <c r="F84" s="205" t="s">
        <v>1057</v>
      </c>
      <c r="G84" s="206" t="s">
        <v>1053</v>
      </c>
      <c r="H84" s="207">
        <v>1</v>
      </c>
      <c r="I84" s="208"/>
      <c r="J84" s="209">
        <f>ROUND(I84*H84,2)</f>
        <v>0</v>
      </c>
      <c r="K84" s="205" t="s">
        <v>1049</v>
      </c>
      <c r="L84" s="43"/>
      <c r="M84" s="210" t="s">
        <v>19</v>
      </c>
      <c r="N84" s="211" t="s">
        <v>44</v>
      </c>
      <c r="O84" s="83"/>
      <c r="P84" s="212">
        <f>O84*H84</f>
        <v>0</v>
      </c>
      <c r="Q84" s="212">
        <v>0</v>
      </c>
      <c r="R84" s="212">
        <f>Q84*H84</f>
        <v>0</v>
      </c>
      <c r="S84" s="212">
        <v>0</v>
      </c>
      <c r="T84" s="213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4" t="s">
        <v>145</v>
      </c>
      <c r="AT84" s="214" t="s">
        <v>126</v>
      </c>
      <c r="AU84" s="214" t="s">
        <v>81</v>
      </c>
      <c r="AY84" s="16" t="s">
        <v>123</v>
      </c>
      <c r="BE84" s="215">
        <f>IF(N84="základní",J84,0)</f>
        <v>0</v>
      </c>
      <c r="BF84" s="215">
        <f>IF(N84="snížená",J84,0)</f>
        <v>0</v>
      </c>
      <c r="BG84" s="215">
        <f>IF(N84="zákl. přenesená",J84,0)</f>
        <v>0</v>
      </c>
      <c r="BH84" s="215">
        <f>IF(N84="sníž. přenesená",J84,0)</f>
        <v>0</v>
      </c>
      <c r="BI84" s="215">
        <f>IF(N84="nulová",J84,0)</f>
        <v>0</v>
      </c>
      <c r="BJ84" s="16" t="s">
        <v>81</v>
      </c>
      <c r="BK84" s="215">
        <f>ROUND(I84*H84,2)</f>
        <v>0</v>
      </c>
      <c r="BL84" s="16" t="s">
        <v>145</v>
      </c>
      <c r="BM84" s="214" t="s">
        <v>1058</v>
      </c>
    </row>
    <row r="85" s="2" customFormat="1" ht="33" customHeight="1">
      <c r="A85" s="37"/>
      <c r="B85" s="38"/>
      <c r="C85" s="203" t="s">
        <v>145</v>
      </c>
      <c r="D85" s="203" t="s">
        <v>126</v>
      </c>
      <c r="E85" s="204" t="s">
        <v>1059</v>
      </c>
      <c r="F85" s="205" t="s">
        <v>1060</v>
      </c>
      <c r="G85" s="206" t="s">
        <v>1048</v>
      </c>
      <c r="H85" s="241"/>
      <c r="I85" s="208"/>
      <c r="J85" s="209">
        <f>ROUND(I85*H85,2)</f>
        <v>0</v>
      </c>
      <c r="K85" s="205" t="s">
        <v>1049</v>
      </c>
      <c r="L85" s="43"/>
      <c r="M85" s="210" t="s">
        <v>19</v>
      </c>
      <c r="N85" s="211" t="s">
        <v>44</v>
      </c>
      <c r="O85" s="83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214" t="s">
        <v>145</v>
      </c>
      <c r="AT85" s="214" t="s">
        <v>126</v>
      </c>
      <c r="AU85" s="214" t="s">
        <v>81</v>
      </c>
      <c r="AY85" s="16" t="s">
        <v>123</v>
      </c>
      <c r="BE85" s="215">
        <f>IF(N85="základní",J85,0)</f>
        <v>0</v>
      </c>
      <c r="BF85" s="215">
        <f>IF(N85="snížená",J85,0)</f>
        <v>0</v>
      </c>
      <c r="BG85" s="215">
        <f>IF(N85="zákl. přenesená",J85,0)</f>
        <v>0</v>
      </c>
      <c r="BH85" s="215">
        <f>IF(N85="sníž. přenesená",J85,0)</f>
        <v>0</v>
      </c>
      <c r="BI85" s="215">
        <f>IF(N85="nulová",J85,0)</f>
        <v>0</v>
      </c>
      <c r="BJ85" s="16" t="s">
        <v>81</v>
      </c>
      <c r="BK85" s="215">
        <f>ROUND(I85*H85,2)</f>
        <v>0</v>
      </c>
      <c r="BL85" s="16" t="s">
        <v>145</v>
      </c>
      <c r="BM85" s="214" t="s">
        <v>1061</v>
      </c>
    </row>
    <row r="86" s="2" customFormat="1" ht="16.5" customHeight="1">
      <c r="A86" s="37"/>
      <c r="B86" s="38"/>
      <c r="C86" s="203" t="s">
        <v>149</v>
      </c>
      <c r="D86" s="203" t="s">
        <v>126</v>
      </c>
      <c r="E86" s="204" t="s">
        <v>1062</v>
      </c>
      <c r="F86" s="205" t="s">
        <v>1063</v>
      </c>
      <c r="G86" s="206" t="s">
        <v>1048</v>
      </c>
      <c r="H86" s="241"/>
      <c r="I86" s="208"/>
      <c r="J86" s="209">
        <f>ROUND(I86*H86,2)</f>
        <v>0</v>
      </c>
      <c r="K86" s="205" t="s">
        <v>1049</v>
      </c>
      <c r="L86" s="43"/>
      <c r="M86" s="231" t="s">
        <v>19</v>
      </c>
      <c r="N86" s="232" t="s">
        <v>44</v>
      </c>
      <c r="O86" s="233"/>
      <c r="P86" s="234">
        <f>O86*H86</f>
        <v>0</v>
      </c>
      <c r="Q86" s="234">
        <v>0</v>
      </c>
      <c r="R86" s="234">
        <f>Q86*H86</f>
        <v>0</v>
      </c>
      <c r="S86" s="234">
        <v>0</v>
      </c>
      <c r="T86" s="235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4" t="s">
        <v>145</v>
      </c>
      <c r="AT86" s="214" t="s">
        <v>126</v>
      </c>
      <c r="AU86" s="214" t="s">
        <v>81</v>
      </c>
      <c r="AY86" s="16" t="s">
        <v>123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6" t="s">
        <v>81</v>
      </c>
      <c r="BK86" s="215">
        <f>ROUND(I86*H86,2)</f>
        <v>0</v>
      </c>
      <c r="BL86" s="16" t="s">
        <v>145</v>
      </c>
      <c r="BM86" s="214" t="s">
        <v>1064</v>
      </c>
    </row>
    <row r="87" s="2" customFormat="1" ht="6.96" customHeight="1">
      <c r="A87" s="37"/>
      <c r="B87" s="58"/>
      <c r="C87" s="59"/>
      <c r="D87" s="59"/>
      <c r="E87" s="59"/>
      <c r="F87" s="59"/>
      <c r="G87" s="59"/>
      <c r="H87" s="59"/>
      <c r="I87" s="59"/>
      <c r="J87" s="59"/>
      <c r="K87" s="59"/>
      <c r="L87" s="43"/>
      <c r="M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</sheetData>
  <sheetProtection sheet="1" autoFilter="0" formatColumns="0" formatRows="0" objects="1" scenarios="1" spinCount="100000" saltValue="3Z8IQ9/m/gnH0sljcwRKqqvZVuO9VjW4jGKFxNyxSDtGKXZmhlNRwtgGBNmd3VhWC7FEEO6ucpskzeeTEnoEGw==" hashValue="lPVf0ZoT9ajmwTSTwG3WaOyOeqfdLYveI7cvKcUttPYZAA2trvhtUE8eMYOr3vBHu/mLmZY1iap6obH7L+b+Rg==" algorithmName="SHA-512" password="CC35"/>
  <autoFilter ref="C79:K86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2" customWidth="1"/>
    <col min="2" max="2" width="1.667969" style="242" customWidth="1"/>
    <col min="3" max="4" width="5" style="242" customWidth="1"/>
    <col min="5" max="5" width="11.66016" style="242" customWidth="1"/>
    <col min="6" max="6" width="9.160156" style="242" customWidth="1"/>
    <col min="7" max="7" width="5" style="242" customWidth="1"/>
    <col min="8" max="8" width="77.83203" style="242" customWidth="1"/>
    <col min="9" max="10" width="20" style="242" customWidth="1"/>
    <col min="11" max="11" width="1.667969" style="242" customWidth="1"/>
  </cols>
  <sheetData>
    <row r="1" s="1" customFormat="1" ht="37.5" customHeight="1"/>
    <row r="2" s="1" customFormat="1" ht="7.5" customHeight="1">
      <c r="B2" s="243"/>
      <c r="C2" s="244"/>
      <c r="D2" s="244"/>
      <c r="E2" s="244"/>
      <c r="F2" s="244"/>
      <c r="G2" s="244"/>
      <c r="H2" s="244"/>
      <c r="I2" s="244"/>
      <c r="J2" s="244"/>
      <c r="K2" s="245"/>
    </row>
    <row r="3" s="13" customFormat="1" ht="45" customHeight="1">
      <c r="B3" s="246"/>
      <c r="C3" s="247" t="s">
        <v>1065</v>
      </c>
      <c r="D3" s="247"/>
      <c r="E3" s="247"/>
      <c r="F3" s="247"/>
      <c r="G3" s="247"/>
      <c r="H3" s="247"/>
      <c r="I3" s="247"/>
      <c r="J3" s="247"/>
      <c r="K3" s="248"/>
    </row>
    <row r="4" s="1" customFormat="1" ht="25.5" customHeight="1">
      <c r="B4" s="249"/>
      <c r="C4" s="250" t="s">
        <v>1066</v>
      </c>
      <c r="D4" s="250"/>
      <c r="E4" s="250"/>
      <c r="F4" s="250"/>
      <c r="G4" s="250"/>
      <c r="H4" s="250"/>
      <c r="I4" s="250"/>
      <c r="J4" s="250"/>
      <c r="K4" s="251"/>
    </row>
    <row r="5" s="1" customFormat="1" ht="5.25" customHeight="1">
      <c r="B5" s="249"/>
      <c r="C5" s="252"/>
      <c r="D5" s="252"/>
      <c r="E5" s="252"/>
      <c r="F5" s="252"/>
      <c r="G5" s="252"/>
      <c r="H5" s="252"/>
      <c r="I5" s="252"/>
      <c r="J5" s="252"/>
      <c r="K5" s="251"/>
    </row>
    <row r="6" s="1" customFormat="1" ht="15" customHeight="1">
      <c r="B6" s="249"/>
      <c r="C6" s="253" t="s">
        <v>1067</v>
      </c>
      <c r="D6" s="253"/>
      <c r="E6" s="253"/>
      <c r="F6" s="253"/>
      <c r="G6" s="253"/>
      <c r="H6" s="253"/>
      <c r="I6" s="253"/>
      <c r="J6" s="253"/>
      <c r="K6" s="251"/>
    </row>
    <row r="7" s="1" customFormat="1" ht="15" customHeight="1">
      <c r="B7" s="254"/>
      <c r="C7" s="253" t="s">
        <v>1068</v>
      </c>
      <c r="D7" s="253"/>
      <c r="E7" s="253"/>
      <c r="F7" s="253"/>
      <c r="G7" s="253"/>
      <c r="H7" s="253"/>
      <c r="I7" s="253"/>
      <c r="J7" s="253"/>
      <c r="K7" s="251"/>
    </row>
    <row r="8" s="1" customFormat="1" ht="12.75" customHeight="1">
      <c r="B8" s="254"/>
      <c r="C8" s="253"/>
      <c r="D8" s="253"/>
      <c r="E8" s="253"/>
      <c r="F8" s="253"/>
      <c r="G8" s="253"/>
      <c r="H8" s="253"/>
      <c r="I8" s="253"/>
      <c r="J8" s="253"/>
      <c r="K8" s="251"/>
    </row>
    <row r="9" s="1" customFormat="1" ht="15" customHeight="1">
      <c r="B9" s="254"/>
      <c r="C9" s="253" t="s">
        <v>1069</v>
      </c>
      <c r="D9" s="253"/>
      <c r="E9" s="253"/>
      <c r="F9" s="253"/>
      <c r="G9" s="253"/>
      <c r="H9" s="253"/>
      <c r="I9" s="253"/>
      <c r="J9" s="253"/>
      <c r="K9" s="251"/>
    </row>
    <row r="10" s="1" customFormat="1" ht="15" customHeight="1">
      <c r="B10" s="254"/>
      <c r="C10" s="253"/>
      <c r="D10" s="253" t="s">
        <v>1070</v>
      </c>
      <c r="E10" s="253"/>
      <c r="F10" s="253"/>
      <c r="G10" s="253"/>
      <c r="H10" s="253"/>
      <c r="I10" s="253"/>
      <c r="J10" s="253"/>
      <c r="K10" s="251"/>
    </row>
    <row r="11" s="1" customFormat="1" ht="15" customHeight="1">
      <c r="B11" s="254"/>
      <c r="C11" s="255"/>
      <c r="D11" s="253" t="s">
        <v>1071</v>
      </c>
      <c r="E11" s="253"/>
      <c r="F11" s="253"/>
      <c r="G11" s="253"/>
      <c r="H11" s="253"/>
      <c r="I11" s="253"/>
      <c r="J11" s="253"/>
      <c r="K11" s="251"/>
    </row>
    <row r="12" s="1" customFormat="1" ht="15" customHeight="1">
      <c r="B12" s="254"/>
      <c r="C12" s="255"/>
      <c r="D12" s="253"/>
      <c r="E12" s="253"/>
      <c r="F12" s="253"/>
      <c r="G12" s="253"/>
      <c r="H12" s="253"/>
      <c r="I12" s="253"/>
      <c r="J12" s="253"/>
      <c r="K12" s="251"/>
    </row>
    <row r="13" s="1" customFormat="1" ht="15" customHeight="1">
      <c r="B13" s="254"/>
      <c r="C13" s="255"/>
      <c r="D13" s="256" t="s">
        <v>1072</v>
      </c>
      <c r="E13" s="253"/>
      <c r="F13" s="253"/>
      <c r="G13" s="253"/>
      <c r="H13" s="253"/>
      <c r="I13" s="253"/>
      <c r="J13" s="253"/>
      <c r="K13" s="251"/>
    </row>
    <row r="14" s="1" customFormat="1" ht="12.75" customHeight="1">
      <c r="B14" s="254"/>
      <c r="C14" s="255"/>
      <c r="D14" s="255"/>
      <c r="E14" s="255"/>
      <c r="F14" s="255"/>
      <c r="G14" s="255"/>
      <c r="H14" s="255"/>
      <c r="I14" s="255"/>
      <c r="J14" s="255"/>
      <c r="K14" s="251"/>
    </row>
    <row r="15" s="1" customFormat="1" ht="15" customHeight="1">
      <c r="B15" s="254"/>
      <c r="C15" s="255"/>
      <c r="D15" s="253" t="s">
        <v>1073</v>
      </c>
      <c r="E15" s="253"/>
      <c r="F15" s="253"/>
      <c r="G15" s="253"/>
      <c r="H15" s="253"/>
      <c r="I15" s="253"/>
      <c r="J15" s="253"/>
      <c r="K15" s="251"/>
    </row>
    <row r="16" s="1" customFormat="1" ht="15" customHeight="1">
      <c r="B16" s="254"/>
      <c r="C16" s="255"/>
      <c r="D16" s="253" t="s">
        <v>1074</v>
      </c>
      <c r="E16" s="253"/>
      <c r="F16" s="253"/>
      <c r="G16" s="253"/>
      <c r="H16" s="253"/>
      <c r="I16" s="253"/>
      <c r="J16" s="253"/>
      <c r="K16" s="251"/>
    </row>
    <row r="17" s="1" customFormat="1" ht="15" customHeight="1">
      <c r="B17" s="254"/>
      <c r="C17" s="255"/>
      <c r="D17" s="253" t="s">
        <v>1075</v>
      </c>
      <c r="E17" s="253"/>
      <c r="F17" s="253"/>
      <c r="G17" s="253"/>
      <c r="H17" s="253"/>
      <c r="I17" s="253"/>
      <c r="J17" s="253"/>
      <c r="K17" s="251"/>
    </row>
    <row r="18" s="1" customFormat="1" ht="15" customHeight="1">
      <c r="B18" s="254"/>
      <c r="C18" s="255"/>
      <c r="D18" s="255"/>
      <c r="E18" s="257" t="s">
        <v>80</v>
      </c>
      <c r="F18" s="253" t="s">
        <v>1076</v>
      </c>
      <c r="G18" s="253"/>
      <c r="H18" s="253"/>
      <c r="I18" s="253"/>
      <c r="J18" s="253"/>
      <c r="K18" s="251"/>
    </row>
    <row r="19" s="1" customFormat="1" ht="15" customHeight="1">
      <c r="B19" s="254"/>
      <c r="C19" s="255"/>
      <c r="D19" s="255"/>
      <c r="E19" s="257" t="s">
        <v>1077</v>
      </c>
      <c r="F19" s="253" t="s">
        <v>1078</v>
      </c>
      <c r="G19" s="253"/>
      <c r="H19" s="253"/>
      <c r="I19" s="253"/>
      <c r="J19" s="253"/>
      <c r="K19" s="251"/>
    </row>
    <row r="20" s="1" customFormat="1" ht="15" customHeight="1">
      <c r="B20" s="254"/>
      <c r="C20" s="255"/>
      <c r="D20" s="255"/>
      <c r="E20" s="257" t="s">
        <v>1079</v>
      </c>
      <c r="F20" s="253" t="s">
        <v>1080</v>
      </c>
      <c r="G20" s="253"/>
      <c r="H20" s="253"/>
      <c r="I20" s="253"/>
      <c r="J20" s="253"/>
      <c r="K20" s="251"/>
    </row>
    <row r="21" s="1" customFormat="1" ht="15" customHeight="1">
      <c r="B21" s="254"/>
      <c r="C21" s="255"/>
      <c r="D21" s="255"/>
      <c r="E21" s="257" t="s">
        <v>90</v>
      </c>
      <c r="F21" s="253" t="s">
        <v>1081</v>
      </c>
      <c r="G21" s="253"/>
      <c r="H21" s="253"/>
      <c r="I21" s="253"/>
      <c r="J21" s="253"/>
      <c r="K21" s="251"/>
    </row>
    <row r="22" s="1" customFormat="1" ht="15" customHeight="1">
      <c r="B22" s="254"/>
      <c r="C22" s="255"/>
      <c r="D22" s="255"/>
      <c r="E22" s="257" t="s">
        <v>902</v>
      </c>
      <c r="F22" s="253" t="s">
        <v>903</v>
      </c>
      <c r="G22" s="253"/>
      <c r="H22" s="253"/>
      <c r="I22" s="253"/>
      <c r="J22" s="253"/>
      <c r="K22" s="251"/>
    </row>
    <row r="23" s="1" customFormat="1" ht="15" customHeight="1">
      <c r="B23" s="254"/>
      <c r="C23" s="255"/>
      <c r="D23" s="255"/>
      <c r="E23" s="257" t="s">
        <v>1082</v>
      </c>
      <c r="F23" s="253" t="s">
        <v>1083</v>
      </c>
      <c r="G23" s="253"/>
      <c r="H23" s="253"/>
      <c r="I23" s="253"/>
      <c r="J23" s="253"/>
      <c r="K23" s="251"/>
    </row>
    <row r="24" s="1" customFormat="1" ht="12.75" customHeight="1">
      <c r="B24" s="254"/>
      <c r="C24" s="255"/>
      <c r="D24" s="255"/>
      <c r="E24" s="255"/>
      <c r="F24" s="255"/>
      <c r="G24" s="255"/>
      <c r="H24" s="255"/>
      <c r="I24" s="255"/>
      <c r="J24" s="255"/>
      <c r="K24" s="251"/>
    </row>
    <row r="25" s="1" customFormat="1" ht="15" customHeight="1">
      <c r="B25" s="254"/>
      <c r="C25" s="253" t="s">
        <v>1084</v>
      </c>
      <c r="D25" s="253"/>
      <c r="E25" s="253"/>
      <c r="F25" s="253"/>
      <c r="G25" s="253"/>
      <c r="H25" s="253"/>
      <c r="I25" s="253"/>
      <c r="J25" s="253"/>
      <c r="K25" s="251"/>
    </row>
    <row r="26" s="1" customFormat="1" ht="15" customHeight="1">
      <c r="B26" s="254"/>
      <c r="C26" s="253" t="s">
        <v>1085</v>
      </c>
      <c r="D26" s="253"/>
      <c r="E26" s="253"/>
      <c r="F26" s="253"/>
      <c r="G26" s="253"/>
      <c r="H26" s="253"/>
      <c r="I26" s="253"/>
      <c r="J26" s="253"/>
      <c r="K26" s="251"/>
    </row>
    <row r="27" s="1" customFormat="1" ht="15" customHeight="1">
      <c r="B27" s="254"/>
      <c r="C27" s="253"/>
      <c r="D27" s="253" t="s">
        <v>1086</v>
      </c>
      <c r="E27" s="253"/>
      <c r="F27" s="253"/>
      <c r="G27" s="253"/>
      <c r="H27" s="253"/>
      <c r="I27" s="253"/>
      <c r="J27" s="253"/>
      <c r="K27" s="251"/>
    </row>
    <row r="28" s="1" customFormat="1" ht="15" customHeight="1">
      <c r="B28" s="254"/>
      <c r="C28" s="255"/>
      <c r="D28" s="253" t="s">
        <v>1087</v>
      </c>
      <c r="E28" s="253"/>
      <c r="F28" s="253"/>
      <c r="G28" s="253"/>
      <c r="H28" s="253"/>
      <c r="I28" s="253"/>
      <c r="J28" s="253"/>
      <c r="K28" s="251"/>
    </row>
    <row r="29" s="1" customFormat="1" ht="12.75" customHeight="1">
      <c r="B29" s="254"/>
      <c r="C29" s="255"/>
      <c r="D29" s="255"/>
      <c r="E29" s="255"/>
      <c r="F29" s="255"/>
      <c r="G29" s="255"/>
      <c r="H29" s="255"/>
      <c r="I29" s="255"/>
      <c r="J29" s="255"/>
      <c r="K29" s="251"/>
    </row>
    <row r="30" s="1" customFormat="1" ht="15" customHeight="1">
      <c r="B30" s="254"/>
      <c r="C30" s="255"/>
      <c r="D30" s="253" t="s">
        <v>1088</v>
      </c>
      <c r="E30" s="253"/>
      <c r="F30" s="253"/>
      <c r="G30" s="253"/>
      <c r="H30" s="253"/>
      <c r="I30" s="253"/>
      <c r="J30" s="253"/>
      <c r="K30" s="251"/>
    </row>
    <row r="31" s="1" customFormat="1" ht="15" customHeight="1">
      <c r="B31" s="254"/>
      <c r="C31" s="255"/>
      <c r="D31" s="253" t="s">
        <v>1089</v>
      </c>
      <c r="E31" s="253"/>
      <c r="F31" s="253"/>
      <c r="G31" s="253"/>
      <c r="H31" s="253"/>
      <c r="I31" s="253"/>
      <c r="J31" s="253"/>
      <c r="K31" s="251"/>
    </row>
    <row r="32" s="1" customFormat="1" ht="12.75" customHeight="1">
      <c r="B32" s="254"/>
      <c r="C32" s="255"/>
      <c r="D32" s="255"/>
      <c r="E32" s="255"/>
      <c r="F32" s="255"/>
      <c r="G32" s="255"/>
      <c r="H32" s="255"/>
      <c r="I32" s="255"/>
      <c r="J32" s="255"/>
      <c r="K32" s="251"/>
    </row>
    <row r="33" s="1" customFormat="1" ht="15" customHeight="1">
      <c r="B33" s="254"/>
      <c r="C33" s="255"/>
      <c r="D33" s="253" t="s">
        <v>1090</v>
      </c>
      <c r="E33" s="253"/>
      <c r="F33" s="253"/>
      <c r="G33" s="253"/>
      <c r="H33" s="253"/>
      <c r="I33" s="253"/>
      <c r="J33" s="253"/>
      <c r="K33" s="251"/>
    </row>
    <row r="34" s="1" customFormat="1" ht="15" customHeight="1">
      <c r="B34" s="254"/>
      <c r="C34" s="255"/>
      <c r="D34" s="253" t="s">
        <v>1091</v>
      </c>
      <c r="E34" s="253"/>
      <c r="F34" s="253"/>
      <c r="G34" s="253"/>
      <c r="H34" s="253"/>
      <c r="I34" s="253"/>
      <c r="J34" s="253"/>
      <c r="K34" s="251"/>
    </row>
    <row r="35" s="1" customFormat="1" ht="15" customHeight="1">
      <c r="B35" s="254"/>
      <c r="C35" s="255"/>
      <c r="D35" s="253" t="s">
        <v>1092</v>
      </c>
      <c r="E35" s="253"/>
      <c r="F35" s="253"/>
      <c r="G35" s="253"/>
      <c r="H35" s="253"/>
      <c r="I35" s="253"/>
      <c r="J35" s="253"/>
      <c r="K35" s="251"/>
    </row>
    <row r="36" s="1" customFormat="1" ht="15" customHeight="1">
      <c r="B36" s="254"/>
      <c r="C36" s="255"/>
      <c r="D36" s="253"/>
      <c r="E36" s="256" t="s">
        <v>110</v>
      </c>
      <c r="F36" s="253"/>
      <c r="G36" s="253" t="s">
        <v>1093</v>
      </c>
      <c r="H36" s="253"/>
      <c r="I36" s="253"/>
      <c r="J36" s="253"/>
      <c r="K36" s="251"/>
    </row>
    <row r="37" s="1" customFormat="1" ht="30.75" customHeight="1">
      <c r="B37" s="254"/>
      <c r="C37" s="255"/>
      <c r="D37" s="253"/>
      <c r="E37" s="256" t="s">
        <v>1094</v>
      </c>
      <c r="F37" s="253"/>
      <c r="G37" s="253" t="s">
        <v>1095</v>
      </c>
      <c r="H37" s="253"/>
      <c r="I37" s="253"/>
      <c r="J37" s="253"/>
      <c r="K37" s="251"/>
    </row>
    <row r="38" s="1" customFormat="1" ht="15" customHeight="1">
      <c r="B38" s="254"/>
      <c r="C38" s="255"/>
      <c r="D38" s="253"/>
      <c r="E38" s="256" t="s">
        <v>54</v>
      </c>
      <c r="F38" s="253"/>
      <c r="G38" s="253" t="s">
        <v>1096</v>
      </c>
      <c r="H38" s="253"/>
      <c r="I38" s="253"/>
      <c r="J38" s="253"/>
      <c r="K38" s="251"/>
    </row>
    <row r="39" s="1" customFormat="1" ht="15" customHeight="1">
      <c r="B39" s="254"/>
      <c r="C39" s="255"/>
      <c r="D39" s="253"/>
      <c r="E39" s="256" t="s">
        <v>55</v>
      </c>
      <c r="F39" s="253"/>
      <c r="G39" s="253" t="s">
        <v>1097</v>
      </c>
      <c r="H39" s="253"/>
      <c r="I39" s="253"/>
      <c r="J39" s="253"/>
      <c r="K39" s="251"/>
    </row>
    <row r="40" s="1" customFormat="1" ht="15" customHeight="1">
      <c r="B40" s="254"/>
      <c r="C40" s="255"/>
      <c r="D40" s="253"/>
      <c r="E40" s="256" t="s">
        <v>111</v>
      </c>
      <c r="F40" s="253"/>
      <c r="G40" s="253" t="s">
        <v>1098</v>
      </c>
      <c r="H40" s="253"/>
      <c r="I40" s="253"/>
      <c r="J40" s="253"/>
      <c r="K40" s="251"/>
    </row>
    <row r="41" s="1" customFormat="1" ht="15" customHeight="1">
      <c r="B41" s="254"/>
      <c r="C41" s="255"/>
      <c r="D41" s="253"/>
      <c r="E41" s="256" t="s">
        <v>112</v>
      </c>
      <c r="F41" s="253"/>
      <c r="G41" s="253" t="s">
        <v>1099</v>
      </c>
      <c r="H41" s="253"/>
      <c r="I41" s="253"/>
      <c r="J41" s="253"/>
      <c r="K41" s="251"/>
    </row>
    <row r="42" s="1" customFormat="1" ht="15" customHeight="1">
      <c r="B42" s="254"/>
      <c r="C42" s="255"/>
      <c r="D42" s="253"/>
      <c r="E42" s="256" t="s">
        <v>1100</v>
      </c>
      <c r="F42" s="253"/>
      <c r="G42" s="253" t="s">
        <v>1101</v>
      </c>
      <c r="H42" s="253"/>
      <c r="I42" s="253"/>
      <c r="J42" s="253"/>
      <c r="K42" s="251"/>
    </row>
    <row r="43" s="1" customFormat="1" ht="15" customHeight="1">
      <c r="B43" s="254"/>
      <c r="C43" s="255"/>
      <c r="D43" s="253"/>
      <c r="E43" s="256"/>
      <c r="F43" s="253"/>
      <c r="G43" s="253" t="s">
        <v>1102</v>
      </c>
      <c r="H43" s="253"/>
      <c r="I43" s="253"/>
      <c r="J43" s="253"/>
      <c r="K43" s="251"/>
    </row>
    <row r="44" s="1" customFormat="1" ht="15" customHeight="1">
      <c r="B44" s="254"/>
      <c r="C44" s="255"/>
      <c r="D44" s="253"/>
      <c r="E44" s="256" t="s">
        <v>1103</v>
      </c>
      <c r="F44" s="253"/>
      <c r="G44" s="253" t="s">
        <v>1104</v>
      </c>
      <c r="H44" s="253"/>
      <c r="I44" s="253"/>
      <c r="J44" s="253"/>
      <c r="K44" s="251"/>
    </row>
    <row r="45" s="1" customFormat="1" ht="15" customHeight="1">
      <c r="B45" s="254"/>
      <c r="C45" s="255"/>
      <c r="D45" s="253"/>
      <c r="E45" s="256" t="s">
        <v>114</v>
      </c>
      <c r="F45" s="253"/>
      <c r="G45" s="253" t="s">
        <v>1105</v>
      </c>
      <c r="H45" s="253"/>
      <c r="I45" s="253"/>
      <c r="J45" s="253"/>
      <c r="K45" s="251"/>
    </row>
    <row r="46" s="1" customFormat="1" ht="12.75" customHeight="1">
      <c r="B46" s="254"/>
      <c r="C46" s="255"/>
      <c r="D46" s="253"/>
      <c r="E46" s="253"/>
      <c r="F46" s="253"/>
      <c r="G46" s="253"/>
      <c r="H46" s="253"/>
      <c r="I46" s="253"/>
      <c r="J46" s="253"/>
      <c r="K46" s="251"/>
    </row>
    <row r="47" s="1" customFormat="1" ht="15" customHeight="1">
      <c r="B47" s="254"/>
      <c r="C47" s="255"/>
      <c r="D47" s="253" t="s">
        <v>1106</v>
      </c>
      <c r="E47" s="253"/>
      <c r="F47" s="253"/>
      <c r="G47" s="253"/>
      <c r="H47" s="253"/>
      <c r="I47" s="253"/>
      <c r="J47" s="253"/>
      <c r="K47" s="251"/>
    </row>
    <row r="48" s="1" customFormat="1" ht="15" customHeight="1">
      <c r="B48" s="254"/>
      <c r="C48" s="255"/>
      <c r="D48" s="255"/>
      <c r="E48" s="253" t="s">
        <v>1107</v>
      </c>
      <c r="F48" s="253"/>
      <c r="G48" s="253"/>
      <c r="H48" s="253"/>
      <c r="I48" s="253"/>
      <c r="J48" s="253"/>
      <c r="K48" s="251"/>
    </row>
    <row r="49" s="1" customFormat="1" ht="15" customHeight="1">
      <c r="B49" s="254"/>
      <c r="C49" s="255"/>
      <c r="D49" s="255"/>
      <c r="E49" s="253" t="s">
        <v>1108</v>
      </c>
      <c r="F49" s="253"/>
      <c r="G49" s="253"/>
      <c r="H49" s="253"/>
      <c r="I49" s="253"/>
      <c r="J49" s="253"/>
      <c r="K49" s="251"/>
    </row>
    <row r="50" s="1" customFormat="1" ht="15" customHeight="1">
      <c r="B50" s="254"/>
      <c r="C50" s="255"/>
      <c r="D50" s="255"/>
      <c r="E50" s="253" t="s">
        <v>1109</v>
      </c>
      <c r="F50" s="253"/>
      <c r="G50" s="253"/>
      <c r="H50" s="253"/>
      <c r="I50" s="253"/>
      <c r="J50" s="253"/>
      <c r="K50" s="251"/>
    </row>
    <row r="51" s="1" customFormat="1" ht="15" customHeight="1">
      <c r="B51" s="254"/>
      <c r="C51" s="255"/>
      <c r="D51" s="253" t="s">
        <v>1110</v>
      </c>
      <c r="E51" s="253"/>
      <c r="F51" s="253"/>
      <c r="G51" s="253"/>
      <c r="H51" s="253"/>
      <c r="I51" s="253"/>
      <c r="J51" s="253"/>
      <c r="K51" s="251"/>
    </row>
    <row r="52" s="1" customFormat="1" ht="25.5" customHeight="1">
      <c r="B52" s="249"/>
      <c r="C52" s="250" t="s">
        <v>1111</v>
      </c>
      <c r="D52" s="250"/>
      <c r="E52" s="250"/>
      <c r="F52" s="250"/>
      <c r="G52" s="250"/>
      <c r="H52" s="250"/>
      <c r="I52" s="250"/>
      <c r="J52" s="250"/>
      <c r="K52" s="251"/>
    </row>
    <row r="53" s="1" customFormat="1" ht="5.25" customHeight="1">
      <c r="B53" s="249"/>
      <c r="C53" s="252"/>
      <c r="D53" s="252"/>
      <c r="E53" s="252"/>
      <c r="F53" s="252"/>
      <c r="G53" s="252"/>
      <c r="H53" s="252"/>
      <c r="I53" s="252"/>
      <c r="J53" s="252"/>
      <c r="K53" s="251"/>
    </row>
    <row r="54" s="1" customFormat="1" ht="15" customHeight="1">
      <c r="B54" s="249"/>
      <c r="C54" s="253" t="s">
        <v>1112</v>
      </c>
      <c r="D54" s="253"/>
      <c r="E54" s="253"/>
      <c r="F54" s="253"/>
      <c r="G54" s="253"/>
      <c r="H54" s="253"/>
      <c r="I54" s="253"/>
      <c r="J54" s="253"/>
      <c r="K54" s="251"/>
    </row>
    <row r="55" s="1" customFormat="1" ht="15" customHeight="1">
      <c r="B55" s="249"/>
      <c r="C55" s="253" t="s">
        <v>1113</v>
      </c>
      <c r="D55" s="253"/>
      <c r="E55" s="253"/>
      <c r="F55" s="253"/>
      <c r="G55" s="253"/>
      <c r="H55" s="253"/>
      <c r="I55" s="253"/>
      <c r="J55" s="253"/>
      <c r="K55" s="251"/>
    </row>
    <row r="56" s="1" customFormat="1" ht="12.75" customHeight="1">
      <c r="B56" s="249"/>
      <c r="C56" s="253"/>
      <c r="D56" s="253"/>
      <c r="E56" s="253"/>
      <c r="F56" s="253"/>
      <c r="G56" s="253"/>
      <c r="H56" s="253"/>
      <c r="I56" s="253"/>
      <c r="J56" s="253"/>
      <c r="K56" s="251"/>
    </row>
    <row r="57" s="1" customFormat="1" ht="15" customHeight="1">
      <c r="B57" s="249"/>
      <c r="C57" s="253" t="s">
        <v>1114</v>
      </c>
      <c r="D57" s="253"/>
      <c r="E57" s="253"/>
      <c r="F57" s="253"/>
      <c r="G57" s="253"/>
      <c r="H57" s="253"/>
      <c r="I57" s="253"/>
      <c r="J57" s="253"/>
      <c r="K57" s="251"/>
    </row>
    <row r="58" s="1" customFormat="1" ht="15" customHeight="1">
      <c r="B58" s="249"/>
      <c r="C58" s="255"/>
      <c r="D58" s="253" t="s">
        <v>1115</v>
      </c>
      <c r="E58" s="253"/>
      <c r="F58" s="253"/>
      <c r="G58" s="253"/>
      <c r="H58" s="253"/>
      <c r="I58" s="253"/>
      <c r="J58" s="253"/>
      <c r="K58" s="251"/>
    </row>
    <row r="59" s="1" customFormat="1" ht="15" customHeight="1">
      <c r="B59" s="249"/>
      <c r="C59" s="255"/>
      <c r="D59" s="253" t="s">
        <v>1116</v>
      </c>
      <c r="E59" s="253"/>
      <c r="F59" s="253"/>
      <c r="G59" s="253"/>
      <c r="H59" s="253"/>
      <c r="I59" s="253"/>
      <c r="J59" s="253"/>
      <c r="K59" s="251"/>
    </row>
    <row r="60" s="1" customFormat="1" ht="15" customHeight="1">
      <c r="B60" s="249"/>
      <c r="C60" s="255"/>
      <c r="D60" s="253" t="s">
        <v>1117</v>
      </c>
      <c r="E60" s="253"/>
      <c r="F60" s="253"/>
      <c r="G60" s="253"/>
      <c r="H60" s="253"/>
      <c r="I60" s="253"/>
      <c r="J60" s="253"/>
      <c r="K60" s="251"/>
    </row>
    <row r="61" s="1" customFormat="1" ht="15" customHeight="1">
      <c r="B61" s="249"/>
      <c r="C61" s="255"/>
      <c r="D61" s="253" t="s">
        <v>1118</v>
      </c>
      <c r="E61" s="253"/>
      <c r="F61" s="253"/>
      <c r="G61" s="253"/>
      <c r="H61" s="253"/>
      <c r="I61" s="253"/>
      <c r="J61" s="253"/>
      <c r="K61" s="251"/>
    </row>
    <row r="62" s="1" customFormat="1" ht="15" customHeight="1">
      <c r="B62" s="249"/>
      <c r="C62" s="255"/>
      <c r="D62" s="258" t="s">
        <v>1119</v>
      </c>
      <c r="E62" s="258"/>
      <c r="F62" s="258"/>
      <c r="G62" s="258"/>
      <c r="H62" s="258"/>
      <c r="I62" s="258"/>
      <c r="J62" s="258"/>
      <c r="K62" s="251"/>
    </row>
    <row r="63" s="1" customFormat="1" ht="15" customHeight="1">
      <c r="B63" s="249"/>
      <c r="C63" s="255"/>
      <c r="D63" s="253" t="s">
        <v>1120</v>
      </c>
      <c r="E63" s="253"/>
      <c r="F63" s="253"/>
      <c r="G63" s="253"/>
      <c r="H63" s="253"/>
      <c r="I63" s="253"/>
      <c r="J63" s="253"/>
      <c r="K63" s="251"/>
    </row>
    <row r="64" s="1" customFormat="1" ht="12.75" customHeight="1">
      <c r="B64" s="249"/>
      <c r="C64" s="255"/>
      <c r="D64" s="255"/>
      <c r="E64" s="259"/>
      <c r="F64" s="255"/>
      <c r="G64" s="255"/>
      <c r="H64" s="255"/>
      <c r="I64" s="255"/>
      <c r="J64" s="255"/>
      <c r="K64" s="251"/>
    </row>
    <row r="65" s="1" customFormat="1" ht="15" customHeight="1">
      <c r="B65" s="249"/>
      <c r="C65" s="255"/>
      <c r="D65" s="253" t="s">
        <v>1121</v>
      </c>
      <c r="E65" s="253"/>
      <c r="F65" s="253"/>
      <c r="G65" s="253"/>
      <c r="H65" s="253"/>
      <c r="I65" s="253"/>
      <c r="J65" s="253"/>
      <c r="K65" s="251"/>
    </row>
    <row r="66" s="1" customFormat="1" ht="15" customHeight="1">
      <c r="B66" s="249"/>
      <c r="C66" s="255"/>
      <c r="D66" s="258" t="s">
        <v>1122</v>
      </c>
      <c r="E66" s="258"/>
      <c r="F66" s="258"/>
      <c r="G66" s="258"/>
      <c r="H66" s="258"/>
      <c r="I66" s="258"/>
      <c r="J66" s="258"/>
      <c r="K66" s="251"/>
    </row>
    <row r="67" s="1" customFormat="1" ht="15" customHeight="1">
      <c r="B67" s="249"/>
      <c r="C67" s="255"/>
      <c r="D67" s="253" t="s">
        <v>1123</v>
      </c>
      <c r="E67" s="253"/>
      <c r="F67" s="253"/>
      <c r="G67" s="253"/>
      <c r="H67" s="253"/>
      <c r="I67" s="253"/>
      <c r="J67" s="253"/>
      <c r="K67" s="251"/>
    </row>
    <row r="68" s="1" customFormat="1" ht="15" customHeight="1">
      <c r="B68" s="249"/>
      <c r="C68" s="255"/>
      <c r="D68" s="253" t="s">
        <v>1124</v>
      </c>
      <c r="E68" s="253"/>
      <c r="F68" s="253"/>
      <c r="G68" s="253"/>
      <c r="H68" s="253"/>
      <c r="I68" s="253"/>
      <c r="J68" s="253"/>
      <c r="K68" s="251"/>
    </row>
    <row r="69" s="1" customFormat="1" ht="15" customHeight="1">
      <c r="B69" s="249"/>
      <c r="C69" s="255"/>
      <c r="D69" s="253" t="s">
        <v>1125</v>
      </c>
      <c r="E69" s="253"/>
      <c r="F69" s="253"/>
      <c r="G69" s="253"/>
      <c r="H69" s="253"/>
      <c r="I69" s="253"/>
      <c r="J69" s="253"/>
      <c r="K69" s="251"/>
    </row>
    <row r="70" s="1" customFormat="1" ht="15" customHeight="1">
      <c r="B70" s="249"/>
      <c r="C70" s="255"/>
      <c r="D70" s="253" t="s">
        <v>1126</v>
      </c>
      <c r="E70" s="253"/>
      <c r="F70" s="253"/>
      <c r="G70" s="253"/>
      <c r="H70" s="253"/>
      <c r="I70" s="253"/>
      <c r="J70" s="253"/>
      <c r="K70" s="251"/>
    </row>
    <row r="71" s="1" customFormat="1" ht="12.75" customHeight="1">
      <c r="B71" s="260"/>
      <c r="C71" s="261"/>
      <c r="D71" s="261"/>
      <c r="E71" s="261"/>
      <c r="F71" s="261"/>
      <c r="G71" s="261"/>
      <c r="H71" s="261"/>
      <c r="I71" s="261"/>
      <c r="J71" s="261"/>
      <c r="K71" s="262"/>
    </row>
    <row r="72" s="1" customFormat="1" ht="18.75" customHeight="1">
      <c r="B72" s="263"/>
      <c r="C72" s="263"/>
      <c r="D72" s="263"/>
      <c r="E72" s="263"/>
      <c r="F72" s="263"/>
      <c r="G72" s="263"/>
      <c r="H72" s="263"/>
      <c r="I72" s="263"/>
      <c r="J72" s="263"/>
      <c r="K72" s="264"/>
    </row>
    <row r="73" s="1" customFormat="1" ht="18.75" customHeight="1">
      <c r="B73" s="264"/>
      <c r="C73" s="264"/>
      <c r="D73" s="264"/>
      <c r="E73" s="264"/>
      <c r="F73" s="264"/>
      <c r="G73" s="264"/>
      <c r="H73" s="264"/>
      <c r="I73" s="264"/>
      <c r="J73" s="264"/>
      <c r="K73" s="264"/>
    </row>
    <row r="74" s="1" customFormat="1" ht="7.5" customHeight="1">
      <c r="B74" s="265"/>
      <c r="C74" s="266"/>
      <c r="D74" s="266"/>
      <c r="E74" s="266"/>
      <c r="F74" s="266"/>
      <c r="G74" s="266"/>
      <c r="H74" s="266"/>
      <c r="I74" s="266"/>
      <c r="J74" s="266"/>
      <c r="K74" s="267"/>
    </row>
    <row r="75" s="1" customFormat="1" ht="45" customHeight="1">
      <c r="B75" s="268"/>
      <c r="C75" s="269" t="s">
        <v>1127</v>
      </c>
      <c r="D75" s="269"/>
      <c r="E75" s="269"/>
      <c r="F75" s="269"/>
      <c r="G75" s="269"/>
      <c r="H75" s="269"/>
      <c r="I75" s="269"/>
      <c r="J75" s="269"/>
      <c r="K75" s="270"/>
    </row>
    <row r="76" s="1" customFormat="1" ht="17.25" customHeight="1">
      <c r="B76" s="268"/>
      <c r="C76" s="271" t="s">
        <v>1128</v>
      </c>
      <c r="D76" s="271"/>
      <c r="E76" s="271"/>
      <c r="F76" s="271" t="s">
        <v>1129</v>
      </c>
      <c r="G76" s="272"/>
      <c r="H76" s="271" t="s">
        <v>55</v>
      </c>
      <c r="I76" s="271" t="s">
        <v>58</v>
      </c>
      <c r="J76" s="271" t="s">
        <v>1130</v>
      </c>
      <c r="K76" s="270"/>
    </row>
    <row r="77" s="1" customFormat="1" ht="17.25" customHeight="1">
      <c r="B77" s="268"/>
      <c r="C77" s="273" t="s">
        <v>1131</v>
      </c>
      <c r="D77" s="273"/>
      <c r="E77" s="273"/>
      <c r="F77" s="274" t="s">
        <v>1132</v>
      </c>
      <c r="G77" s="275"/>
      <c r="H77" s="273"/>
      <c r="I77" s="273"/>
      <c r="J77" s="273" t="s">
        <v>1133</v>
      </c>
      <c r="K77" s="270"/>
    </row>
    <row r="78" s="1" customFormat="1" ht="5.25" customHeight="1">
      <c r="B78" s="268"/>
      <c r="C78" s="276"/>
      <c r="D78" s="276"/>
      <c r="E78" s="276"/>
      <c r="F78" s="276"/>
      <c r="G78" s="277"/>
      <c r="H78" s="276"/>
      <c r="I78" s="276"/>
      <c r="J78" s="276"/>
      <c r="K78" s="270"/>
    </row>
    <row r="79" s="1" customFormat="1" ht="15" customHeight="1">
      <c r="B79" s="268"/>
      <c r="C79" s="256" t="s">
        <v>54</v>
      </c>
      <c r="D79" s="278"/>
      <c r="E79" s="278"/>
      <c r="F79" s="279" t="s">
        <v>1134</v>
      </c>
      <c r="G79" s="280"/>
      <c r="H79" s="256" t="s">
        <v>1135</v>
      </c>
      <c r="I79" s="256" t="s">
        <v>1136</v>
      </c>
      <c r="J79" s="256">
        <v>20</v>
      </c>
      <c r="K79" s="270"/>
    </row>
    <row r="80" s="1" customFormat="1" ht="15" customHeight="1">
      <c r="B80" s="268"/>
      <c r="C80" s="256" t="s">
        <v>1137</v>
      </c>
      <c r="D80" s="256"/>
      <c r="E80" s="256"/>
      <c r="F80" s="279" t="s">
        <v>1134</v>
      </c>
      <c r="G80" s="280"/>
      <c r="H80" s="256" t="s">
        <v>1138</v>
      </c>
      <c r="I80" s="256" t="s">
        <v>1136</v>
      </c>
      <c r="J80" s="256">
        <v>120</v>
      </c>
      <c r="K80" s="270"/>
    </row>
    <row r="81" s="1" customFormat="1" ht="15" customHeight="1">
      <c r="B81" s="281"/>
      <c r="C81" s="256" t="s">
        <v>1139</v>
      </c>
      <c r="D81" s="256"/>
      <c r="E81" s="256"/>
      <c r="F81" s="279" t="s">
        <v>1140</v>
      </c>
      <c r="G81" s="280"/>
      <c r="H81" s="256" t="s">
        <v>1141</v>
      </c>
      <c r="I81" s="256" t="s">
        <v>1136</v>
      </c>
      <c r="J81" s="256">
        <v>50</v>
      </c>
      <c r="K81" s="270"/>
    </row>
    <row r="82" s="1" customFormat="1" ht="15" customHeight="1">
      <c r="B82" s="281"/>
      <c r="C82" s="256" t="s">
        <v>1142</v>
      </c>
      <c r="D82" s="256"/>
      <c r="E82" s="256"/>
      <c r="F82" s="279" t="s">
        <v>1134</v>
      </c>
      <c r="G82" s="280"/>
      <c r="H82" s="256" t="s">
        <v>1143</v>
      </c>
      <c r="I82" s="256" t="s">
        <v>1144</v>
      </c>
      <c r="J82" s="256"/>
      <c r="K82" s="270"/>
    </row>
    <row r="83" s="1" customFormat="1" ht="15" customHeight="1">
      <c r="B83" s="281"/>
      <c r="C83" s="282" t="s">
        <v>1145</v>
      </c>
      <c r="D83" s="282"/>
      <c r="E83" s="282"/>
      <c r="F83" s="283" t="s">
        <v>1140</v>
      </c>
      <c r="G83" s="282"/>
      <c r="H83" s="282" t="s">
        <v>1146</v>
      </c>
      <c r="I83" s="282" t="s">
        <v>1136</v>
      </c>
      <c r="J83" s="282">
        <v>15</v>
      </c>
      <c r="K83" s="270"/>
    </row>
    <row r="84" s="1" customFormat="1" ht="15" customHeight="1">
      <c r="B84" s="281"/>
      <c r="C84" s="282" t="s">
        <v>1147</v>
      </c>
      <c r="D84" s="282"/>
      <c r="E84" s="282"/>
      <c r="F84" s="283" t="s">
        <v>1140</v>
      </c>
      <c r="G84" s="282"/>
      <c r="H84" s="282" t="s">
        <v>1148</v>
      </c>
      <c r="I84" s="282" t="s">
        <v>1136</v>
      </c>
      <c r="J84" s="282">
        <v>15</v>
      </c>
      <c r="K84" s="270"/>
    </row>
    <row r="85" s="1" customFormat="1" ht="15" customHeight="1">
      <c r="B85" s="281"/>
      <c r="C85" s="282" t="s">
        <v>1149</v>
      </c>
      <c r="D85" s="282"/>
      <c r="E85" s="282"/>
      <c r="F85" s="283" t="s">
        <v>1140</v>
      </c>
      <c r="G85" s="282"/>
      <c r="H85" s="282" t="s">
        <v>1150</v>
      </c>
      <c r="I85" s="282" t="s">
        <v>1136</v>
      </c>
      <c r="J85" s="282">
        <v>20</v>
      </c>
      <c r="K85" s="270"/>
    </row>
    <row r="86" s="1" customFormat="1" ht="15" customHeight="1">
      <c r="B86" s="281"/>
      <c r="C86" s="282" t="s">
        <v>1151</v>
      </c>
      <c r="D86" s="282"/>
      <c r="E86" s="282"/>
      <c r="F86" s="283" t="s">
        <v>1140</v>
      </c>
      <c r="G86" s="282"/>
      <c r="H86" s="282" t="s">
        <v>1152</v>
      </c>
      <c r="I86" s="282" t="s">
        <v>1136</v>
      </c>
      <c r="J86" s="282">
        <v>20</v>
      </c>
      <c r="K86" s="270"/>
    </row>
    <row r="87" s="1" customFormat="1" ht="15" customHeight="1">
      <c r="B87" s="281"/>
      <c r="C87" s="256" t="s">
        <v>1153</v>
      </c>
      <c r="D87" s="256"/>
      <c r="E87" s="256"/>
      <c r="F87" s="279" t="s">
        <v>1140</v>
      </c>
      <c r="G87" s="280"/>
      <c r="H87" s="256" t="s">
        <v>1154</v>
      </c>
      <c r="I87" s="256" t="s">
        <v>1136</v>
      </c>
      <c r="J87" s="256">
        <v>50</v>
      </c>
      <c r="K87" s="270"/>
    </row>
    <row r="88" s="1" customFormat="1" ht="15" customHeight="1">
      <c r="B88" s="281"/>
      <c r="C88" s="256" t="s">
        <v>1155</v>
      </c>
      <c r="D88" s="256"/>
      <c r="E88" s="256"/>
      <c r="F88" s="279" t="s">
        <v>1140</v>
      </c>
      <c r="G88" s="280"/>
      <c r="H88" s="256" t="s">
        <v>1156</v>
      </c>
      <c r="I88" s="256" t="s">
        <v>1136</v>
      </c>
      <c r="J88" s="256">
        <v>20</v>
      </c>
      <c r="K88" s="270"/>
    </row>
    <row r="89" s="1" customFormat="1" ht="15" customHeight="1">
      <c r="B89" s="281"/>
      <c r="C89" s="256" t="s">
        <v>1157</v>
      </c>
      <c r="D89" s="256"/>
      <c r="E89" s="256"/>
      <c r="F89" s="279" t="s">
        <v>1140</v>
      </c>
      <c r="G89" s="280"/>
      <c r="H89" s="256" t="s">
        <v>1158</v>
      </c>
      <c r="I89" s="256" t="s">
        <v>1136</v>
      </c>
      <c r="J89" s="256">
        <v>20</v>
      </c>
      <c r="K89" s="270"/>
    </row>
    <row r="90" s="1" customFormat="1" ht="15" customHeight="1">
      <c r="B90" s="281"/>
      <c r="C90" s="256" t="s">
        <v>1159</v>
      </c>
      <c r="D90" s="256"/>
      <c r="E90" s="256"/>
      <c r="F90" s="279" t="s">
        <v>1140</v>
      </c>
      <c r="G90" s="280"/>
      <c r="H90" s="256" t="s">
        <v>1160</v>
      </c>
      <c r="I90" s="256" t="s">
        <v>1136</v>
      </c>
      <c r="J90" s="256">
        <v>50</v>
      </c>
      <c r="K90" s="270"/>
    </row>
    <row r="91" s="1" customFormat="1" ht="15" customHeight="1">
      <c r="B91" s="281"/>
      <c r="C91" s="256" t="s">
        <v>1161</v>
      </c>
      <c r="D91" s="256"/>
      <c r="E91" s="256"/>
      <c r="F91" s="279" t="s">
        <v>1140</v>
      </c>
      <c r="G91" s="280"/>
      <c r="H91" s="256" t="s">
        <v>1161</v>
      </c>
      <c r="I91" s="256" t="s">
        <v>1136</v>
      </c>
      <c r="J91" s="256">
        <v>50</v>
      </c>
      <c r="K91" s="270"/>
    </row>
    <row r="92" s="1" customFormat="1" ht="15" customHeight="1">
      <c r="B92" s="281"/>
      <c r="C92" s="256" t="s">
        <v>1162</v>
      </c>
      <c r="D92" s="256"/>
      <c r="E92" s="256"/>
      <c r="F92" s="279" t="s">
        <v>1140</v>
      </c>
      <c r="G92" s="280"/>
      <c r="H92" s="256" t="s">
        <v>1163</v>
      </c>
      <c r="I92" s="256" t="s">
        <v>1136</v>
      </c>
      <c r="J92" s="256">
        <v>255</v>
      </c>
      <c r="K92" s="270"/>
    </row>
    <row r="93" s="1" customFormat="1" ht="15" customHeight="1">
      <c r="B93" s="281"/>
      <c r="C93" s="256" t="s">
        <v>1164</v>
      </c>
      <c r="D93" s="256"/>
      <c r="E93" s="256"/>
      <c r="F93" s="279" t="s">
        <v>1134</v>
      </c>
      <c r="G93" s="280"/>
      <c r="H93" s="256" t="s">
        <v>1165</v>
      </c>
      <c r="I93" s="256" t="s">
        <v>1166</v>
      </c>
      <c r="J93" s="256"/>
      <c r="K93" s="270"/>
    </row>
    <row r="94" s="1" customFormat="1" ht="15" customHeight="1">
      <c r="B94" s="281"/>
      <c r="C94" s="256" t="s">
        <v>1167</v>
      </c>
      <c r="D94" s="256"/>
      <c r="E94" s="256"/>
      <c r="F94" s="279" t="s">
        <v>1134</v>
      </c>
      <c r="G94" s="280"/>
      <c r="H94" s="256" t="s">
        <v>1168</v>
      </c>
      <c r="I94" s="256" t="s">
        <v>1169</v>
      </c>
      <c r="J94" s="256"/>
      <c r="K94" s="270"/>
    </row>
    <row r="95" s="1" customFormat="1" ht="15" customHeight="1">
      <c r="B95" s="281"/>
      <c r="C95" s="256" t="s">
        <v>1170</v>
      </c>
      <c r="D95" s="256"/>
      <c r="E95" s="256"/>
      <c r="F95" s="279" t="s">
        <v>1134</v>
      </c>
      <c r="G95" s="280"/>
      <c r="H95" s="256" t="s">
        <v>1170</v>
      </c>
      <c r="I95" s="256" t="s">
        <v>1169</v>
      </c>
      <c r="J95" s="256"/>
      <c r="K95" s="270"/>
    </row>
    <row r="96" s="1" customFormat="1" ht="15" customHeight="1">
      <c r="B96" s="281"/>
      <c r="C96" s="256" t="s">
        <v>39</v>
      </c>
      <c r="D96" s="256"/>
      <c r="E96" s="256"/>
      <c r="F96" s="279" t="s">
        <v>1134</v>
      </c>
      <c r="G96" s="280"/>
      <c r="H96" s="256" t="s">
        <v>1171</v>
      </c>
      <c r="I96" s="256" t="s">
        <v>1169</v>
      </c>
      <c r="J96" s="256"/>
      <c r="K96" s="270"/>
    </row>
    <row r="97" s="1" customFormat="1" ht="15" customHeight="1">
      <c r="B97" s="281"/>
      <c r="C97" s="256" t="s">
        <v>49</v>
      </c>
      <c r="D97" s="256"/>
      <c r="E97" s="256"/>
      <c r="F97" s="279" t="s">
        <v>1134</v>
      </c>
      <c r="G97" s="280"/>
      <c r="H97" s="256" t="s">
        <v>1172</v>
      </c>
      <c r="I97" s="256" t="s">
        <v>1169</v>
      </c>
      <c r="J97" s="256"/>
      <c r="K97" s="270"/>
    </row>
    <row r="98" s="1" customFormat="1" ht="15" customHeight="1">
      <c r="B98" s="284"/>
      <c r="C98" s="285"/>
      <c r="D98" s="285"/>
      <c r="E98" s="285"/>
      <c r="F98" s="285"/>
      <c r="G98" s="285"/>
      <c r="H98" s="285"/>
      <c r="I98" s="285"/>
      <c r="J98" s="285"/>
      <c r="K98" s="286"/>
    </row>
    <row r="99" s="1" customFormat="1" ht="18.75" customHeight="1">
      <c r="B99" s="287"/>
      <c r="C99" s="288"/>
      <c r="D99" s="288"/>
      <c r="E99" s="288"/>
      <c r="F99" s="288"/>
      <c r="G99" s="288"/>
      <c r="H99" s="288"/>
      <c r="I99" s="288"/>
      <c r="J99" s="288"/>
      <c r="K99" s="287"/>
    </row>
    <row r="100" s="1" customFormat="1" ht="18.75" customHeight="1"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</row>
    <row r="101" s="1" customFormat="1" ht="7.5" customHeight="1">
      <c r="B101" s="265"/>
      <c r="C101" s="266"/>
      <c r="D101" s="266"/>
      <c r="E101" s="266"/>
      <c r="F101" s="266"/>
      <c r="G101" s="266"/>
      <c r="H101" s="266"/>
      <c r="I101" s="266"/>
      <c r="J101" s="266"/>
      <c r="K101" s="267"/>
    </row>
    <row r="102" s="1" customFormat="1" ht="45" customHeight="1">
      <c r="B102" s="268"/>
      <c r="C102" s="269" t="s">
        <v>1173</v>
      </c>
      <c r="D102" s="269"/>
      <c r="E102" s="269"/>
      <c r="F102" s="269"/>
      <c r="G102" s="269"/>
      <c r="H102" s="269"/>
      <c r="I102" s="269"/>
      <c r="J102" s="269"/>
      <c r="K102" s="270"/>
    </row>
    <row r="103" s="1" customFormat="1" ht="17.25" customHeight="1">
      <c r="B103" s="268"/>
      <c r="C103" s="271" t="s">
        <v>1128</v>
      </c>
      <c r="D103" s="271"/>
      <c r="E103" s="271"/>
      <c r="F103" s="271" t="s">
        <v>1129</v>
      </c>
      <c r="G103" s="272"/>
      <c r="H103" s="271" t="s">
        <v>55</v>
      </c>
      <c r="I103" s="271" t="s">
        <v>58</v>
      </c>
      <c r="J103" s="271" t="s">
        <v>1130</v>
      </c>
      <c r="K103" s="270"/>
    </row>
    <row r="104" s="1" customFormat="1" ht="17.25" customHeight="1">
      <c r="B104" s="268"/>
      <c r="C104" s="273" t="s">
        <v>1131</v>
      </c>
      <c r="D104" s="273"/>
      <c r="E104" s="273"/>
      <c r="F104" s="274" t="s">
        <v>1132</v>
      </c>
      <c r="G104" s="275"/>
      <c r="H104" s="273"/>
      <c r="I104" s="273"/>
      <c r="J104" s="273" t="s">
        <v>1133</v>
      </c>
      <c r="K104" s="270"/>
    </row>
    <row r="105" s="1" customFormat="1" ht="5.25" customHeight="1">
      <c r="B105" s="268"/>
      <c r="C105" s="271"/>
      <c r="D105" s="271"/>
      <c r="E105" s="271"/>
      <c r="F105" s="271"/>
      <c r="G105" s="289"/>
      <c r="H105" s="271"/>
      <c r="I105" s="271"/>
      <c r="J105" s="271"/>
      <c r="K105" s="270"/>
    </row>
    <row r="106" s="1" customFormat="1" ht="15" customHeight="1">
      <c r="B106" s="268"/>
      <c r="C106" s="256" t="s">
        <v>54</v>
      </c>
      <c r="D106" s="278"/>
      <c r="E106" s="278"/>
      <c r="F106" s="279" t="s">
        <v>1134</v>
      </c>
      <c r="G106" s="256"/>
      <c r="H106" s="256" t="s">
        <v>1174</v>
      </c>
      <c r="I106" s="256" t="s">
        <v>1136</v>
      </c>
      <c r="J106" s="256">
        <v>20</v>
      </c>
      <c r="K106" s="270"/>
    </row>
    <row r="107" s="1" customFormat="1" ht="15" customHeight="1">
      <c r="B107" s="268"/>
      <c r="C107" s="256" t="s">
        <v>1137</v>
      </c>
      <c r="D107" s="256"/>
      <c r="E107" s="256"/>
      <c r="F107" s="279" t="s">
        <v>1134</v>
      </c>
      <c r="G107" s="256"/>
      <c r="H107" s="256" t="s">
        <v>1174</v>
      </c>
      <c r="I107" s="256" t="s">
        <v>1136</v>
      </c>
      <c r="J107" s="256">
        <v>120</v>
      </c>
      <c r="K107" s="270"/>
    </row>
    <row r="108" s="1" customFormat="1" ht="15" customHeight="1">
      <c r="B108" s="281"/>
      <c r="C108" s="256" t="s">
        <v>1139</v>
      </c>
      <c r="D108" s="256"/>
      <c r="E108" s="256"/>
      <c r="F108" s="279" t="s">
        <v>1140</v>
      </c>
      <c r="G108" s="256"/>
      <c r="H108" s="256" t="s">
        <v>1174</v>
      </c>
      <c r="I108" s="256" t="s">
        <v>1136</v>
      </c>
      <c r="J108" s="256">
        <v>50</v>
      </c>
      <c r="K108" s="270"/>
    </row>
    <row r="109" s="1" customFormat="1" ht="15" customHeight="1">
      <c r="B109" s="281"/>
      <c r="C109" s="256" t="s">
        <v>1142</v>
      </c>
      <c r="D109" s="256"/>
      <c r="E109" s="256"/>
      <c r="F109" s="279" t="s">
        <v>1134</v>
      </c>
      <c r="G109" s="256"/>
      <c r="H109" s="256" t="s">
        <v>1174</v>
      </c>
      <c r="I109" s="256" t="s">
        <v>1144</v>
      </c>
      <c r="J109" s="256"/>
      <c r="K109" s="270"/>
    </row>
    <row r="110" s="1" customFormat="1" ht="15" customHeight="1">
      <c r="B110" s="281"/>
      <c r="C110" s="256" t="s">
        <v>1153</v>
      </c>
      <c r="D110" s="256"/>
      <c r="E110" s="256"/>
      <c r="F110" s="279" t="s">
        <v>1140</v>
      </c>
      <c r="G110" s="256"/>
      <c r="H110" s="256" t="s">
        <v>1174</v>
      </c>
      <c r="I110" s="256" t="s">
        <v>1136</v>
      </c>
      <c r="J110" s="256">
        <v>50</v>
      </c>
      <c r="K110" s="270"/>
    </row>
    <row r="111" s="1" customFormat="1" ht="15" customHeight="1">
      <c r="B111" s="281"/>
      <c r="C111" s="256" t="s">
        <v>1161</v>
      </c>
      <c r="D111" s="256"/>
      <c r="E111" s="256"/>
      <c r="F111" s="279" t="s">
        <v>1140</v>
      </c>
      <c r="G111" s="256"/>
      <c r="H111" s="256" t="s">
        <v>1174</v>
      </c>
      <c r="I111" s="256" t="s">
        <v>1136</v>
      </c>
      <c r="J111" s="256">
        <v>50</v>
      </c>
      <c r="K111" s="270"/>
    </row>
    <row r="112" s="1" customFormat="1" ht="15" customHeight="1">
      <c r="B112" s="281"/>
      <c r="C112" s="256" t="s">
        <v>1159</v>
      </c>
      <c r="D112" s="256"/>
      <c r="E112" s="256"/>
      <c r="F112" s="279" t="s">
        <v>1140</v>
      </c>
      <c r="G112" s="256"/>
      <c r="H112" s="256" t="s">
        <v>1174</v>
      </c>
      <c r="I112" s="256" t="s">
        <v>1136</v>
      </c>
      <c r="J112" s="256">
        <v>50</v>
      </c>
      <c r="K112" s="270"/>
    </row>
    <row r="113" s="1" customFormat="1" ht="15" customHeight="1">
      <c r="B113" s="281"/>
      <c r="C113" s="256" t="s">
        <v>54</v>
      </c>
      <c r="D113" s="256"/>
      <c r="E113" s="256"/>
      <c r="F113" s="279" t="s">
        <v>1134</v>
      </c>
      <c r="G113" s="256"/>
      <c r="H113" s="256" t="s">
        <v>1175</v>
      </c>
      <c r="I113" s="256" t="s">
        <v>1136</v>
      </c>
      <c r="J113" s="256">
        <v>20</v>
      </c>
      <c r="K113" s="270"/>
    </row>
    <row r="114" s="1" customFormat="1" ht="15" customHeight="1">
      <c r="B114" s="281"/>
      <c r="C114" s="256" t="s">
        <v>1176</v>
      </c>
      <c r="D114" s="256"/>
      <c r="E114" s="256"/>
      <c r="F114" s="279" t="s">
        <v>1134</v>
      </c>
      <c r="G114" s="256"/>
      <c r="H114" s="256" t="s">
        <v>1177</v>
      </c>
      <c r="I114" s="256" t="s">
        <v>1136</v>
      </c>
      <c r="J114" s="256">
        <v>120</v>
      </c>
      <c r="K114" s="270"/>
    </row>
    <row r="115" s="1" customFormat="1" ht="15" customHeight="1">
      <c r="B115" s="281"/>
      <c r="C115" s="256" t="s">
        <v>39</v>
      </c>
      <c r="D115" s="256"/>
      <c r="E115" s="256"/>
      <c r="F115" s="279" t="s">
        <v>1134</v>
      </c>
      <c r="G115" s="256"/>
      <c r="H115" s="256" t="s">
        <v>1178</v>
      </c>
      <c r="I115" s="256" t="s">
        <v>1169</v>
      </c>
      <c r="J115" s="256"/>
      <c r="K115" s="270"/>
    </row>
    <row r="116" s="1" customFormat="1" ht="15" customHeight="1">
      <c r="B116" s="281"/>
      <c r="C116" s="256" t="s">
        <v>49</v>
      </c>
      <c r="D116" s="256"/>
      <c r="E116" s="256"/>
      <c r="F116" s="279" t="s">
        <v>1134</v>
      </c>
      <c r="G116" s="256"/>
      <c r="H116" s="256" t="s">
        <v>1179</v>
      </c>
      <c r="I116" s="256" t="s">
        <v>1169</v>
      </c>
      <c r="J116" s="256"/>
      <c r="K116" s="270"/>
    </row>
    <row r="117" s="1" customFormat="1" ht="15" customHeight="1">
      <c r="B117" s="281"/>
      <c r="C117" s="256" t="s">
        <v>58</v>
      </c>
      <c r="D117" s="256"/>
      <c r="E117" s="256"/>
      <c r="F117" s="279" t="s">
        <v>1134</v>
      </c>
      <c r="G117" s="256"/>
      <c r="H117" s="256" t="s">
        <v>1180</v>
      </c>
      <c r="I117" s="256" t="s">
        <v>1181</v>
      </c>
      <c r="J117" s="256"/>
      <c r="K117" s="270"/>
    </row>
    <row r="118" s="1" customFormat="1" ht="15" customHeight="1">
      <c r="B118" s="284"/>
      <c r="C118" s="290"/>
      <c r="D118" s="290"/>
      <c r="E118" s="290"/>
      <c r="F118" s="290"/>
      <c r="G118" s="290"/>
      <c r="H118" s="290"/>
      <c r="I118" s="290"/>
      <c r="J118" s="290"/>
      <c r="K118" s="286"/>
    </row>
    <row r="119" s="1" customFormat="1" ht="18.75" customHeight="1">
      <c r="B119" s="291"/>
      <c r="C119" s="292"/>
      <c r="D119" s="292"/>
      <c r="E119" s="292"/>
      <c r="F119" s="293"/>
      <c r="G119" s="292"/>
      <c r="H119" s="292"/>
      <c r="I119" s="292"/>
      <c r="J119" s="292"/>
      <c r="K119" s="291"/>
    </row>
    <row r="120" s="1" customFormat="1" ht="18.75" customHeight="1"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</row>
    <row r="121" s="1" customFormat="1" ht="7.5" customHeight="1">
      <c r="B121" s="294"/>
      <c r="C121" s="295"/>
      <c r="D121" s="295"/>
      <c r="E121" s="295"/>
      <c r="F121" s="295"/>
      <c r="G121" s="295"/>
      <c r="H121" s="295"/>
      <c r="I121" s="295"/>
      <c r="J121" s="295"/>
      <c r="K121" s="296"/>
    </row>
    <row r="122" s="1" customFormat="1" ht="45" customHeight="1">
      <c r="B122" s="297"/>
      <c r="C122" s="247" t="s">
        <v>1182</v>
      </c>
      <c r="D122" s="247"/>
      <c r="E122" s="247"/>
      <c r="F122" s="247"/>
      <c r="G122" s="247"/>
      <c r="H122" s="247"/>
      <c r="I122" s="247"/>
      <c r="J122" s="247"/>
      <c r="K122" s="298"/>
    </row>
    <row r="123" s="1" customFormat="1" ht="17.25" customHeight="1">
      <c r="B123" s="299"/>
      <c r="C123" s="271" t="s">
        <v>1128</v>
      </c>
      <c r="D123" s="271"/>
      <c r="E123" s="271"/>
      <c r="F123" s="271" t="s">
        <v>1129</v>
      </c>
      <c r="G123" s="272"/>
      <c r="H123" s="271" t="s">
        <v>55</v>
      </c>
      <c r="I123" s="271" t="s">
        <v>58</v>
      </c>
      <c r="J123" s="271" t="s">
        <v>1130</v>
      </c>
      <c r="K123" s="300"/>
    </row>
    <row r="124" s="1" customFormat="1" ht="17.25" customHeight="1">
      <c r="B124" s="299"/>
      <c r="C124" s="273" t="s">
        <v>1131</v>
      </c>
      <c r="D124" s="273"/>
      <c r="E124" s="273"/>
      <c r="F124" s="274" t="s">
        <v>1132</v>
      </c>
      <c r="G124" s="275"/>
      <c r="H124" s="273"/>
      <c r="I124" s="273"/>
      <c r="J124" s="273" t="s">
        <v>1133</v>
      </c>
      <c r="K124" s="300"/>
    </row>
    <row r="125" s="1" customFormat="1" ht="5.25" customHeight="1">
      <c r="B125" s="301"/>
      <c r="C125" s="276"/>
      <c r="D125" s="276"/>
      <c r="E125" s="276"/>
      <c r="F125" s="276"/>
      <c r="G125" s="302"/>
      <c r="H125" s="276"/>
      <c r="I125" s="276"/>
      <c r="J125" s="276"/>
      <c r="K125" s="303"/>
    </row>
    <row r="126" s="1" customFormat="1" ht="15" customHeight="1">
      <c r="B126" s="301"/>
      <c r="C126" s="256" t="s">
        <v>1137</v>
      </c>
      <c r="D126" s="278"/>
      <c r="E126" s="278"/>
      <c r="F126" s="279" t="s">
        <v>1134</v>
      </c>
      <c r="G126" s="256"/>
      <c r="H126" s="256" t="s">
        <v>1174</v>
      </c>
      <c r="I126" s="256" t="s">
        <v>1136</v>
      </c>
      <c r="J126" s="256">
        <v>120</v>
      </c>
      <c r="K126" s="304"/>
    </row>
    <row r="127" s="1" customFormat="1" ht="15" customHeight="1">
      <c r="B127" s="301"/>
      <c r="C127" s="256" t="s">
        <v>1183</v>
      </c>
      <c r="D127" s="256"/>
      <c r="E127" s="256"/>
      <c r="F127" s="279" t="s">
        <v>1134</v>
      </c>
      <c r="G127" s="256"/>
      <c r="H127" s="256" t="s">
        <v>1184</v>
      </c>
      <c r="I127" s="256" t="s">
        <v>1136</v>
      </c>
      <c r="J127" s="256" t="s">
        <v>1185</v>
      </c>
      <c r="K127" s="304"/>
    </row>
    <row r="128" s="1" customFormat="1" ht="15" customHeight="1">
      <c r="B128" s="301"/>
      <c r="C128" s="256" t="s">
        <v>1082</v>
      </c>
      <c r="D128" s="256"/>
      <c r="E128" s="256"/>
      <c r="F128" s="279" t="s">
        <v>1134</v>
      </c>
      <c r="G128" s="256"/>
      <c r="H128" s="256" t="s">
        <v>1186</v>
      </c>
      <c r="I128" s="256" t="s">
        <v>1136</v>
      </c>
      <c r="J128" s="256" t="s">
        <v>1185</v>
      </c>
      <c r="K128" s="304"/>
    </row>
    <row r="129" s="1" customFormat="1" ht="15" customHeight="1">
      <c r="B129" s="301"/>
      <c r="C129" s="256" t="s">
        <v>1145</v>
      </c>
      <c r="D129" s="256"/>
      <c r="E129" s="256"/>
      <c r="F129" s="279" t="s">
        <v>1140</v>
      </c>
      <c r="G129" s="256"/>
      <c r="H129" s="256" t="s">
        <v>1146</v>
      </c>
      <c r="I129" s="256" t="s">
        <v>1136</v>
      </c>
      <c r="J129" s="256">
        <v>15</v>
      </c>
      <c r="K129" s="304"/>
    </row>
    <row r="130" s="1" customFormat="1" ht="15" customHeight="1">
      <c r="B130" s="301"/>
      <c r="C130" s="282" t="s">
        <v>1147</v>
      </c>
      <c r="D130" s="282"/>
      <c r="E130" s="282"/>
      <c r="F130" s="283" t="s">
        <v>1140</v>
      </c>
      <c r="G130" s="282"/>
      <c r="H130" s="282" t="s">
        <v>1148</v>
      </c>
      <c r="I130" s="282" t="s">
        <v>1136</v>
      </c>
      <c r="J130" s="282">
        <v>15</v>
      </c>
      <c r="K130" s="304"/>
    </row>
    <row r="131" s="1" customFormat="1" ht="15" customHeight="1">
      <c r="B131" s="301"/>
      <c r="C131" s="282" t="s">
        <v>1149</v>
      </c>
      <c r="D131" s="282"/>
      <c r="E131" s="282"/>
      <c r="F131" s="283" t="s">
        <v>1140</v>
      </c>
      <c r="G131" s="282"/>
      <c r="H131" s="282" t="s">
        <v>1150</v>
      </c>
      <c r="I131" s="282" t="s">
        <v>1136</v>
      </c>
      <c r="J131" s="282">
        <v>20</v>
      </c>
      <c r="K131" s="304"/>
    </row>
    <row r="132" s="1" customFormat="1" ht="15" customHeight="1">
      <c r="B132" s="301"/>
      <c r="C132" s="282" t="s">
        <v>1151</v>
      </c>
      <c r="D132" s="282"/>
      <c r="E132" s="282"/>
      <c r="F132" s="283" t="s">
        <v>1140</v>
      </c>
      <c r="G132" s="282"/>
      <c r="H132" s="282" t="s">
        <v>1152</v>
      </c>
      <c r="I132" s="282" t="s">
        <v>1136</v>
      </c>
      <c r="J132" s="282">
        <v>20</v>
      </c>
      <c r="K132" s="304"/>
    </row>
    <row r="133" s="1" customFormat="1" ht="15" customHeight="1">
      <c r="B133" s="301"/>
      <c r="C133" s="256" t="s">
        <v>1139</v>
      </c>
      <c r="D133" s="256"/>
      <c r="E133" s="256"/>
      <c r="F133" s="279" t="s">
        <v>1140</v>
      </c>
      <c r="G133" s="256"/>
      <c r="H133" s="256" t="s">
        <v>1174</v>
      </c>
      <c r="I133" s="256" t="s">
        <v>1136</v>
      </c>
      <c r="J133" s="256">
        <v>50</v>
      </c>
      <c r="K133" s="304"/>
    </row>
    <row r="134" s="1" customFormat="1" ht="15" customHeight="1">
      <c r="B134" s="301"/>
      <c r="C134" s="256" t="s">
        <v>1153</v>
      </c>
      <c r="D134" s="256"/>
      <c r="E134" s="256"/>
      <c r="F134" s="279" t="s">
        <v>1140</v>
      </c>
      <c r="G134" s="256"/>
      <c r="H134" s="256" t="s">
        <v>1174</v>
      </c>
      <c r="I134" s="256" t="s">
        <v>1136</v>
      </c>
      <c r="J134" s="256">
        <v>50</v>
      </c>
      <c r="K134" s="304"/>
    </row>
    <row r="135" s="1" customFormat="1" ht="15" customHeight="1">
      <c r="B135" s="301"/>
      <c r="C135" s="256" t="s">
        <v>1159</v>
      </c>
      <c r="D135" s="256"/>
      <c r="E135" s="256"/>
      <c r="F135" s="279" t="s">
        <v>1140</v>
      </c>
      <c r="G135" s="256"/>
      <c r="H135" s="256" t="s">
        <v>1174</v>
      </c>
      <c r="I135" s="256" t="s">
        <v>1136</v>
      </c>
      <c r="J135" s="256">
        <v>50</v>
      </c>
      <c r="K135" s="304"/>
    </row>
    <row r="136" s="1" customFormat="1" ht="15" customHeight="1">
      <c r="B136" s="301"/>
      <c r="C136" s="256" t="s">
        <v>1161</v>
      </c>
      <c r="D136" s="256"/>
      <c r="E136" s="256"/>
      <c r="F136" s="279" t="s">
        <v>1140</v>
      </c>
      <c r="G136" s="256"/>
      <c r="H136" s="256" t="s">
        <v>1174</v>
      </c>
      <c r="I136" s="256" t="s">
        <v>1136</v>
      </c>
      <c r="J136" s="256">
        <v>50</v>
      </c>
      <c r="K136" s="304"/>
    </row>
    <row r="137" s="1" customFormat="1" ht="15" customHeight="1">
      <c r="B137" s="301"/>
      <c r="C137" s="256" t="s">
        <v>1162</v>
      </c>
      <c r="D137" s="256"/>
      <c r="E137" s="256"/>
      <c r="F137" s="279" t="s">
        <v>1140</v>
      </c>
      <c r="G137" s="256"/>
      <c r="H137" s="256" t="s">
        <v>1187</v>
      </c>
      <c r="I137" s="256" t="s">
        <v>1136</v>
      </c>
      <c r="J137" s="256">
        <v>255</v>
      </c>
      <c r="K137" s="304"/>
    </row>
    <row r="138" s="1" customFormat="1" ht="15" customHeight="1">
      <c r="B138" s="301"/>
      <c r="C138" s="256" t="s">
        <v>1164</v>
      </c>
      <c r="D138" s="256"/>
      <c r="E138" s="256"/>
      <c r="F138" s="279" t="s">
        <v>1134</v>
      </c>
      <c r="G138" s="256"/>
      <c r="H138" s="256" t="s">
        <v>1188</v>
      </c>
      <c r="I138" s="256" t="s">
        <v>1166</v>
      </c>
      <c r="J138" s="256"/>
      <c r="K138" s="304"/>
    </row>
    <row r="139" s="1" customFormat="1" ht="15" customHeight="1">
      <c r="B139" s="301"/>
      <c r="C139" s="256" t="s">
        <v>1167</v>
      </c>
      <c r="D139" s="256"/>
      <c r="E139" s="256"/>
      <c r="F139" s="279" t="s">
        <v>1134</v>
      </c>
      <c r="G139" s="256"/>
      <c r="H139" s="256" t="s">
        <v>1189</v>
      </c>
      <c r="I139" s="256" t="s">
        <v>1169</v>
      </c>
      <c r="J139" s="256"/>
      <c r="K139" s="304"/>
    </row>
    <row r="140" s="1" customFormat="1" ht="15" customHeight="1">
      <c r="B140" s="301"/>
      <c r="C140" s="256" t="s">
        <v>1170</v>
      </c>
      <c r="D140" s="256"/>
      <c r="E140" s="256"/>
      <c r="F140" s="279" t="s">
        <v>1134</v>
      </c>
      <c r="G140" s="256"/>
      <c r="H140" s="256" t="s">
        <v>1170</v>
      </c>
      <c r="I140" s="256" t="s">
        <v>1169</v>
      </c>
      <c r="J140" s="256"/>
      <c r="K140" s="304"/>
    </row>
    <row r="141" s="1" customFormat="1" ht="15" customHeight="1">
      <c r="B141" s="301"/>
      <c r="C141" s="256" t="s">
        <v>39</v>
      </c>
      <c r="D141" s="256"/>
      <c r="E141" s="256"/>
      <c r="F141" s="279" t="s">
        <v>1134</v>
      </c>
      <c r="G141" s="256"/>
      <c r="H141" s="256" t="s">
        <v>1190</v>
      </c>
      <c r="I141" s="256" t="s">
        <v>1169</v>
      </c>
      <c r="J141" s="256"/>
      <c r="K141" s="304"/>
    </row>
    <row r="142" s="1" customFormat="1" ht="15" customHeight="1">
      <c r="B142" s="301"/>
      <c r="C142" s="256" t="s">
        <v>1191</v>
      </c>
      <c r="D142" s="256"/>
      <c r="E142" s="256"/>
      <c r="F142" s="279" t="s">
        <v>1134</v>
      </c>
      <c r="G142" s="256"/>
      <c r="H142" s="256" t="s">
        <v>1192</v>
      </c>
      <c r="I142" s="256" t="s">
        <v>1169</v>
      </c>
      <c r="J142" s="256"/>
      <c r="K142" s="304"/>
    </row>
    <row r="143" s="1" customFormat="1" ht="15" customHeight="1">
      <c r="B143" s="305"/>
      <c r="C143" s="306"/>
      <c r="D143" s="306"/>
      <c r="E143" s="306"/>
      <c r="F143" s="306"/>
      <c r="G143" s="306"/>
      <c r="H143" s="306"/>
      <c r="I143" s="306"/>
      <c r="J143" s="306"/>
      <c r="K143" s="307"/>
    </row>
    <row r="144" s="1" customFormat="1" ht="18.75" customHeight="1">
      <c r="B144" s="292"/>
      <c r="C144" s="292"/>
      <c r="D144" s="292"/>
      <c r="E144" s="292"/>
      <c r="F144" s="293"/>
      <c r="G144" s="292"/>
      <c r="H144" s="292"/>
      <c r="I144" s="292"/>
      <c r="J144" s="292"/>
      <c r="K144" s="292"/>
    </row>
    <row r="145" s="1" customFormat="1" ht="18.75" customHeight="1"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</row>
    <row r="146" s="1" customFormat="1" ht="7.5" customHeight="1">
      <c r="B146" s="265"/>
      <c r="C146" s="266"/>
      <c r="D146" s="266"/>
      <c r="E146" s="266"/>
      <c r="F146" s="266"/>
      <c r="G146" s="266"/>
      <c r="H146" s="266"/>
      <c r="I146" s="266"/>
      <c r="J146" s="266"/>
      <c r="K146" s="267"/>
    </row>
    <row r="147" s="1" customFormat="1" ht="45" customHeight="1">
      <c r="B147" s="268"/>
      <c r="C147" s="269" t="s">
        <v>1193</v>
      </c>
      <c r="D147" s="269"/>
      <c r="E147" s="269"/>
      <c r="F147" s="269"/>
      <c r="G147" s="269"/>
      <c r="H147" s="269"/>
      <c r="I147" s="269"/>
      <c r="J147" s="269"/>
      <c r="K147" s="270"/>
    </row>
    <row r="148" s="1" customFormat="1" ht="17.25" customHeight="1">
      <c r="B148" s="268"/>
      <c r="C148" s="271" t="s">
        <v>1128</v>
      </c>
      <c r="D148" s="271"/>
      <c r="E148" s="271"/>
      <c r="F148" s="271" t="s">
        <v>1129</v>
      </c>
      <c r="G148" s="272"/>
      <c r="H148" s="271" t="s">
        <v>55</v>
      </c>
      <c r="I148" s="271" t="s">
        <v>58</v>
      </c>
      <c r="J148" s="271" t="s">
        <v>1130</v>
      </c>
      <c r="K148" s="270"/>
    </row>
    <row r="149" s="1" customFormat="1" ht="17.25" customHeight="1">
      <c r="B149" s="268"/>
      <c r="C149" s="273" t="s">
        <v>1131</v>
      </c>
      <c r="D149" s="273"/>
      <c r="E149" s="273"/>
      <c r="F149" s="274" t="s">
        <v>1132</v>
      </c>
      <c r="G149" s="275"/>
      <c r="H149" s="273"/>
      <c r="I149" s="273"/>
      <c r="J149" s="273" t="s">
        <v>1133</v>
      </c>
      <c r="K149" s="270"/>
    </row>
    <row r="150" s="1" customFormat="1" ht="5.25" customHeight="1">
      <c r="B150" s="281"/>
      <c r="C150" s="276"/>
      <c r="D150" s="276"/>
      <c r="E150" s="276"/>
      <c r="F150" s="276"/>
      <c r="G150" s="277"/>
      <c r="H150" s="276"/>
      <c r="I150" s="276"/>
      <c r="J150" s="276"/>
      <c r="K150" s="304"/>
    </row>
    <row r="151" s="1" customFormat="1" ht="15" customHeight="1">
      <c r="B151" s="281"/>
      <c r="C151" s="308" t="s">
        <v>1137</v>
      </c>
      <c r="D151" s="256"/>
      <c r="E151" s="256"/>
      <c r="F151" s="309" t="s">
        <v>1134</v>
      </c>
      <c r="G151" s="256"/>
      <c r="H151" s="308" t="s">
        <v>1174</v>
      </c>
      <c r="I151" s="308" t="s">
        <v>1136</v>
      </c>
      <c r="J151" s="308">
        <v>120</v>
      </c>
      <c r="K151" s="304"/>
    </row>
    <row r="152" s="1" customFormat="1" ht="15" customHeight="1">
      <c r="B152" s="281"/>
      <c r="C152" s="308" t="s">
        <v>1183</v>
      </c>
      <c r="D152" s="256"/>
      <c r="E152" s="256"/>
      <c r="F152" s="309" t="s">
        <v>1134</v>
      </c>
      <c r="G152" s="256"/>
      <c r="H152" s="308" t="s">
        <v>1194</v>
      </c>
      <c r="I152" s="308" t="s">
        <v>1136</v>
      </c>
      <c r="J152" s="308" t="s">
        <v>1185</v>
      </c>
      <c r="K152" s="304"/>
    </row>
    <row r="153" s="1" customFormat="1" ht="15" customHeight="1">
      <c r="B153" s="281"/>
      <c r="C153" s="308" t="s">
        <v>1082</v>
      </c>
      <c r="D153" s="256"/>
      <c r="E153" s="256"/>
      <c r="F153" s="309" t="s">
        <v>1134</v>
      </c>
      <c r="G153" s="256"/>
      <c r="H153" s="308" t="s">
        <v>1195</v>
      </c>
      <c r="I153" s="308" t="s">
        <v>1136</v>
      </c>
      <c r="J153" s="308" t="s">
        <v>1185</v>
      </c>
      <c r="K153" s="304"/>
    </row>
    <row r="154" s="1" customFormat="1" ht="15" customHeight="1">
      <c r="B154" s="281"/>
      <c r="C154" s="308" t="s">
        <v>1139</v>
      </c>
      <c r="D154" s="256"/>
      <c r="E154" s="256"/>
      <c r="F154" s="309" t="s">
        <v>1140</v>
      </c>
      <c r="G154" s="256"/>
      <c r="H154" s="308" t="s">
        <v>1174</v>
      </c>
      <c r="I154" s="308" t="s">
        <v>1136</v>
      </c>
      <c r="J154" s="308">
        <v>50</v>
      </c>
      <c r="K154" s="304"/>
    </row>
    <row r="155" s="1" customFormat="1" ht="15" customHeight="1">
      <c r="B155" s="281"/>
      <c r="C155" s="308" t="s">
        <v>1142</v>
      </c>
      <c r="D155" s="256"/>
      <c r="E155" s="256"/>
      <c r="F155" s="309" t="s">
        <v>1134</v>
      </c>
      <c r="G155" s="256"/>
      <c r="H155" s="308" t="s">
        <v>1174</v>
      </c>
      <c r="I155" s="308" t="s">
        <v>1144</v>
      </c>
      <c r="J155" s="308"/>
      <c r="K155" s="304"/>
    </row>
    <row r="156" s="1" customFormat="1" ht="15" customHeight="1">
      <c r="B156" s="281"/>
      <c r="C156" s="308" t="s">
        <v>1153</v>
      </c>
      <c r="D156" s="256"/>
      <c r="E156" s="256"/>
      <c r="F156" s="309" t="s">
        <v>1140</v>
      </c>
      <c r="G156" s="256"/>
      <c r="H156" s="308" t="s">
        <v>1174</v>
      </c>
      <c r="I156" s="308" t="s">
        <v>1136</v>
      </c>
      <c r="J156" s="308">
        <v>50</v>
      </c>
      <c r="K156" s="304"/>
    </row>
    <row r="157" s="1" customFormat="1" ht="15" customHeight="1">
      <c r="B157" s="281"/>
      <c r="C157" s="308" t="s">
        <v>1161</v>
      </c>
      <c r="D157" s="256"/>
      <c r="E157" s="256"/>
      <c r="F157" s="309" t="s">
        <v>1140</v>
      </c>
      <c r="G157" s="256"/>
      <c r="H157" s="308" t="s">
        <v>1174</v>
      </c>
      <c r="I157" s="308" t="s">
        <v>1136</v>
      </c>
      <c r="J157" s="308">
        <v>50</v>
      </c>
      <c r="K157" s="304"/>
    </row>
    <row r="158" s="1" customFormat="1" ht="15" customHeight="1">
      <c r="B158" s="281"/>
      <c r="C158" s="308" t="s">
        <v>1159</v>
      </c>
      <c r="D158" s="256"/>
      <c r="E158" s="256"/>
      <c r="F158" s="309" t="s">
        <v>1140</v>
      </c>
      <c r="G158" s="256"/>
      <c r="H158" s="308" t="s">
        <v>1174</v>
      </c>
      <c r="I158" s="308" t="s">
        <v>1136</v>
      </c>
      <c r="J158" s="308">
        <v>50</v>
      </c>
      <c r="K158" s="304"/>
    </row>
    <row r="159" s="1" customFormat="1" ht="15" customHeight="1">
      <c r="B159" s="281"/>
      <c r="C159" s="308" t="s">
        <v>97</v>
      </c>
      <c r="D159" s="256"/>
      <c r="E159" s="256"/>
      <c r="F159" s="309" t="s">
        <v>1134</v>
      </c>
      <c r="G159" s="256"/>
      <c r="H159" s="308" t="s">
        <v>1196</v>
      </c>
      <c r="I159" s="308" t="s">
        <v>1136</v>
      </c>
      <c r="J159" s="308" t="s">
        <v>1197</v>
      </c>
      <c r="K159" s="304"/>
    </row>
    <row r="160" s="1" customFormat="1" ht="15" customHeight="1">
      <c r="B160" s="281"/>
      <c r="C160" s="308" t="s">
        <v>1198</v>
      </c>
      <c r="D160" s="256"/>
      <c r="E160" s="256"/>
      <c r="F160" s="309" t="s">
        <v>1134</v>
      </c>
      <c r="G160" s="256"/>
      <c r="H160" s="308" t="s">
        <v>1199</v>
      </c>
      <c r="I160" s="308" t="s">
        <v>1169</v>
      </c>
      <c r="J160" s="308"/>
      <c r="K160" s="304"/>
    </row>
    <row r="161" s="1" customFormat="1" ht="15" customHeight="1">
      <c r="B161" s="310"/>
      <c r="C161" s="290"/>
      <c r="D161" s="290"/>
      <c r="E161" s="290"/>
      <c r="F161" s="290"/>
      <c r="G161" s="290"/>
      <c r="H161" s="290"/>
      <c r="I161" s="290"/>
      <c r="J161" s="290"/>
      <c r="K161" s="311"/>
    </row>
    <row r="162" s="1" customFormat="1" ht="18.75" customHeight="1">
      <c r="B162" s="292"/>
      <c r="C162" s="302"/>
      <c r="D162" s="302"/>
      <c r="E162" s="302"/>
      <c r="F162" s="312"/>
      <c r="G162" s="302"/>
      <c r="H162" s="302"/>
      <c r="I162" s="302"/>
      <c r="J162" s="302"/>
      <c r="K162" s="292"/>
    </row>
    <row r="163" s="1" customFormat="1" ht="18.75" customHeight="1"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</row>
    <row r="164" s="1" customFormat="1" ht="7.5" customHeight="1">
      <c r="B164" s="243"/>
      <c r="C164" s="244"/>
      <c r="D164" s="244"/>
      <c r="E164" s="244"/>
      <c r="F164" s="244"/>
      <c r="G164" s="244"/>
      <c r="H164" s="244"/>
      <c r="I164" s="244"/>
      <c r="J164" s="244"/>
      <c r="K164" s="245"/>
    </row>
    <row r="165" s="1" customFormat="1" ht="45" customHeight="1">
      <c r="B165" s="246"/>
      <c r="C165" s="247" t="s">
        <v>1200</v>
      </c>
      <c r="D165" s="247"/>
      <c r="E165" s="247"/>
      <c r="F165" s="247"/>
      <c r="G165" s="247"/>
      <c r="H165" s="247"/>
      <c r="I165" s="247"/>
      <c r="J165" s="247"/>
      <c r="K165" s="248"/>
    </row>
    <row r="166" s="1" customFormat="1" ht="17.25" customHeight="1">
      <c r="B166" s="246"/>
      <c r="C166" s="271" t="s">
        <v>1128</v>
      </c>
      <c r="D166" s="271"/>
      <c r="E166" s="271"/>
      <c r="F166" s="271" t="s">
        <v>1129</v>
      </c>
      <c r="G166" s="313"/>
      <c r="H166" s="314" t="s">
        <v>55</v>
      </c>
      <c r="I166" s="314" t="s">
        <v>58</v>
      </c>
      <c r="J166" s="271" t="s">
        <v>1130</v>
      </c>
      <c r="K166" s="248"/>
    </row>
    <row r="167" s="1" customFormat="1" ht="17.25" customHeight="1">
      <c r="B167" s="249"/>
      <c r="C167" s="273" t="s">
        <v>1131</v>
      </c>
      <c r="D167" s="273"/>
      <c r="E167" s="273"/>
      <c r="F167" s="274" t="s">
        <v>1132</v>
      </c>
      <c r="G167" s="315"/>
      <c r="H167" s="316"/>
      <c r="I167" s="316"/>
      <c r="J167" s="273" t="s">
        <v>1133</v>
      </c>
      <c r="K167" s="251"/>
    </row>
    <row r="168" s="1" customFormat="1" ht="5.25" customHeight="1">
      <c r="B168" s="281"/>
      <c r="C168" s="276"/>
      <c r="D168" s="276"/>
      <c r="E168" s="276"/>
      <c r="F168" s="276"/>
      <c r="G168" s="277"/>
      <c r="H168" s="276"/>
      <c r="I168" s="276"/>
      <c r="J168" s="276"/>
      <c r="K168" s="304"/>
    </row>
    <row r="169" s="1" customFormat="1" ht="15" customHeight="1">
      <c r="B169" s="281"/>
      <c r="C169" s="256" t="s">
        <v>1137</v>
      </c>
      <c r="D169" s="256"/>
      <c r="E169" s="256"/>
      <c r="F169" s="279" t="s">
        <v>1134</v>
      </c>
      <c r="G169" s="256"/>
      <c r="H169" s="256" t="s">
        <v>1174</v>
      </c>
      <c r="I169" s="256" t="s">
        <v>1136</v>
      </c>
      <c r="J169" s="256">
        <v>120</v>
      </c>
      <c r="K169" s="304"/>
    </row>
    <row r="170" s="1" customFormat="1" ht="15" customHeight="1">
      <c r="B170" s="281"/>
      <c r="C170" s="256" t="s">
        <v>1183</v>
      </c>
      <c r="D170" s="256"/>
      <c r="E170" s="256"/>
      <c r="F170" s="279" t="s">
        <v>1134</v>
      </c>
      <c r="G170" s="256"/>
      <c r="H170" s="256" t="s">
        <v>1184</v>
      </c>
      <c r="I170" s="256" t="s">
        <v>1136</v>
      </c>
      <c r="J170" s="256" t="s">
        <v>1185</v>
      </c>
      <c r="K170" s="304"/>
    </row>
    <row r="171" s="1" customFormat="1" ht="15" customHeight="1">
      <c r="B171" s="281"/>
      <c r="C171" s="256" t="s">
        <v>1082</v>
      </c>
      <c r="D171" s="256"/>
      <c r="E171" s="256"/>
      <c r="F171" s="279" t="s">
        <v>1134</v>
      </c>
      <c r="G171" s="256"/>
      <c r="H171" s="256" t="s">
        <v>1201</v>
      </c>
      <c r="I171" s="256" t="s">
        <v>1136</v>
      </c>
      <c r="J171" s="256" t="s">
        <v>1185</v>
      </c>
      <c r="K171" s="304"/>
    </row>
    <row r="172" s="1" customFormat="1" ht="15" customHeight="1">
      <c r="B172" s="281"/>
      <c r="C172" s="256" t="s">
        <v>1139</v>
      </c>
      <c r="D172" s="256"/>
      <c r="E172" s="256"/>
      <c r="F172" s="279" t="s">
        <v>1140</v>
      </c>
      <c r="G172" s="256"/>
      <c r="H172" s="256" t="s">
        <v>1201</v>
      </c>
      <c r="I172" s="256" t="s">
        <v>1136</v>
      </c>
      <c r="J172" s="256">
        <v>50</v>
      </c>
      <c r="K172" s="304"/>
    </row>
    <row r="173" s="1" customFormat="1" ht="15" customHeight="1">
      <c r="B173" s="281"/>
      <c r="C173" s="256" t="s">
        <v>1142</v>
      </c>
      <c r="D173" s="256"/>
      <c r="E173" s="256"/>
      <c r="F173" s="279" t="s">
        <v>1134</v>
      </c>
      <c r="G173" s="256"/>
      <c r="H173" s="256" t="s">
        <v>1201</v>
      </c>
      <c r="I173" s="256" t="s">
        <v>1144</v>
      </c>
      <c r="J173" s="256"/>
      <c r="K173" s="304"/>
    </row>
    <row r="174" s="1" customFormat="1" ht="15" customHeight="1">
      <c r="B174" s="281"/>
      <c r="C174" s="256" t="s">
        <v>1153</v>
      </c>
      <c r="D174" s="256"/>
      <c r="E174" s="256"/>
      <c r="F174" s="279" t="s">
        <v>1140</v>
      </c>
      <c r="G174" s="256"/>
      <c r="H174" s="256" t="s">
        <v>1201</v>
      </c>
      <c r="I174" s="256" t="s">
        <v>1136</v>
      </c>
      <c r="J174" s="256">
        <v>50</v>
      </c>
      <c r="K174" s="304"/>
    </row>
    <row r="175" s="1" customFormat="1" ht="15" customHeight="1">
      <c r="B175" s="281"/>
      <c r="C175" s="256" t="s">
        <v>1161</v>
      </c>
      <c r="D175" s="256"/>
      <c r="E175" s="256"/>
      <c r="F175" s="279" t="s">
        <v>1140</v>
      </c>
      <c r="G175" s="256"/>
      <c r="H175" s="256" t="s">
        <v>1201</v>
      </c>
      <c r="I175" s="256" t="s">
        <v>1136</v>
      </c>
      <c r="J175" s="256">
        <v>50</v>
      </c>
      <c r="K175" s="304"/>
    </row>
    <row r="176" s="1" customFormat="1" ht="15" customHeight="1">
      <c r="B176" s="281"/>
      <c r="C176" s="256" t="s">
        <v>1159</v>
      </c>
      <c r="D176" s="256"/>
      <c r="E176" s="256"/>
      <c r="F176" s="279" t="s">
        <v>1140</v>
      </c>
      <c r="G176" s="256"/>
      <c r="H176" s="256" t="s">
        <v>1201</v>
      </c>
      <c r="I176" s="256" t="s">
        <v>1136</v>
      </c>
      <c r="J176" s="256">
        <v>50</v>
      </c>
      <c r="K176" s="304"/>
    </row>
    <row r="177" s="1" customFormat="1" ht="15" customHeight="1">
      <c r="B177" s="281"/>
      <c r="C177" s="256" t="s">
        <v>110</v>
      </c>
      <c r="D177" s="256"/>
      <c r="E177" s="256"/>
      <c r="F177" s="279" t="s">
        <v>1134</v>
      </c>
      <c r="G177" s="256"/>
      <c r="H177" s="256" t="s">
        <v>1202</v>
      </c>
      <c r="I177" s="256" t="s">
        <v>1203</v>
      </c>
      <c r="J177" s="256"/>
      <c r="K177" s="304"/>
    </row>
    <row r="178" s="1" customFormat="1" ht="15" customHeight="1">
      <c r="B178" s="281"/>
      <c r="C178" s="256" t="s">
        <v>58</v>
      </c>
      <c r="D178" s="256"/>
      <c r="E178" s="256"/>
      <c r="F178" s="279" t="s">
        <v>1134</v>
      </c>
      <c r="G178" s="256"/>
      <c r="H178" s="256" t="s">
        <v>1204</v>
      </c>
      <c r="I178" s="256" t="s">
        <v>1205</v>
      </c>
      <c r="J178" s="256">
        <v>1</v>
      </c>
      <c r="K178" s="304"/>
    </row>
    <row r="179" s="1" customFormat="1" ht="15" customHeight="1">
      <c r="B179" s="281"/>
      <c r="C179" s="256" t="s">
        <v>54</v>
      </c>
      <c r="D179" s="256"/>
      <c r="E179" s="256"/>
      <c r="F179" s="279" t="s">
        <v>1134</v>
      </c>
      <c r="G179" s="256"/>
      <c r="H179" s="256" t="s">
        <v>1206</v>
      </c>
      <c r="I179" s="256" t="s">
        <v>1136</v>
      </c>
      <c r="J179" s="256">
        <v>20</v>
      </c>
      <c r="K179" s="304"/>
    </row>
    <row r="180" s="1" customFormat="1" ht="15" customHeight="1">
      <c r="B180" s="281"/>
      <c r="C180" s="256" t="s">
        <v>55</v>
      </c>
      <c r="D180" s="256"/>
      <c r="E180" s="256"/>
      <c r="F180" s="279" t="s">
        <v>1134</v>
      </c>
      <c r="G180" s="256"/>
      <c r="H180" s="256" t="s">
        <v>1207</v>
      </c>
      <c r="I180" s="256" t="s">
        <v>1136</v>
      </c>
      <c r="J180" s="256">
        <v>255</v>
      </c>
      <c r="K180" s="304"/>
    </row>
    <row r="181" s="1" customFormat="1" ht="15" customHeight="1">
      <c r="B181" s="281"/>
      <c r="C181" s="256" t="s">
        <v>111</v>
      </c>
      <c r="D181" s="256"/>
      <c r="E181" s="256"/>
      <c r="F181" s="279" t="s">
        <v>1134</v>
      </c>
      <c r="G181" s="256"/>
      <c r="H181" s="256" t="s">
        <v>1098</v>
      </c>
      <c r="I181" s="256" t="s">
        <v>1136</v>
      </c>
      <c r="J181" s="256">
        <v>10</v>
      </c>
      <c r="K181" s="304"/>
    </row>
    <row r="182" s="1" customFormat="1" ht="15" customHeight="1">
      <c r="B182" s="281"/>
      <c r="C182" s="256" t="s">
        <v>112</v>
      </c>
      <c r="D182" s="256"/>
      <c r="E182" s="256"/>
      <c r="F182" s="279" t="s">
        <v>1134</v>
      </c>
      <c r="G182" s="256"/>
      <c r="H182" s="256" t="s">
        <v>1208</v>
      </c>
      <c r="I182" s="256" t="s">
        <v>1169</v>
      </c>
      <c r="J182" s="256"/>
      <c r="K182" s="304"/>
    </row>
    <row r="183" s="1" customFormat="1" ht="15" customHeight="1">
      <c r="B183" s="281"/>
      <c r="C183" s="256" t="s">
        <v>1209</v>
      </c>
      <c r="D183" s="256"/>
      <c r="E183" s="256"/>
      <c r="F183" s="279" t="s">
        <v>1134</v>
      </c>
      <c r="G183" s="256"/>
      <c r="H183" s="256" t="s">
        <v>1210</v>
      </c>
      <c r="I183" s="256" t="s">
        <v>1169</v>
      </c>
      <c r="J183" s="256"/>
      <c r="K183" s="304"/>
    </row>
    <row r="184" s="1" customFormat="1" ht="15" customHeight="1">
      <c r="B184" s="281"/>
      <c r="C184" s="256" t="s">
        <v>1198</v>
      </c>
      <c r="D184" s="256"/>
      <c r="E184" s="256"/>
      <c r="F184" s="279" t="s">
        <v>1134</v>
      </c>
      <c r="G184" s="256"/>
      <c r="H184" s="256" t="s">
        <v>1211</v>
      </c>
      <c r="I184" s="256" t="s">
        <v>1169</v>
      </c>
      <c r="J184" s="256"/>
      <c r="K184" s="304"/>
    </row>
    <row r="185" s="1" customFormat="1" ht="15" customHeight="1">
      <c r="B185" s="281"/>
      <c r="C185" s="256" t="s">
        <v>114</v>
      </c>
      <c r="D185" s="256"/>
      <c r="E185" s="256"/>
      <c r="F185" s="279" t="s">
        <v>1140</v>
      </c>
      <c r="G185" s="256"/>
      <c r="H185" s="256" t="s">
        <v>1212</v>
      </c>
      <c r="I185" s="256" t="s">
        <v>1136</v>
      </c>
      <c r="J185" s="256">
        <v>50</v>
      </c>
      <c r="K185" s="304"/>
    </row>
    <row r="186" s="1" customFormat="1" ht="15" customHeight="1">
      <c r="B186" s="281"/>
      <c r="C186" s="256" t="s">
        <v>1213</v>
      </c>
      <c r="D186" s="256"/>
      <c r="E186" s="256"/>
      <c r="F186" s="279" t="s">
        <v>1140</v>
      </c>
      <c r="G186" s="256"/>
      <c r="H186" s="256" t="s">
        <v>1214</v>
      </c>
      <c r="I186" s="256" t="s">
        <v>1215</v>
      </c>
      <c r="J186" s="256"/>
      <c r="K186" s="304"/>
    </row>
    <row r="187" s="1" customFormat="1" ht="15" customHeight="1">
      <c r="B187" s="281"/>
      <c r="C187" s="256" t="s">
        <v>1216</v>
      </c>
      <c r="D187" s="256"/>
      <c r="E187" s="256"/>
      <c r="F187" s="279" t="s">
        <v>1140</v>
      </c>
      <c r="G187" s="256"/>
      <c r="H187" s="256" t="s">
        <v>1217</v>
      </c>
      <c r="I187" s="256" t="s">
        <v>1215</v>
      </c>
      <c r="J187" s="256"/>
      <c r="K187" s="304"/>
    </row>
    <row r="188" s="1" customFormat="1" ht="15" customHeight="1">
      <c r="B188" s="281"/>
      <c r="C188" s="256" t="s">
        <v>1218</v>
      </c>
      <c r="D188" s="256"/>
      <c r="E188" s="256"/>
      <c r="F188" s="279" t="s">
        <v>1140</v>
      </c>
      <c r="G188" s="256"/>
      <c r="H188" s="256" t="s">
        <v>1219</v>
      </c>
      <c r="I188" s="256" t="s">
        <v>1215</v>
      </c>
      <c r="J188" s="256"/>
      <c r="K188" s="304"/>
    </row>
    <row r="189" s="1" customFormat="1" ht="15" customHeight="1">
      <c r="B189" s="281"/>
      <c r="C189" s="317" t="s">
        <v>1220</v>
      </c>
      <c r="D189" s="256"/>
      <c r="E189" s="256"/>
      <c r="F189" s="279" t="s">
        <v>1140</v>
      </c>
      <c r="G189" s="256"/>
      <c r="H189" s="256" t="s">
        <v>1221</v>
      </c>
      <c r="I189" s="256" t="s">
        <v>1222</v>
      </c>
      <c r="J189" s="318" t="s">
        <v>1223</v>
      </c>
      <c r="K189" s="304"/>
    </row>
    <row r="190" s="14" customFormat="1" ht="15" customHeight="1">
      <c r="B190" s="319"/>
      <c r="C190" s="320" t="s">
        <v>1224</v>
      </c>
      <c r="D190" s="321"/>
      <c r="E190" s="321"/>
      <c r="F190" s="322" t="s">
        <v>1140</v>
      </c>
      <c r="G190" s="321"/>
      <c r="H190" s="321" t="s">
        <v>1225</v>
      </c>
      <c r="I190" s="321" t="s">
        <v>1222</v>
      </c>
      <c r="J190" s="323" t="s">
        <v>1223</v>
      </c>
      <c r="K190" s="324"/>
    </row>
    <row r="191" s="1" customFormat="1" ht="15" customHeight="1">
      <c r="B191" s="281"/>
      <c r="C191" s="317" t="s">
        <v>43</v>
      </c>
      <c r="D191" s="256"/>
      <c r="E191" s="256"/>
      <c r="F191" s="279" t="s">
        <v>1134</v>
      </c>
      <c r="G191" s="256"/>
      <c r="H191" s="253" t="s">
        <v>1226</v>
      </c>
      <c r="I191" s="256" t="s">
        <v>1227</v>
      </c>
      <c r="J191" s="256"/>
      <c r="K191" s="304"/>
    </row>
    <row r="192" s="1" customFormat="1" ht="15" customHeight="1">
      <c r="B192" s="281"/>
      <c r="C192" s="317" t="s">
        <v>1228</v>
      </c>
      <c r="D192" s="256"/>
      <c r="E192" s="256"/>
      <c r="F192" s="279" t="s">
        <v>1134</v>
      </c>
      <c r="G192" s="256"/>
      <c r="H192" s="256" t="s">
        <v>1229</v>
      </c>
      <c r="I192" s="256" t="s">
        <v>1169</v>
      </c>
      <c r="J192" s="256"/>
      <c r="K192" s="304"/>
    </row>
    <row r="193" s="1" customFormat="1" ht="15" customHeight="1">
      <c r="B193" s="281"/>
      <c r="C193" s="317" t="s">
        <v>1230</v>
      </c>
      <c r="D193" s="256"/>
      <c r="E193" s="256"/>
      <c r="F193" s="279" t="s">
        <v>1134</v>
      </c>
      <c r="G193" s="256"/>
      <c r="H193" s="256" t="s">
        <v>1231</v>
      </c>
      <c r="I193" s="256" t="s">
        <v>1169</v>
      </c>
      <c r="J193" s="256"/>
      <c r="K193" s="304"/>
    </row>
    <row r="194" s="1" customFormat="1" ht="15" customHeight="1">
      <c r="B194" s="281"/>
      <c r="C194" s="317" t="s">
        <v>1232</v>
      </c>
      <c r="D194" s="256"/>
      <c r="E194" s="256"/>
      <c r="F194" s="279" t="s">
        <v>1140</v>
      </c>
      <c r="G194" s="256"/>
      <c r="H194" s="256" t="s">
        <v>1233</v>
      </c>
      <c r="I194" s="256" t="s">
        <v>1169</v>
      </c>
      <c r="J194" s="256"/>
      <c r="K194" s="304"/>
    </row>
    <row r="195" s="1" customFormat="1" ht="15" customHeight="1">
      <c r="B195" s="310"/>
      <c r="C195" s="325"/>
      <c r="D195" s="290"/>
      <c r="E195" s="290"/>
      <c r="F195" s="290"/>
      <c r="G195" s="290"/>
      <c r="H195" s="290"/>
      <c r="I195" s="290"/>
      <c r="J195" s="290"/>
      <c r="K195" s="311"/>
    </row>
    <row r="196" s="1" customFormat="1" ht="18.75" customHeight="1">
      <c r="B196" s="292"/>
      <c r="C196" s="302"/>
      <c r="D196" s="302"/>
      <c r="E196" s="302"/>
      <c r="F196" s="312"/>
      <c r="G196" s="302"/>
      <c r="H196" s="302"/>
      <c r="I196" s="302"/>
      <c r="J196" s="302"/>
      <c r="K196" s="292"/>
    </row>
    <row r="197" s="1" customFormat="1" ht="18.75" customHeight="1">
      <c r="B197" s="292"/>
      <c r="C197" s="302"/>
      <c r="D197" s="302"/>
      <c r="E197" s="302"/>
      <c r="F197" s="312"/>
      <c r="G197" s="302"/>
      <c r="H197" s="302"/>
      <c r="I197" s="302"/>
      <c r="J197" s="302"/>
      <c r="K197" s="292"/>
    </row>
    <row r="198" s="1" customFormat="1" ht="18.75" customHeight="1"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</row>
    <row r="199" s="1" customFormat="1" ht="13.5">
      <c r="B199" s="243"/>
      <c r="C199" s="244"/>
      <c r="D199" s="244"/>
      <c r="E199" s="244"/>
      <c r="F199" s="244"/>
      <c r="G199" s="244"/>
      <c r="H199" s="244"/>
      <c r="I199" s="244"/>
      <c r="J199" s="244"/>
      <c r="K199" s="245"/>
    </row>
    <row r="200" s="1" customFormat="1" ht="21">
      <c r="B200" s="246"/>
      <c r="C200" s="247" t="s">
        <v>1234</v>
      </c>
      <c r="D200" s="247"/>
      <c r="E200" s="247"/>
      <c r="F200" s="247"/>
      <c r="G200" s="247"/>
      <c r="H200" s="247"/>
      <c r="I200" s="247"/>
      <c r="J200" s="247"/>
      <c r="K200" s="248"/>
    </row>
    <row r="201" s="1" customFormat="1" ht="25.5" customHeight="1">
      <c r="B201" s="246"/>
      <c r="C201" s="326" t="s">
        <v>1235</v>
      </c>
      <c r="D201" s="326"/>
      <c r="E201" s="326"/>
      <c r="F201" s="326" t="s">
        <v>1236</v>
      </c>
      <c r="G201" s="327"/>
      <c r="H201" s="326" t="s">
        <v>1237</v>
      </c>
      <c r="I201" s="326"/>
      <c r="J201" s="326"/>
      <c r="K201" s="248"/>
    </row>
    <row r="202" s="1" customFormat="1" ht="5.25" customHeight="1">
      <c r="B202" s="281"/>
      <c r="C202" s="276"/>
      <c r="D202" s="276"/>
      <c r="E202" s="276"/>
      <c r="F202" s="276"/>
      <c r="G202" s="302"/>
      <c r="H202" s="276"/>
      <c r="I202" s="276"/>
      <c r="J202" s="276"/>
      <c r="K202" s="304"/>
    </row>
    <row r="203" s="1" customFormat="1" ht="15" customHeight="1">
      <c r="B203" s="281"/>
      <c r="C203" s="256" t="s">
        <v>1227</v>
      </c>
      <c r="D203" s="256"/>
      <c r="E203" s="256"/>
      <c r="F203" s="279" t="s">
        <v>44</v>
      </c>
      <c r="G203" s="256"/>
      <c r="H203" s="256" t="s">
        <v>1238</v>
      </c>
      <c r="I203" s="256"/>
      <c r="J203" s="256"/>
      <c r="K203" s="304"/>
    </row>
    <row r="204" s="1" customFormat="1" ht="15" customHeight="1">
      <c r="B204" s="281"/>
      <c r="C204" s="256"/>
      <c r="D204" s="256"/>
      <c r="E204" s="256"/>
      <c r="F204" s="279" t="s">
        <v>45</v>
      </c>
      <c r="G204" s="256"/>
      <c r="H204" s="256" t="s">
        <v>1239</v>
      </c>
      <c r="I204" s="256"/>
      <c r="J204" s="256"/>
      <c r="K204" s="304"/>
    </row>
    <row r="205" s="1" customFormat="1" ht="15" customHeight="1">
      <c r="B205" s="281"/>
      <c r="C205" s="256"/>
      <c r="D205" s="256"/>
      <c r="E205" s="256"/>
      <c r="F205" s="279" t="s">
        <v>48</v>
      </c>
      <c r="G205" s="256"/>
      <c r="H205" s="256" t="s">
        <v>1240</v>
      </c>
      <c r="I205" s="256"/>
      <c r="J205" s="256"/>
      <c r="K205" s="304"/>
    </row>
    <row r="206" s="1" customFormat="1" ht="15" customHeight="1">
      <c r="B206" s="281"/>
      <c r="C206" s="256"/>
      <c r="D206" s="256"/>
      <c r="E206" s="256"/>
      <c r="F206" s="279" t="s">
        <v>46</v>
      </c>
      <c r="G206" s="256"/>
      <c r="H206" s="256" t="s">
        <v>1241</v>
      </c>
      <c r="I206" s="256"/>
      <c r="J206" s="256"/>
      <c r="K206" s="304"/>
    </row>
    <row r="207" s="1" customFormat="1" ht="15" customHeight="1">
      <c r="B207" s="281"/>
      <c r="C207" s="256"/>
      <c r="D207" s="256"/>
      <c r="E207" s="256"/>
      <c r="F207" s="279" t="s">
        <v>47</v>
      </c>
      <c r="G207" s="256"/>
      <c r="H207" s="256" t="s">
        <v>1242</v>
      </c>
      <c r="I207" s="256"/>
      <c r="J207" s="256"/>
      <c r="K207" s="304"/>
    </row>
    <row r="208" s="1" customFormat="1" ht="15" customHeight="1">
      <c r="B208" s="281"/>
      <c r="C208" s="256"/>
      <c r="D208" s="256"/>
      <c r="E208" s="256"/>
      <c r="F208" s="279"/>
      <c r="G208" s="256"/>
      <c r="H208" s="256"/>
      <c r="I208" s="256"/>
      <c r="J208" s="256"/>
      <c r="K208" s="304"/>
    </row>
    <row r="209" s="1" customFormat="1" ht="15" customHeight="1">
      <c r="B209" s="281"/>
      <c r="C209" s="256" t="s">
        <v>1181</v>
      </c>
      <c r="D209" s="256"/>
      <c r="E209" s="256"/>
      <c r="F209" s="279" t="s">
        <v>80</v>
      </c>
      <c r="G209" s="256"/>
      <c r="H209" s="256" t="s">
        <v>1243</v>
      </c>
      <c r="I209" s="256"/>
      <c r="J209" s="256"/>
      <c r="K209" s="304"/>
    </row>
    <row r="210" s="1" customFormat="1" ht="15" customHeight="1">
      <c r="B210" s="281"/>
      <c r="C210" s="256"/>
      <c r="D210" s="256"/>
      <c r="E210" s="256"/>
      <c r="F210" s="279" t="s">
        <v>1079</v>
      </c>
      <c r="G210" s="256"/>
      <c r="H210" s="256" t="s">
        <v>1080</v>
      </c>
      <c r="I210" s="256"/>
      <c r="J210" s="256"/>
      <c r="K210" s="304"/>
    </row>
    <row r="211" s="1" customFormat="1" ht="15" customHeight="1">
      <c r="B211" s="281"/>
      <c r="C211" s="256"/>
      <c r="D211" s="256"/>
      <c r="E211" s="256"/>
      <c r="F211" s="279" t="s">
        <v>1077</v>
      </c>
      <c r="G211" s="256"/>
      <c r="H211" s="256" t="s">
        <v>1244</v>
      </c>
      <c r="I211" s="256"/>
      <c r="J211" s="256"/>
      <c r="K211" s="304"/>
    </row>
    <row r="212" s="1" customFormat="1" ht="15" customHeight="1">
      <c r="B212" s="328"/>
      <c r="C212" s="256"/>
      <c r="D212" s="256"/>
      <c r="E212" s="256"/>
      <c r="F212" s="279" t="s">
        <v>90</v>
      </c>
      <c r="G212" s="317"/>
      <c r="H212" s="308" t="s">
        <v>1081</v>
      </c>
      <c r="I212" s="308"/>
      <c r="J212" s="308"/>
      <c r="K212" s="329"/>
    </row>
    <row r="213" s="1" customFormat="1" ht="15" customHeight="1">
      <c r="B213" s="328"/>
      <c r="C213" s="256"/>
      <c r="D213" s="256"/>
      <c r="E213" s="256"/>
      <c r="F213" s="279" t="s">
        <v>902</v>
      </c>
      <c r="G213" s="317"/>
      <c r="H213" s="308" t="s">
        <v>1245</v>
      </c>
      <c r="I213" s="308"/>
      <c r="J213" s="308"/>
      <c r="K213" s="329"/>
    </row>
    <row r="214" s="1" customFormat="1" ht="15" customHeight="1">
      <c r="B214" s="328"/>
      <c r="C214" s="256"/>
      <c r="D214" s="256"/>
      <c r="E214" s="256"/>
      <c r="F214" s="279"/>
      <c r="G214" s="317"/>
      <c r="H214" s="308"/>
      <c r="I214" s="308"/>
      <c r="J214" s="308"/>
      <c r="K214" s="329"/>
    </row>
    <row r="215" s="1" customFormat="1" ht="15" customHeight="1">
      <c r="B215" s="328"/>
      <c r="C215" s="256" t="s">
        <v>1205</v>
      </c>
      <c r="D215" s="256"/>
      <c r="E215" s="256"/>
      <c r="F215" s="279">
        <v>1</v>
      </c>
      <c r="G215" s="317"/>
      <c r="H215" s="308" t="s">
        <v>1246</v>
      </c>
      <c r="I215" s="308"/>
      <c r="J215" s="308"/>
      <c r="K215" s="329"/>
    </row>
    <row r="216" s="1" customFormat="1" ht="15" customHeight="1">
      <c r="B216" s="328"/>
      <c r="C216" s="256"/>
      <c r="D216" s="256"/>
      <c r="E216" s="256"/>
      <c r="F216" s="279">
        <v>2</v>
      </c>
      <c r="G216" s="317"/>
      <c r="H216" s="308" t="s">
        <v>1247</v>
      </c>
      <c r="I216" s="308"/>
      <c r="J216" s="308"/>
      <c r="K216" s="329"/>
    </row>
    <row r="217" s="1" customFormat="1" ht="15" customHeight="1">
      <c r="B217" s="328"/>
      <c r="C217" s="256"/>
      <c r="D217" s="256"/>
      <c r="E217" s="256"/>
      <c r="F217" s="279">
        <v>3</v>
      </c>
      <c r="G217" s="317"/>
      <c r="H217" s="308" t="s">
        <v>1248</v>
      </c>
      <c r="I217" s="308"/>
      <c r="J217" s="308"/>
      <c r="K217" s="329"/>
    </row>
    <row r="218" s="1" customFormat="1" ht="15" customHeight="1">
      <c r="B218" s="328"/>
      <c r="C218" s="256"/>
      <c r="D218" s="256"/>
      <c r="E218" s="256"/>
      <c r="F218" s="279">
        <v>4</v>
      </c>
      <c r="G218" s="317"/>
      <c r="H218" s="308" t="s">
        <v>1249</v>
      </c>
      <c r="I218" s="308"/>
      <c r="J218" s="308"/>
      <c r="K218" s="329"/>
    </row>
    <row r="219" s="1" customFormat="1" ht="12.75" customHeight="1">
      <c r="B219" s="330"/>
      <c r="C219" s="331"/>
      <c r="D219" s="331"/>
      <c r="E219" s="331"/>
      <c r="F219" s="331"/>
      <c r="G219" s="331"/>
      <c r="H219" s="331"/>
      <c r="I219" s="331"/>
      <c r="J219" s="331"/>
      <c r="K219" s="33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Žižkovský Pavel</dc:creator>
  <cp:lastModifiedBy>Žižkovský Pavel</cp:lastModifiedBy>
  <dcterms:created xsi:type="dcterms:W3CDTF">2026-01-28T05:37:28Z</dcterms:created>
  <dcterms:modified xsi:type="dcterms:W3CDTF">2026-01-28T05:37:32Z</dcterms:modified>
</cp:coreProperties>
</file>