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Č11 - Most n.n. - Herkule..." sheetId="2" r:id="rId2"/>
    <sheet name="Č12 - 1a.SK Most n.n." sheetId="3" r:id="rId3"/>
    <sheet name="Č13 - Zabezpečovací zaříz..." sheetId="4" r:id="rId4"/>
    <sheet name="Č21 - VRN" sheetId="5" r:id="rId5"/>
    <sheet name="Pokyny pro vyplnění" sheetId="6" r:id="rId6"/>
  </sheets>
  <definedNames>
    <definedName name="_xlnm.Print_Area" localSheetId="0">'Rekapitulace stavby'!$D$4:$AO$36,'Rekapitulace stavby'!$C$42:$AQ$61</definedName>
    <definedName name="_xlnm.Print_Titles" localSheetId="0">'Rekapitulace stavby'!$52:$52</definedName>
    <definedName name="_xlnm._FilterDatabase" localSheetId="1" hidden="1">'Č11 - Most n.n. - Herkule...'!$C$87:$K$377</definedName>
    <definedName name="_xlnm.Print_Area" localSheetId="1">'Č11 - Most n.n. - Herkule...'!$C$4:$J$41,'Č11 - Most n.n. - Herkule...'!$C$47:$J$67,'Č11 - Most n.n. - Herkule...'!$C$73:$K$377</definedName>
    <definedName name="_xlnm.Print_Titles" localSheetId="1">'Č11 - Most n.n. - Herkule...'!$87:$87</definedName>
    <definedName name="_xlnm._FilterDatabase" localSheetId="2" hidden="1">'Č12 - 1a.SK Most n.n.'!$C$87:$K$165</definedName>
    <definedName name="_xlnm.Print_Area" localSheetId="2">'Č12 - 1a.SK Most n.n.'!$C$4:$J$41,'Č12 - 1a.SK Most n.n.'!$C$47:$J$67,'Č12 - 1a.SK Most n.n.'!$C$73:$K$165</definedName>
    <definedName name="_xlnm.Print_Titles" localSheetId="2">'Č12 - 1a.SK Most n.n.'!$87:$87</definedName>
    <definedName name="_xlnm._FilterDatabase" localSheetId="3" hidden="1">'Č13 - Zabezpečovací zaříz...'!$C$85:$K$100</definedName>
    <definedName name="_xlnm.Print_Area" localSheetId="3">'Č13 - Zabezpečovací zaříz...'!$C$4:$J$41,'Č13 - Zabezpečovací zaříz...'!$C$47:$J$65,'Č13 - Zabezpečovací zaříz...'!$C$71:$K$100</definedName>
    <definedName name="_xlnm.Print_Titles" localSheetId="3">'Č13 - Zabezpečovací zaříz...'!$85:$85</definedName>
    <definedName name="_xlnm._FilterDatabase" localSheetId="4" hidden="1">'Č21 - VRN'!$C$85:$K$96</definedName>
    <definedName name="_xlnm.Print_Area" localSheetId="4">'Č21 - VRN'!$C$4:$J$41,'Č21 - VRN'!$C$47:$J$65,'Č21 - VRN'!$C$71:$K$96</definedName>
    <definedName name="_xlnm.Print_Titles" localSheetId="4">'Č21 - VRN'!$85:$85</definedName>
    <definedName name="_xlnm.Print_Area" localSheetId="5">'Pokyny pro vyplnění'!$B$2:$K$71,'Pokyny pro vyplnění'!$B$74:$K$118,'Pokyny pro vyplnění'!$B$121:$K$190,'Pokyny pro vyplnění'!$B$198:$K$218</definedName>
  </definedNames>
  <calcPr/>
</workbook>
</file>

<file path=xl/calcChain.xml><?xml version="1.0" encoding="utf-8"?>
<calcChain xmlns="http://schemas.openxmlformats.org/spreadsheetml/2006/main">
  <c i="5" r="J39"/>
  <c r="J38"/>
  <c i="1" r="AY60"/>
  <c i="5" r="J37"/>
  <c i="1" r="AX60"/>
  <c i="5" r="BI96"/>
  <c r="BH96"/>
  <c r="BF96"/>
  <c r="BE96"/>
  <c r="T96"/>
  <c r="R96"/>
  <c r="P96"/>
  <c r="BK96"/>
  <c r="J96"/>
  <c r="BG96"/>
  <c r="BI94"/>
  <c r="BH94"/>
  <c r="BF94"/>
  <c r="BE94"/>
  <c r="T94"/>
  <c r="R94"/>
  <c r="P94"/>
  <c r="BK94"/>
  <c r="J94"/>
  <c r="BG94"/>
  <c r="BI93"/>
  <c r="BH93"/>
  <c r="BF93"/>
  <c r="BE93"/>
  <c r="T93"/>
  <c r="R93"/>
  <c r="P93"/>
  <c r="BK93"/>
  <c r="J93"/>
  <c r="BG93"/>
  <c r="BI92"/>
  <c r="BH92"/>
  <c r="BF92"/>
  <c r="BE92"/>
  <c r="T92"/>
  <c r="R92"/>
  <c r="P92"/>
  <c r="BK92"/>
  <c r="J92"/>
  <c r="BG92"/>
  <c r="BI91"/>
  <c r="BH91"/>
  <c r="BF91"/>
  <c r="BE91"/>
  <c r="T91"/>
  <c r="R91"/>
  <c r="P91"/>
  <c r="BK91"/>
  <c r="J91"/>
  <c r="BG91"/>
  <c r="BI90"/>
  <c r="BH90"/>
  <c r="BF90"/>
  <c r="BE90"/>
  <c r="T90"/>
  <c r="R90"/>
  <c r="P90"/>
  <c r="BK90"/>
  <c r="J90"/>
  <c r="BG90"/>
  <c r="BI89"/>
  <c r="BH89"/>
  <c r="BF89"/>
  <c r="BE89"/>
  <c r="T89"/>
  <c r="R89"/>
  <c r="P89"/>
  <c r="BK89"/>
  <c r="J89"/>
  <c r="BG89"/>
  <c r="BI88"/>
  <c r="F39"/>
  <c i="1" r="BD60"/>
  <c i="5" r="BH88"/>
  <c r="F38"/>
  <c i="1" r="BC60"/>
  <c i="5" r="BF88"/>
  <c r="J36"/>
  <c i="1" r="AW60"/>
  <c i="5" r="F36"/>
  <c i="1" r="BA60"/>
  <c i="5" r="BE88"/>
  <c r="J35"/>
  <c i="1" r="AV60"/>
  <c i="5" r="F35"/>
  <c i="1" r="AZ60"/>
  <c i="5" r="T88"/>
  <c r="T87"/>
  <c r="T86"/>
  <c r="R88"/>
  <c r="R87"/>
  <c r="R86"/>
  <c r="P88"/>
  <c r="P87"/>
  <c r="P86"/>
  <c i="1" r="AU60"/>
  <c i="5" r="BK88"/>
  <c r="BK87"/>
  <c r="J87"/>
  <c r="BK86"/>
  <c r="J86"/>
  <c r="J63"/>
  <c r="J32"/>
  <c i="1" r="AG60"/>
  <c i="5" r="J88"/>
  <c r="BG88"/>
  <c r="F37"/>
  <c i="1" r="BB60"/>
  <c i="5" r="J64"/>
  <c r="J83"/>
  <c r="F82"/>
  <c r="F80"/>
  <c r="E78"/>
  <c r="J59"/>
  <c r="F58"/>
  <c r="F56"/>
  <c r="E54"/>
  <c r="J41"/>
  <c r="J23"/>
  <c r="E23"/>
  <c r="J82"/>
  <c r="J58"/>
  <c r="J22"/>
  <c r="J20"/>
  <c r="E20"/>
  <c r="F83"/>
  <c r="F59"/>
  <c r="J19"/>
  <c r="J14"/>
  <c r="J80"/>
  <c r="J56"/>
  <c r="E7"/>
  <c r="E74"/>
  <c r="E50"/>
  <c i="4" r="J39"/>
  <c r="J38"/>
  <c i="1" r="AY58"/>
  <c i="4" r="J37"/>
  <c i="1" r="AX58"/>
  <c i="4" r="BI99"/>
  <c r="BH99"/>
  <c r="BF99"/>
  <c r="BE99"/>
  <c r="T99"/>
  <c r="R99"/>
  <c r="P99"/>
  <c r="BK99"/>
  <c r="J99"/>
  <c r="BG99"/>
  <c r="BI98"/>
  <c r="BH98"/>
  <c r="BF98"/>
  <c r="BE98"/>
  <c r="T98"/>
  <c r="R98"/>
  <c r="P98"/>
  <c r="BK98"/>
  <c r="J98"/>
  <c r="BG98"/>
  <c r="BI97"/>
  <c r="BH97"/>
  <c r="BF97"/>
  <c r="BE97"/>
  <c r="T97"/>
  <c r="R97"/>
  <c r="P97"/>
  <c r="BK97"/>
  <c r="J97"/>
  <c r="BG97"/>
  <c r="BI96"/>
  <c r="BH96"/>
  <c r="BF96"/>
  <c r="BE96"/>
  <c r="T96"/>
  <c r="R96"/>
  <c r="P96"/>
  <c r="BK96"/>
  <c r="J96"/>
  <c r="BG96"/>
  <c r="BI95"/>
  <c r="BH95"/>
  <c r="BF95"/>
  <c r="BE95"/>
  <c r="T95"/>
  <c r="R95"/>
  <c r="P95"/>
  <c r="BK95"/>
  <c r="J95"/>
  <c r="BG95"/>
  <c r="BI94"/>
  <c r="BH94"/>
  <c r="BF94"/>
  <c r="BE94"/>
  <c r="T94"/>
  <c r="R94"/>
  <c r="P94"/>
  <c r="BK94"/>
  <c r="J94"/>
  <c r="BG94"/>
  <c r="BI93"/>
  <c r="BH93"/>
  <c r="BF93"/>
  <c r="BE93"/>
  <c r="T93"/>
  <c r="R93"/>
  <c r="P93"/>
  <c r="BK93"/>
  <c r="J93"/>
  <c r="BG93"/>
  <c r="BI92"/>
  <c r="BH92"/>
  <c r="BF92"/>
  <c r="BE92"/>
  <c r="T92"/>
  <c r="R92"/>
  <c r="P92"/>
  <c r="BK92"/>
  <c r="J92"/>
  <c r="BG92"/>
  <c r="BI91"/>
  <c r="BH91"/>
  <c r="BF91"/>
  <c r="BE91"/>
  <c r="T91"/>
  <c r="R91"/>
  <c r="P91"/>
  <c r="BK91"/>
  <c r="J91"/>
  <c r="BG91"/>
  <c r="BI90"/>
  <c r="BH90"/>
  <c r="BF90"/>
  <c r="BE90"/>
  <c r="T90"/>
  <c r="R90"/>
  <c r="P90"/>
  <c r="BK90"/>
  <c r="J90"/>
  <c r="BG90"/>
  <c r="BI89"/>
  <c r="BH89"/>
  <c r="BF89"/>
  <c r="BE89"/>
  <c r="T89"/>
  <c r="R89"/>
  <c r="P89"/>
  <c r="BK89"/>
  <c r="J89"/>
  <c r="BG89"/>
  <c r="BI88"/>
  <c r="F39"/>
  <c i="1" r="BD58"/>
  <c i="4" r="BH88"/>
  <c r="F38"/>
  <c i="1" r="BC58"/>
  <c i="4" r="BF88"/>
  <c r="J36"/>
  <c i="1" r="AW58"/>
  <c i="4" r="F36"/>
  <c i="1" r="BA58"/>
  <c i="4" r="BE88"/>
  <c r="J35"/>
  <c i="1" r="AV58"/>
  <c i="4" r="F35"/>
  <c i="1" r="AZ58"/>
  <c i="4" r="T88"/>
  <c r="T87"/>
  <c r="T86"/>
  <c r="R88"/>
  <c r="R87"/>
  <c r="R86"/>
  <c r="P88"/>
  <c r="P87"/>
  <c r="P86"/>
  <c i="1" r="AU58"/>
  <c i="4" r="BK88"/>
  <c r="BK87"/>
  <c r="J87"/>
  <c r="BK86"/>
  <c r="J86"/>
  <c r="J63"/>
  <c r="J32"/>
  <c i="1" r="AG58"/>
  <c i="4" r="J88"/>
  <c r="BG88"/>
  <c r="F37"/>
  <c i="1" r="BB58"/>
  <c i="4" r="J64"/>
  <c r="J83"/>
  <c r="F82"/>
  <c r="F80"/>
  <c r="E78"/>
  <c r="J59"/>
  <c r="F58"/>
  <c r="F56"/>
  <c r="E54"/>
  <c r="J41"/>
  <c r="J23"/>
  <c r="E23"/>
  <c r="J82"/>
  <c r="J58"/>
  <c r="J22"/>
  <c r="J20"/>
  <c r="E20"/>
  <c r="F83"/>
  <c r="F59"/>
  <c r="J19"/>
  <c r="J14"/>
  <c r="J80"/>
  <c r="J56"/>
  <c r="E7"/>
  <c r="E74"/>
  <c r="E50"/>
  <c i="3" r="J39"/>
  <c r="J38"/>
  <c i="1" r="AY57"/>
  <c i="3" r="J37"/>
  <c i="1" r="AX57"/>
  <c i="3" r="BI160"/>
  <c r="BH160"/>
  <c r="BF160"/>
  <c r="BE160"/>
  <c r="T160"/>
  <c r="R160"/>
  <c r="P160"/>
  <c r="BK160"/>
  <c r="J160"/>
  <c r="BG160"/>
  <c r="BI155"/>
  <c r="BH155"/>
  <c r="BF155"/>
  <c r="BE155"/>
  <c r="T155"/>
  <c r="R155"/>
  <c r="P155"/>
  <c r="BK155"/>
  <c r="J155"/>
  <c r="BG155"/>
  <c r="BI151"/>
  <c r="BH151"/>
  <c r="BF151"/>
  <c r="BE151"/>
  <c r="T151"/>
  <c r="R151"/>
  <c r="P151"/>
  <c r="BK151"/>
  <c r="J151"/>
  <c r="BG151"/>
  <c r="BI149"/>
  <c r="BH149"/>
  <c r="BF149"/>
  <c r="BE149"/>
  <c r="T149"/>
  <c r="R149"/>
  <c r="P149"/>
  <c r="BK149"/>
  <c r="J149"/>
  <c r="BG149"/>
  <c r="BI148"/>
  <c r="BH148"/>
  <c r="BF148"/>
  <c r="BE148"/>
  <c r="T148"/>
  <c r="R148"/>
  <c r="P148"/>
  <c r="BK148"/>
  <c r="J148"/>
  <c r="BG148"/>
  <c r="BI147"/>
  <c r="BH147"/>
  <c r="BF147"/>
  <c r="BE147"/>
  <c r="T147"/>
  <c r="T146"/>
  <c r="R147"/>
  <c r="R146"/>
  <c r="P147"/>
  <c r="P146"/>
  <c r="BK147"/>
  <c r="BK146"/>
  <c r="J146"/>
  <c r="J147"/>
  <c r="BG147"/>
  <c r="J66"/>
  <c r="BI144"/>
  <c r="BH144"/>
  <c r="BF144"/>
  <c r="BE144"/>
  <c r="T144"/>
  <c r="R144"/>
  <c r="P144"/>
  <c r="BK144"/>
  <c r="J144"/>
  <c r="BG144"/>
  <c r="BI142"/>
  <c r="BH142"/>
  <c r="BF142"/>
  <c r="BE142"/>
  <c r="T142"/>
  <c r="R142"/>
  <c r="P142"/>
  <c r="BK142"/>
  <c r="J142"/>
  <c r="BG142"/>
  <c r="BI139"/>
  <c r="BH139"/>
  <c r="BF139"/>
  <c r="BE139"/>
  <c r="T139"/>
  <c r="R139"/>
  <c r="P139"/>
  <c r="BK139"/>
  <c r="J139"/>
  <c r="BG139"/>
  <c r="BI135"/>
  <c r="BH135"/>
  <c r="BF135"/>
  <c r="BE135"/>
  <c r="T135"/>
  <c r="R135"/>
  <c r="P135"/>
  <c r="BK135"/>
  <c r="J135"/>
  <c r="BG135"/>
  <c r="BI134"/>
  <c r="BH134"/>
  <c r="BF134"/>
  <c r="BE134"/>
  <c r="T134"/>
  <c r="R134"/>
  <c r="P134"/>
  <c r="BK134"/>
  <c r="J134"/>
  <c r="BG134"/>
  <c r="BI133"/>
  <c r="BH133"/>
  <c r="BF133"/>
  <c r="BE133"/>
  <c r="T133"/>
  <c r="R133"/>
  <c r="P133"/>
  <c r="BK133"/>
  <c r="J133"/>
  <c r="BG133"/>
  <c r="BI132"/>
  <c r="BH132"/>
  <c r="BF132"/>
  <c r="BE132"/>
  <c r="T132"/>
  <c r="R132"/>
  <c r="P132"/>
  <c r="BK132"/>
  <c r="J132"/>
  <c r="BG132"/>
  <c r="BI128"/>
  <c r="BH128"/>
  <c r="BF128"/>
  <c r="BE128"/>
  <c r="T128"/>
  <c r="R128"/>
  <c r="P128"/>
  <c r="BK128"/>
  <c r="J128"/>
  <c r="BG128"/>
  <c r="BI124"/>
  <c r="BH124"/>
  <c r="BF124"/>
  <c r="BE124"/>
  <c r="T124"/>
  <c r="R124"/>
  <c r="P124"/>
  <c r="BK124"/>
  <c r="J124"/>
  <c r="BG124"/>
  <c r="BI120"/>
  <c r="BH120"/>
  <c r="BF120"/>
  <c r="BE120"/>
  <c r="T120"/>
  <c r="R120"/>
  <c r="P120"/>
  <c r="BK120"/>
  <c r="J120"/>
  <c r="BG120"/>
  <c r="BI116"/>
  <c r="BH116"/>
  <c r="BF116"/>
  <c r="BE116"/>
  <c r="T116"/>
  <c r="R116"/>
  <c r="P116"/>
  <c r="BK116"/>
  <c r="J116"/>
  <c r="BG116"/>
  <c r="BI114"/>
  <c r="BH114"/>
  <c r="BF114"/>
  <c r="BE114"/>
  <c r="T114"/>
  <c r="R114"/>
  <c r="P114"/>
  <c r="BK114"/>
  <c r="J114"/>
  <c r="BG114"/>
  <c r="BI110"/>
  <c r="BH110"/>
  <c r="BF110"/>
  <c r="BE110"/>
  <c r="T110"/>
  <c r="R110"/>
  <c r="P110"/>
  <c r="BK110"/>
  <c r="J110"/>
  <c r="BG110"/>
  <c r="BI104"/>
  <c r="BH104"/>
  <c r="BF104"/>
  <c r="BE104"/>
  <c r="T104"/>
  <c r="R104"/>
  <c r="P104"/>
  <c r="BK104"/>
  <c r="J104"/>
  <c r="BG104"/>
  <c r="BI103"/>
  <c r="BH103"/>
  <c r="BF103"/>
  <c r="BE103"/>
  <c r="T103"/>
  <c r="R103"/>
  <c r="P103"/>
  <c r="BK103"/>
  <c r="J103"/>
  <c r="BG103"/>
  <c r="BI100"/>
  <c r="BH100"/>
  <c r="BF100"/>
  <c r="BE100"/>
  <c r="T100"/>
  <c r="R100"/>
  <c r="P100"/>
  <c r="BK100"/>
  <c r="J100"/>
  <c r="BG100"/>
  <c r="BI98"/>
  <c r="BH98"/>
  <c r="BF98"/>
  <c r="BE98"/>
  <c r="T98"/>
  <c r="R98"/>
  <c r="P98"/>
  <c r="BK98"/>
  <c r="J98"/>
  <c r="BG98"/>
  <c r="BI95"/>
  <c r="BH95"/>
  <c r="BF95"/>
  <c r="BE95"/>
  <c r="T95"/>
  <c r="R95"/>
  <c r="P95"/>
  <c r="BK95"/>
  <c r="J95"/>
  <c r="BG95"/>
  <c r="BI91"/>
  <c r="F39"/>
  <c i="1" r="BD57"/>
  <c i="3" r="BH91"/>
  <c r="F38"/>
  <c i="1" r="BC57"/>
  <c i="3" r="BF91"/>
  <c r="J36"/>
  <c i="1" r="AW57"/>
  <c i="3" r="F36"/>
  <c i="1" r="BA57"/>
  <c i="3" r="BE91"/>
  <c r="J35"/>
  <c i="1" r="AV57"/>
  <c i="3" r="F35"/>
  <c i="1" r="AZ57"/>
  <c i="3" r="T91"/>
  <c r="T90"/>
  <c r="T89"/>
  <c r="T88"/>
  <c r="R91"/>
  <c r="R90"/>
  <c r="R89"/>
  <c r="R88"/>
  <c r="P91"/>
  <c r="P90"/>
  <c r="P89"/>
  <c r="P88"/>
  <c i="1" r="AU57"/>
  <c i="3" r="BK91"/>
  <c r="BK90"/>
  <c r="J90"/>
  <c r="BK89"/>
  <c r="J89"/>
  <c r="BK88"/>
  <c r="J88"/>
  <c r="J63"/>
  <c r="J32"/>
  <c i="1" r="AG57"/>
  <c i="3" r="J91"/>
  <c r="BG91"/>
  <c r="F37"/>
  <c i="1" r="BB57"/>
  <c i="3" r="J65"/>
  <c r="J64"/>
  <c r="J85"/>
  <c r="F84"/>
  <c r="F82"/>
  <c r="E80"/>
  <c r="J59"/>
  <c r="F58"/>
  <c r="F56"/>
  <c r="E54"/>
  <c r="J41"/>
  <c r="J23"/>
  <c r="E23"/>
  <c r="J84"/>
  <c r="J58"/>
  <c r="J22"/>
  <c r="J20"/>
  <c r="E20"/>
  <c r="F85"/>
  <c r="F59"/>
  <c r="J19"/>
  <c r="J14"/>
  <c r="J82"/>
  <c r="J56"/>
  <c r="E7"/>
  <c r="E76"/>
  <c r="E50"/>
  <c i="2" r="J39"/>
  <c r="J38"/>
  <c i="1" r="AY56"/>
  <c i="2" r="J37"/>
  <c i="1" r="AX56"/>
  <c i="2" r="BI372"/>
  <c r="BH372"/>
  <c r="BF372"/>
  <c r="BE372"/>
  <c r="T372"/>
  <c r="R372"/>
  <c r="P372"/>
  <c r="BK372"/>
  <c r="J372"/>
  <c r="BG372"/>
  <c r="BI365"/>
  <c r="BH365"/>
  <c r="BF365"/>
  <c r="BE365"/>
  <c r="T365"/>
  <c r="R365"/>
  <c r="P365"/>
  <c r="BK365"/>
  <c r="J365"/>
  <c r="BG365"/>
  <c r="BI348"/>
  <c r="BH348"/>
  <c r="BF348"/>
  <c r="BE348"/>
  <c r="T348"/>
  <c r="R348"/>
  <c r="P348"/>
  <c r="BK348"/>
  <c r="J348"/>
  <c r="BG348"/>
  <c r="BI342"/>
  <c r="BH342"/>
  <c r="BF342"/>
  <c r="BE342"/>
  <c r="T342"/>
  <c r="R342"/>
  <c r="P342"/>
  <c r="BK342"/>
  <c r="J342"/>
  <c r="BG342"/>
  <c r="BI325"/>
  <c r="BH325"/>
  <c r="BF325"/>
  <c r="BE325"/>
  <c r="T325"/>
  <c r="R325"/>
  <c r="P325"/>
  <c r="BK325"/>
  <c r="J325"/>
  <c r="BG325"/>
  <c r="BI321"/>
  <c r="BH321"/>
  <c r="BF321"/>
  <c r="BE321"/>
  <c r="T321"/>
  <c r="R321"/>
  <c r="P321"/>
  <c r="BK321"/>
  <c r="J321"/>
  <c r="BG321"/>
  <c r="BI311"/>
  <c r="BH311"/>
  <c r="BF311"/>
  <c r="BE311"/>
  <c r="T311"/>
  <c r="R311"/>
  <c r="P311"/>
  <c r="BK311"/>
  <c r="J311"/>
  <c r="BG311"/>
  <c r="BI307"/>
  <c r="BH307"/>
  <c r="BF307"/>
  <c r="BE307"/>
  <c r="T307"/>
  <c r="R307"/>
  <c r="P307"/>
  <c r="BK307"/>
  <c r="J307"/>
  <c r="BG307"/>
  <c r="BI303"/>
  <c r="BH303"/>
  <c r="BF303"/>
  <c r="BE303"/>
  <c r="T303"/>
  <c r="T302"/>
  <c r="R303"/>
  <c r="R302"/>
  <c r="P303"/>
  <c r="P302"/>
  <c r="BK303"/>
  <c r="BK302"/>
  <c r="J302"/>
  <c r="J303"/>
  <c r="BG303"/>
  <c r="J66"/>
  <c r="BI301"/>
  <c r="BH301"/>
  <c r="BF301"/>
  <c r="BE301"/>
  <c r="T301"/>
  <c r="R301"/>
  <c r="P301"/>
  <c r="BK301"/>
  <c r="J301"/>
  <c r="BG301"/>
  <c r="BI300"/>
  <c r="BH300"/>
  <c r="BF300"/>
  <c r="BE300"/>
  <c r="T300"/>
  <c r="R300"/>
  <c r="P300"/>
  <c r="BK300"/>
  <c r="J300"/>
  <c r="BG300"/>
  <c r="BI298"/>
  <c r="BH298"/>
  <c r="BF298"/>
  <c r="BE298"/>
  <c r="T298"/>
  <c r="R298"/>
  <c r="P298"/>
  <c r="BK298"/>
  <c r="J298"/>
  <c r="BG298"/>
  <c r="BI296"/>
  <c r="BH296"/>
  <c r="BF296"/>
  <c r="BE296"/>
  <c r="T296"/>
  <c r="R296"/>
  <c r="P296"/>
  <c r="BK296"/>
  <c r="J296"/>
  <c r="BG296"/>
  <c r="BI293"/>
  <c r="BH293"/>
  <c r="BF293"/>
  <c r="BE293"/>
  <c r="T293"/>
  <c r="R293"/>
  <c r="P293"/>
  <c r="BK293"/>
  <c r="J293"/>
  <c r="BG293"/>
  <c r="BI279"/>
  <c r="BH279"/>
  <c r="BF279"/>
  <c r="BE279"/>
  <c r="T279"/>
  <c r="R279"/>
  <c r="P279"/>
  <c r="BK279"/>
  <c r="J279"/>
  <c r="BG279"/>
  <c r="BI272"/>
  <c r="BH272"/>
  <c r="BF272"/>
  <c r="BE272"/>
  <c r="T272"/>
  <c r="R272"/>
  <c r="P272"/>
  <c r="BK272"/>
  <c r="J272"/>
  <c r="BG272"/>
  <c r="BI267"/>
  <c r="BH267"/>
  <c r="BF267"/>
  <c r="BE267"/>
  <c r="T267"/>
  <c r="R267"/>
  <c r="P267"/>
  <c r="BK267"/>
  <c r="J267"/>
  <c r="BG267"/>
  <c r="BI252"/>
  <c r="BH252"/>
  <c r="BF252"/>
  <c r="BE252"/>
  <c r="T252"/>
  <c r="R252"/>
  <c r="P252"/>
  <c r="BK252"/>
  <c r="J252"/>
  <c r="BG252"/>
  <c r="BI249"/>
  <c r="BH249"/>
  <c r="BF249"/>
  <c r="BE249"/>
  <c r="T249"/>
  <c r="R249"/>
  <c r="P249"/>
  <c r="BK249"/>
  <c r="J249"/>
  <c r="BG249"/>
  <c r="BI243"/>
  <c r="BH243"/>
  <c r="BF243"/>
  <c r="BE243"/>
  <c r="T243"/>
  <c r="R243"/>
  <c r="P243"/>
  <c r="BK243"/>
  <c r="J243"/>
  <c r="BG243"/>
  <c r="BI239"/>
  <c r="BH239"/>
  <c r="BF239"/>
  <c r="BE239"/>
  <c r="T239"/>
  <c r="R239"/>
  <c r="P239"/>
  <c r="BK239"/>
  <c r="J239"/>
  <c r="BG239"/>
  <c r="BI236"/>
  <c r="BH236"/>
  <c r="BF236"/>
  <c r="BE236"/>
  <c r="T236"/>
  <c r="R236"/>
  <c r="P236"/>
  <c r="BK236"/>
  <c r="J236"/>
  <c r="BG236"/>
  <c r="BI234"/>
  <c r="BH234"/>
  <c r="BF234"/>
  <c r="BE234"/>
  <c r="T234"/>
  <c r="R234"/>
  <c r="P234"/>
  <c r="BK234"/>
  <c r="J234"/>
  <c r="BG234"/>
  <c r="BI228"/>
  <c r="BH228"/>
  <c r="BF228"/>
  <c r="BE228"/>
  <c r="T228"/>
  <c r="R228"/>
  <c r="P228"/>
  <c r="BK228"/>
  <c r="J228"/>
  <c r="BG228"/>
  <c r="BI224"/>
  <c r="BH224"/>
  <c r="BF224"/>
  <c r="BE224"/>
  <c r="T224"/>
  <c r="R224"/>
  <c r="P224"/>
  <c r="BK224"/>
  <c r="J224"/>
  <c r="BG224"/>
  <c r="BI221"/>
  <c r="BH221"/>
  <c r="BF221"/>
  <c r="BE221"/>
  <c r="T221"/>
  <c r="R221"/>
  <c r="P221"/>
  <c r="BK221"/>
  <c r="J221"/>
  <c r="BG221"/>
  <c r="BI218"/>
  <c r="BH218"/>
  <c r="BF218"/>
  <c r="BE218"/>
  <c r="T218"/>
  <c r="R218"/>
  <c r="P218"/>
  <c r="BK218"/>
  <c r="J218"/>
  <c r="BG218"/>
  <c r="BI213"/>
  <c r="BH213"/>
  <c r="BF213"/>
  <c r="BE213"/>
  <c r="T213"/>
  <c r="R213"/>
  <c r="P213"/>
  <c r="BK213"/>
  <c r="J213"/>
  <c r="BG213"/>
  <c r="BI210"/>
  <c r="BH210"/>
  <c r="BF210"/>
  <c r="BE210"/>
  <c r="T210"/>
  <c r="R210"/>
  <c r="P210"/>
  <c r="BK210"/>
  <c r="J210"/>
  <c r="BG210"/>
  <c r="BI207"/>
  <c r="BH207"/>
  <c r="BF207"/>
  <c r="BE207"/>
  <c r="T207"/>
  <c r="R207"/>
  <c r="P207"/>
  <c r="BK207"/>
  <c r="J207"/>
  <c r="BG207"/>
  <c r="BI204"/>
  <c r="BH204"/>
  <c r="BF204"/>
  <c r="BE204"/>
  <c r="T204"/>
  <c r="R204"/>
  <c r="P204"/>
  <c r="BK204"/>
  <c r="J204"/>
  <c r="BG204"/>
  <c r="BI198"/>
  <c r="BH198"/>
  <c r="BF198"/>
  <c r="BE198"/>
  <c r="T198"/>
  <c r="R198"/>
  <c r="P198"/>
  <c r="BK198"/>
  <c r="J198"/>
  <c r="BG198"/>
  <c r="BI193"/>
  <c r="BH193"/>
  <c r="BF193"/>
  <c r="BE193"/>
  <c r="T193"/>
  <c r="R193"/>
  <c r="P193"/>
  <c r="BK193"/>
  <c r="J193"/>
  <c r="BG193"/>
  <c r="BI183"/>
  <c r="BH183"/>
  <c r="BF183"/>
  <c r="BE183"/>
  <c r="T183"/>
  <c r="R183"/>
  <c r="P183"/>
  <c r="BK183"/>
  <c r="J183"/>
  <c r="BG183"/>
  <c r="BI178"/>
  <c r="BH178"/>
  <c r="BF178"/>
  <c r="BE178"/>
  <c r="T178"/>
  <c r="R178"/>
  <c r="P178"/>
  <c r="BK178"/>
  <c r="J178"/>
  <c r="BG178"/>
  <c r="BI172"/>
  <c r="BH172"/>
  <c r="BF172"/>
  <c r="BE172"/>
  <c r="T172"/>
  <c r="R172"/>
  <c r="P172"/>
  <c r="BK172"/>
  <c r="J172"/>
  <c r="BG172"/>
  <c r="BI170"/>
  <c r="BH170"/>
  <c r="BF170"/>
  <c r="BE170"/>
  <c r="T170"/>
  <c r="R170"/>
  <c r="P170"/>
  <c r="BK170"/>
  <c r="J170"/>
  <c r="BG170"/>
  <c r="BI166"/>
  <c r="BH166"/>
  <c r="BF166"/>
  <c r="BE166"/>
  <c r="T166"/>
  <c r="R166"/>
  <c r="P166"/>
  <c r="BK166"/>
  <c r="J166"/>
  <c r="BG166"/>
  <c r="BI163"/>
  <c r="BH163"/>
  <c r="BF163"/>
  <c r="BE163"/>
  <c r="T163"/>
  <c r="R163"/>
  <c r="P163"/>
  <c r="BK163"/>
  <c r="J163"/>
  <c r="BG163"/>
  <c r="BI155"/>
  <c r="BH155"/>
  <c r="BF155"/>
  <c r="BE155"/>
  <c r="T155"/>
  <c r="R155"/>
  <c r="P155"/>
  <c r="BK155"/>
  <c r="J155"/>
  <c r="BG155"/>
  <c r="BI150"/>
  <c r="BH150"/>
  <c r="BF150"/>
  <c r="BE150"/>
  <c r="T150"/>
  <c r="R150"/>
  <c r="P150"/>
  <c r="BK150"/>
  <c r="J150"/>
  <c r="BG150"/>
  <c r="BI147"/>
  <c r="BH147"/>
  <c r="BF147"/>
  <c r="BE147"/>
  <c r="T147"/>
  <c r="R147"/>
  <c r="P147"/>
  <c r="BK147"/>
  <c r="J147"/>
  <c r="BG147"/>
  <c r="BI144"/>
  <c r="BH144"/>
  <c r="BF144"/>
  <c r="BE144"/>
  <c r="T144"/>
  <c r="R144"/>
  <c r="P144"/>
  <c r="BK144"/>
  <c r="J144"/>
  <c r="BG144"/>
  <c r="BI139"/>
  <c r="BH139"/>
  <c r="BF139"/>
  <c r="BE139"/>
  <c r="T139"/>
  <c r="R139"/>
  <c r="P139"/>
  <c r="BK139"/>
  <c r="J139"/>
  <c r="BG139"/>
  <c r="BI127"/>
  <c r="BH127"/>
  <c r="BF127"/>
  <c r="BE127"/>
  <c r="T127"/>
  <c r="R127"/>
  <c r="P127"/>
  <c r="BK127"/>
  <c r="J127"/>
  <c r="BG127"/>
  <c r="BI108"/>
  <c r="BH108"/>
  <c r="BF108"/>
  <c r="BE108"/>
  <c r="T108"/>
  <c r="R108"/>
  <c r="P108"/>
  <c r="BK108"/>
  <c r="J108"/>
  <c r="BG108"/>
  <c r="BI91"/>
  <c r="F39"/>
  <c i="1" r="BD56"/>
  <c i="2" r="BH91"/>
  <c r="F38"/>
  <c i="1" r="BC56"/>
  <c i="2" r="BF91"/>
  <c r="J36"/>
  <c i="1" r="AW56"/>
  <c i="2" r="F36"/>
  <c i="1" r="BA56"/>
  <c i="2" r="BE91"/>
  <c r="J35"/>
  <c i="1" r="AV56"/>
  <c i="2" r="F35"/>
  <c i="1" r="AZ56"/>
  <c i="2" r="T91"/>
  <c r="T90"/>
  <c r="T89"/>
  <c r="T88"/>
  <c r="R91"/>
  <c r="R90"/>
  <c r="R89"/>
  <c r="R88"/>
  <c r="P91"/>
  <c r="P90"/>
  <c r="P89"/>
  <c r="P88"/>
  <c i="1" r="AU56"/>
  <c i="2" r="BK91"/>
  <c r="BK90"/>
  <c r="J90"/>
  <c r="BK89"/>
  <c r="J89"/>
  <c r="BK88"/>
  <c r="J88"/>
  <c r="J63"/>
  <c r="J32"/>
  <c i="1" r="AG56"/>
  <c i="2" r="J91"/>
  <c r="BG91"/>
  <c r="F37"/>
  <c i="1" r="BB56"/>
  <c i="2" r="J65"/>
  <c r="J64"/>
  <c r="J85"/>
  <c r="F84"/>
  <c r="F82"/>
  <c r="E80"/>
  <c r="J59"/>
  <c r="F58"/>
  <c r="F56"/>
  <c r="E54"/>
  <c r="J41"/>
  <c r="J23"/>
  <c r="E23"/>
  <c r="J84"/>
  <c r="J58"/>
  <c r="J22"/>
  <c r="J20"/>
  <c r="E20"/>
  <c r="F85"/>
  <c r="F59"/>
  <c r="J19"/>
  <c r="J14"/>
  <c r="J82"/>
  <c r="J56"/>
  <c r="E7"/>
  <c r="E76"/>
  <c r="E50"/>
  <c i="1" r="BD59"/>
  <c r="BC59"/>
  <c r="BB59"/>
  <c r="BA59"/>
  <c r="AZ59"/>
  <c r="AY59"/>
  <c r="AX59"/>
  <c r="AW59"/>
  <c r="AV59"/>
  <c r="AU59"/>
  <c r="AT59"/>
  <c r="AS59"/>
  <c r="AG59"/>
  <c r="BD55"/>
  <c r="BC55"/>
  <c r="BB55"/>
  <c r="BA55"/>
  <c r="AZ55"/>
  <c r="AY55"/>
  <c r="AX55"/>
  <c r="AW55"/>
  <c r="AV55"/>
  <c r="AU55"/>
  <c r="AT55"/>
  <c r="AS55"/>
  <c r="AG55"/>
  <c r="BD54"/>
  <c r="W33"/>
  <c r="BC54"/>
  <c r="W32"/>
  <c r="BB54"/>
  <c r="W31"/>
  <c r="BA54"/>
  <c r="W30"/>
  <c r="AZ54"/>
  <c r="W29"/>
  <c r="AY54"/>
  <c r="AX54"/>
  <c r="AW54"/>
  <c r="AK30"/>
  <c r="AV54"/>
  <c r="AK29"/>
  <c r="AU54"/>
  <c r="AT54"/>
  <c r="AS54"/>
  <c r="AG54"/>
  <c r="AK26"/>
  <c r="AT60"/>
  <c r="AN60"/>
  <c r="AN59"/>
  <c r="AT58"/>
  <c r="AN58"/>
  <c r="AT57"/>
  <c r="AN57"/>
  <c r="AT56"/>
  <c r="AN56"/>
  <c r="AN55"/>
  <c r="AN54"/>
  <c r="L50"/>
  <c r="AM50"/>
  <c r="AM49"/>
  <c r="L49"/>
  <c r="AM47"/>
  <c r="L47"/>
  <c r="L45"/>
  <c r="L44"/>
  <c r="AK3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<sst xmlns="http://schemas.openxmlformats.org/spreadsheetml/2006/main">
  <si>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</si>
  <si>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</si>
  <si>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</si>
  <si>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</si>
  <si>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</si>
  <si>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{52692534-6362-428c-8d63-15dd005ec353}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</si>
  <si>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</si>
  <si>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</si>
  <si>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</si>
  <si>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</si>
  <si>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</si>
  <si>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</si>
  <si>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</si>
  <si>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</si>
  <si>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65019022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</si>
  <si>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</si>
  <si>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</si>
  <si>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Oprava traťového úseku v km 4,459 - 6,750 (Most n.n. - Herkules)</t>
  </si>
  <si>
    <t>KSO:</t>
  </si>
  <si>
    <t>824 26</t>
  </si>
  <si>
    <t>CC-CZ:</t>
  </si>
  <si>
    <t>21212</t>
  </si>
  <si>
    <t>Místo:</t>
  </si>
  <si>
    <t xml:space="preserve">železniční trať  Most n.n. - Louka u Lit.</t>
  </si>
  <si>
    <t>Datum:</t>
  </si>
  <si>
    <t>15. 1. 2019</t>
  </si>
  <si>
    <t>CZ-CPV:</t>
  </si>
  <si>
    <t>44212000-9</t>
  </si>
  <si>
    <t>CZ-CPA:</t>
  </si>
  <si>
    <t>42.12.10</t>
  </si>
  <si>
    <t>Zadavatel:</t>
  </si>
  <si>
    <t>IČ:</t>
  </si>
  <si>
    <t>70994234</t>
  </si>
  <si>
    <t>SŽDC s.o., OŘ UNL, ST Most</t>
  </si>
  <si>
    <t>DIČ:</t>
  </si>
  <si>
    <t>CZ70994234</t>
  </si>
  <si>
    <t>Uchazeč:</t>
  </si>
  <si>
    <t>Vyplň údaj</t>
  </si>
  <si>
    <t>Projektant:</t>
  </si>
  <si>
    <t/>
  </si>
  <si>
    <t xml:space="preserve"> </t>
  </si>
  <si>
    <t>True</t>
  </si>
  <si>
    <t>Zpracovatel:</t>
  </si>
  <si>
    <t>Ing. Střítezský Petr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</si>
  <si>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</si>
  <si>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</si>
  <si>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</si>
  <si>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</si>
  <si>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</si>
  <si>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</si>
  <si>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</si>
  <si>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</si>
  <si>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</si>
  <si>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</si>
  <si>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</si>
  <si>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</si>
  <si>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</si>
  <si>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</si>
  <si>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</si>
  <si>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</si>
  <si>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</si>
  <si>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</si>
  <si>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</si>
  <si>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</si>
  <si>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</si>
  <si>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</si>
  <si>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</si>
  <si>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</si>
  <si>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</si>
  <si>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</si>
  <si>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</si>
  <si>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</si>
  <si>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</si>
  <si>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</si>
  <si>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</si>
  <si>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</si>
  <si>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</si>
  <si>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</si>
  <si>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</si>
  <si>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</si>
  <si>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</si>
  <si>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</si>
  <si>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</si>
  <si>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</si>
  <si>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O1</t>
  </si>
  <si>
    <t xml:space="preserve">Oprava  Most n.n. - Herkules</t>
  </si>
  <si>
    <t>STA</t>
  </si>
  <si>
    <t>1</t>
  </si>
  <si>
    <t>{3a19c895-0c72-4a87-b6e3-deb3fd6c7dbd}</t>
  </si>
  <si>
    <t>2</t>
  </si>
  <si>
    <t>/</t>
  </si>
  <si>
    <t>Č11</t>
  </si>
  <si>
    <t>Most n.n. - Herkules KV 507 - ZV 511</t>
  </si>
  <si>
    <t>Soupis</t>
  </si>
  <si>
    <t>{156bb051-3564-40bd-9a72-ae74d180cbde}</t>
  </si>
  <si>
    <t>Č12</t>
  </si>
  <si>
    <t>1a.SK Most n.n.</t>
  </si>
  <si>
    <t>{02c9d707-8b01-4877-9a1a-fd4c4c9aab18}</t>
  </si>
  <si>
    <t>Č13</t>
  </si>
  <si>
    <t>Zabezpečovací zařízení Most n.n. - Herkules</t>
  </si>
  <si>
    <t>{e2074b17-6425-4e38-862f-be2d16e72b30}</t>
  </si>
  <si>
    <t>O2</t>
  </si>
  <si>
    <t>Vedlejší rozpočtové náklady</t>
  </si>
  <si>
    <t>{323bba4d-c37d-4544-899b-e32ba081255a}</t>
  </si>
  <si>
    <t>Č21</t>
  </si>
  <si>
    <t>VRN</t>
  </si>
  <si>
    <t>{124bbde7-9bfc-49f2-9390-53ae3033deee}</t>
  </si>
  <si>
    <t>Kolejnice_užité11</t>
  </si>
  <si>
    <t>Výměna kolejnic</t>
  </si>
  <si>
    <t>m</t>
  </si>
  <si>
    <t>145</t>
  </si>
  <si>
    <t>KolPasy11</t>
  </si>
  <si>
    <t>Výměna kolejnicových pasů</t>
  </si>
  <si>
    <t>2330</t>
  </si>
  <si>
    <t>KRYCÍ LIST SOUPISU PRACÍ</t>
  </si>
  <si>
    <t>PosunKolejnic11</t>
  </si>
  <si>
    <t>Posun kolejnic před svařováním - mimo kolejnicové pasy</t>
  </si>
  <si>
    <t>2107</t>
  </si>
  <si>
    <t>Prskačka11</t>
  </si>
  <si>
    <t>Odtavovací sváry mobilní svářečkou</t>
  </si>
  <si>
    <t>ks</t>
  </si>
  <si>
    <t>20</t>
  </si>
  <si>
    <t>Materiál_zad_11</t>
  </si>
  <si>
    <t>Nové kolejnice dodané zadavatelem</t>
  </si>
  <si>
    <t>t</t>
  </si>
  <si>
    <t>1354,38</t>
  </si>
  <si>
    <t>Objekt:</t>
  </si>
  <si>
    <t xml:space="preserve">O1 - Oprava  Most n.n. - Herkules</t>
  </si>
  <si>
    <t>Soupis:</t>
  </si>
  <si>
    <t>Č11 - Most n.n. - Herkules KV 507 - ZV 511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</si>
  <si>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</si>
  <si>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</si>
  <si>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</si>
  <si>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</si>
  <si>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</si>
  <si>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5 - Komunikace pozemní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</si>
  <si>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</si>
  <si>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</si>
  <si>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</si>
  <si>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</si>
  <si>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</si>
  <si>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</si>
  <si>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</si>
  <si>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</si>
  <si>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</si>
  <si>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</si>
  <si>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</si>
  <si>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</si>
  <si>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</si>
  <si>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</si>
  <si>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</si>
  <si>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</si>
  <si>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</si>
  <si>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5</t>
  </si>
  <si>
    <t>Komunikace pozemní</t>
  </si>
  <si>
    <t>K</t>
  </si>
  <si>
    <t>5905020010</t>
  </si>
  <si>
    <t>Oprava stezky strojně s odstraněním drnu a nánosu do 10 cm. Poznámka: 1. V cenách jsou započteny náklady na odtěžení nánosu stezky a rozprostření výzisku na terén nebo naložení na dopravní prostředek a úprava povrchu stezky.</t>
  </si>
  <si>
    <t>m2</t>
  </si>
  <si>
    <t>Sborník UOŽI 01 2019</t>
  </si>
  <si>
    <t>4</t>
  </si>
  <si>
    <t>-907326085</t>
  </si>
  <si>
    <t>PSC</t>
  </si>
  <si>
    <t>Poznámka k souboru cen:_x000d_
1. V cenách jsou započteny náklady na odtěžení nánosu stezky a rozprostření výzisku na terén nebo naložení na dopravní prostředek a úprava povrchu stezky.</t>
  </si>
  <si>
    <t>VV</t>
  </si>
  <si>
    <t>km 4,490 - 4,400 Lp</t>
  </si>
  <si>
    <t>90*1</t>
  </si>
  <si>
    <t>km 4,970 - 4,515 Pp</t>
  </si>
  <si>
    <t>455*1</t>
  </si>
  <si>
    <t>km 5,180 - 4,995 Pp</t>
  </si>
  <si>
    <t>185*1</t>
  </si>
  <si>
    <t>km 5,850 - 5,700 Lp</t>
  </si>
  <si>
    <t>150*1</t>
  </si>
  <si>
    <t>km 6,130 - 5,970 Pp</t>
  </si>
  <si>
    <t>160*1</t>
  </si>
  <si>
    <t>km 6,310 - 6,140 Pp</t>
  </si>
  <si>
    <t>170*1</t>
  </si>
  <si>
    <t>km 6,750 - 6,600 Pp</t>
  </si>
  <si>
    <t>Součet</t>
  </si>
  <si>
    <t>518492397</t>
  </si>
  <si>
    <t>km 4,450 - 4,325 Pp</t>
  </si>
  <si>
    <t>125*1*0,5</t>
  </si>
  <si>
    <t>km 4,550 - 4,530 Lp</t>
  </si>
  <si>
    <t>20*1</t>
  </si>
  <si>
    <t>km 5,350 - 4,830 Lp</t>
  </si>
  <si>
    <t>520*1</t>
  </si>
  <si>
    <t>km 5,400 - 5,200 Pp (šikmo)</t>
  </si>
  <si>
    <t>200*1</t>
  </si>
  <si>
    <t>km 6,400 - 6,380 Lp</t>
  </si>
  <si>
    <t>km 6,520 - 6,415 Lp + Pp</t>
  </si>
  <si>
    <t>2*105*1</t>
  </si>
  <si>
    <t>km 6,570 - 6,530 Lp</t>
  </si>
  <si>
    <t>40*1</t>
  </si>
  <si>
    <t>km 6,375 - 6,600 Lp</t>
  </si>
  <si>
    <t>135*1</t>
  </si>
  <si>
    <t>3</t>
  </si>
  <si>
    <t>5905025110</t>
  </si>
  <si>
    <t>Doplnění stezky štěrkodrtí souvislé. Poznámka: 1. V cenách jsou započteny náklady na doplnění kameniva stezky ojediněle ručně z vozíku nebo souvisle mechanizací z vozíků nebo železničních vozů. 2. V cenách nejsou obsaženy náklady na dodávku kameniva.</t>
  </si>
  <si>
    <t>m3</t>
  </si>
  <si>
    <t>Sborník UOŽI 01 2018</t>
  </si>
  <si>
    <t>1267520050</t>
  </si>
  <si>
    <t>Poznámka k souboru cen:_x000d_
1. V cenách jsou započteny náklady na doplnění kameniva stezky ojediněle ručně z vozíku nebo souvisle mechanizací z vozíků nebo železničních vozů._x000d_
2. V cenách nejsou obsaženy náklady na dodávku kameniva.</t>
  </si>
  <si>
    <t>P</t>
  </si>
  <si>
    <t>Poznámka k položce:_x000d_
výziskem z čištění KL</t>
  </si>
  <si>
    <t>125*1*0,2*0,5</t>
  </si>
  <si>
    <t xml:space="preserve">km 5,970 - 5,900  Pp</t>
  </si>
  <si>
    <t>70*0,2*1</t>
  </si>
  <si>
    <t>km 6,400 - 6,310 Pp</t>
  </si>
  <si>
    <t>90*0,15*1</t>
  </si>
  <si>
    <t>km 6,600 - 6,530 Pp</t>
  </si>
  <si>
    <t>70*0,15*1</t>
  </si>
  <si>
    <t>5905035120</t>
  </si>
  <si>
    <t>Výměna KL malou těžící mechanizací včetně lavičky lože zapuštěné. Poznámka: 1. V cenách jsou započteny náklady na odtěžení KL s použitím minirypadla, rozprostření výzisku na terén nebo naložení na dopravní prostředek, přehození kameniva, úprava KL do profilu a jeho případné snížení pod patou kolejnice. U výměny KL v celém profilu je v ceně započteno případné uvolnění, posun a dotažení pražce. 2. V cenách nejsou obsaženy náklady na podbití pražce, dodávku a doplnění kameniva.</t>
  </si>
  <si>
    <t>2137312947</t>
  </si>
  <si>
    <t>Poznámka k souboru cen:_x000d_
1. V cenách jsou započteny náklady na odtěžení KL s použitím minirypadla, rozprostření výzisku na terén nebo naložení na dopravní prostředek, přehození kameniva, úprava KL do profilu a jeho případné snížení pod patou kolejnice. U výměny KL v celém profilu je v ceně započteno případné uvolnění, posun a dotažení pražce._x000d_
2. V cenách nejsou obsaženy náklady na podbití pražce, dodávku a doplnění kameniva.</t>
  </si>
  <si>
    <t>nám. 507 - KV 507</t>
  </si>
  <si>
    <t>1,617*19</t>
  </si>
  <si>
    <t>5905070010</t>
  </si>
  <si>
    <t>Odsunutí koleje od osy do 0,50 m. Poznámka: 1. V cenách jsou započteny náklady na odstranění kameniva za hlavami, podél pražců a odsun koleje od osy.</t>
  </si>
  <si>
    <t>785423362</t>
  </si>
  <si>
    <t>Poznámka k souboru cen:_x000d_
1. V cenách jsou započteny náklady na odstranění kameniva za hlavami, podél pražců a odsun koleje od osy.</t>
  </si>
  <si>
    <t>Poznámka k položce:_x000d_
zast. Minerva</t>
  </si>
  <si>
    <t>6</t>
  </si>
  <si>
    <t>5905075010</t>
  </si>
  <si>
    <t>Zasunutí koleje do osy do 0,50 m. Poznámka: 1. V cenách jsou započteny náklady na vrácení koleje zpět do osy, dohození kameniva, úprava KL a zhutnění KL za hlavami pražců.</t>
  </si>
  <si>
    <t>-662673285</t>
  </si>
  <si>
    <t>Poznámka k souboru cen:_x000d_
1. V cenách jsou započteny náklady na vrácení koleje zpět do osy, dohození kameniva, úprava KL a zhutnění KL za hlavami pražců.</t>
  </si>
  <si>
    <t>7</t>
  </si>
  <si>
    <t>5905085055</t>
  </si>
  <si>
    <t>Souvislé čištění KL strojně koleje pražce betonové rozdělení "u". Poznámka: 1. V cenách jsou započteny náklady na kontinuální čištění KL strojní čističkou, případné vložení geosyntetika, rozprostření výzisku na terén nebo naložení na dopravní prostředek, zdvih, úpravu směrového a výškového uspořádání včetně měření mezních stavebních odchylek dle ČSN a technologických veličin, předání tištěných výstupů a úpravu KL do profilu. Platí i pro čištění KL současně s výměnou pražců. 2. V cenách nejsou obsaženy náklady na snížení KL pod patou kolejnice, následnou úpravu směrového a výškového uspořádání dodávku a doplnění kameniva.</t>
  </si>
  <si>
    <t>km</t>
  </si>
  <si>
    <t>-648202364</t>
  </si>
  <si>
    <t>Poznámka k souboru cen:_x000d_
1. V cenách jsou započteny náklady na kontinuální čištění KL strojní čističkou, případné vložení geosyntetika, rozprostření výzisku na terén nebo naložení na dopravní prostředek, zdvih, úpravu směrového a výškového uspořádání včetně měření mezních stavebních odchylek dle ČSN a technologických veličin, předání tištěných výstupů a úpravu KL do profilu. Platí i pro čištění KL současně s výměnou pražců._x000d_
2. V cenách nejsou obsaženy náklady na snížení KL pod patou kolejnice, následnou úpravu směrového a výškového uspořádání dodávku a doplnění kameniva.</t>
  </si>
  <si>
    <t>ZV 511 - nám. 507 "60% výzisk"</t>
  </si>
  <si>
    <t>2,271</t>
  </si>
  <si>
    <t>8</t>
  </si>
  <si>
    <t>5905105030</t>
  </si>
  <si>
    <t>Doplnění KL kamenivem souvisle strojně v koleji. Poznámka: 1. V cenách jsou započteny náklady na doplnění kameniva ojediněle ručně vidlemi a/nebo souvisle strojně z výsypných vozů případně nakladačem. 2. V cenách nejsou obsaženy náklady na dodávku kameniva.</t>
  </si>
  <si>
    <t>566264860</t>
  </si>
  <si>
    <t>Poznámka k souboru cen:_x000d_
1. V cenách jsou započteny náklady na doplnění kameniva ojediněle ručně vidlemi a/nebo souvisle strojně z výsypných vozů případně nakladačem._x000d_
2. V cenách nejsou obsaženy náklady na dodávku kameniva.</t>
  </si>
  <si>
    <t>1,6*415*0,4</t>
  </si>
  <si>
    <t>(1856*1,840)*0,4</t>
  </si>
  <si>
    <t>9</t>
  </si>
  <si>
    <t>5905110010</t>
  </si>
  <si>
    <t>Snížení KL pod patou kolejnice v koleji. Poznámka: 1. V cenách jsou započteny náklady na snížení KL pod patou kolejnice ručně vidlemi. 2. V cenách nejsou obsaženy náklady na doplnění a dodávku kameniva.</t>
  </si>
  <si>
    <t>603775312</t>
  </si>
  <si>
    <t>Poznámka k souboru cen:_x000d_
1. V cenách jsou započteny náklady na snížení KL pod patou kolejnice ručně vidlemi._x000d_
2. V cenách nejsou obsaženy náklady na doplnění a dodávku kameniva.</t>
  </si>
  <si>
    <t>Poznámka k položce:_x000d_
Kilometr koleje=km_x000d_
etapa proprac.</t>
  </si>
  <si>
    <t>10</t>
  </si>
  <si>
    <t>5906035120</t>
  </si>
  <si>
    <t>Souvislá výměna pražců současně s výměnou nebo čištěním KL pražce betonové příčné vystrojené. Poznámka: 1. V cenách jsou započteny náklady na demontáž upevňovadel, výměnu pražců, montáž upevňovadel. U nevystrojených a výhybkových pražců dřevěných vrtání otvorů pro vrtule. 2. V cenách nejsou obsaženy náklady na odstranění KL, rozrušení lavičky, podbití pražce, úpravu KL do profilu, snížení KL pod patou kolejnice, doplnění kameniva, dodávku materiálu, dopravu výzisku na skládku a skládkovné.</t>
  </si>
  <si>
    <t>kus</t>
  </si>
  <si>
    <t>1089703500</t>
  </si>
  <si>
    <t>Poznámka k souboru cen:_x000d_
1. V cenách jsou započteny náklady na demontáž upevňovadel, výměnu pražců, montáž upevňovadel. U nevystrojených a výhybkových pražců dřevěných vrtání otvorů pro vrtule._x000d_
2. V cenách nejsou obsaženy náklady na odstranění KL, rozrušení lavičky, podbití pražce, úpravu KL do profilu, snížení KL pod patou kolejnice, doplnění kameniva, dodávku materiálu, dopravu výzisku na skládku a skládkovné.</t>
  </si>
  <si>
    <t>Poznámka k položce:_x000d_
Pražec=kus_x000d_
vyjmout 4199 ks dřev. pražců_x000d_
vložit 3785 ks bet. pražců</t>
  </si>
  <si>
    <t>B91S2_11</t>
  </si>
  <si>
    <t>3785</t>
  </si>
  <si>
    <t>11</t>
  </si>
  <si>
    <t>5906105010</t>
  </si>
  <si>
    <t>Demontáž pražce dřevěný. Poznámka: 1. V cenách jsou započteny náklady na manipulaci, demontáž, odstrojení do součástí a uložení pražců.</t>
  </si>
  <si>
    <t>1087914714</t>
  </si>
  <si>
    <t>Poznámka k souboru cen:_x000d_
1. V cenách jsou započteny náklady na manipulaci, demontáž, odstrojení do součástí a uložení pražců.</t>
  </si>
  <si>
    <t>12</t>
  </si>
  <si>
    <t>5907010090</t>
  </si>
  <si>
    <t>Výměna LISŮ tv. S49 rozdělení "u". Poznámka: 1. V cenách jsou započteny náklady na demontáž upevňovadel, výměnu LISU, montáž upevňovadel, případnou úpravu dilatačních spár, zřízení nebo demontáž prozatímních styků a ošetření součástí mazivem. 2. V cenách nejsou započteny náklady na dělení kolejnic, zřízení svaru, demontáž nebo montáž styků.</t>
  </si>
  <si>
    <t>-1438997462</t>
  </si>
  <si>
    <t>Poznámka k souboru cen:_x000d_
1. V cenách jsou započteny náklady na demontáž upevňovadel, výměnu LISU, montáž upevňovadel, případnou úpravu dilatačních spár, zřízení nebo demontáž prozatímních styků a ošetření součástí mazivem._x000d_
2. V cenách nejsou započteny náklady na dělení kolejnic, zřízení svaru, demontáž nebo montáž styků.</t>
  </si>
  <si>
    <t>Poznámka k položce:_x000d_
Metr kolejnice=m</t>
  </si>
  <si>
    <t xml:space="preserve">"Nové LIS"  8*3,6</t>
  </si>
  <si>
    <t>"Vyzískané LIS (3,8+4,1+4,3+4,1)*2 předá zhotovitel TO Most nepoškozené k dalšímu využití"</t>
  </si>
  <si>
    <t>13</t>
  </si>
  <si>
    <t>5907015115</t>
  </si>
  <si>
    <t>Ojedinělá výměna kolejnic současně s výměnou pražců tv. S49 rozdělení "d".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</si>
  <si>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-1268090407</t>
  </si>
  <si>
    <t>Poznámka k souboru cen:_x000d_
1. V cenách jsou započteny náklady na demontáž upevňovadel, výměnu kolejnic, dílů a součástí, úpravu dilatačních spár, pryžových podložek, montáž upevňovadel, zřízení nebo demontáž prozatímních styků a ošetření součástí mazivem._x000d_
2. V cenách nejsou započteny náklady na dělení kolejnic, zřízení svaru, demontáž nebo montáž styků.</t>
  </si>
  <si>
    <t xml:space="preserve">"km  " (6,655-6,680)*-1000</t>
  </si>
  <si>
    <t xml:space="preserve">"Doplnění kolejnic po vyřezání styků                      "40*3</t>
  </si>
  <si>
    <t>14</t>
  </si>
  <si>
    <t>5907025120</t>
  </si>
  <si>
    <t>Výměna kolejnicových pásů současně s výměnou pražců tv. S49 rozdělení "u". Poznámka: 1. V cenách jsou započteny náklady na demontáž upevňovadel, výměnu kolejnicových pásů,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</si>
  <si>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-832276231</t>
  </si>
  <si>
    <t>Poznámka k souboru cen:_x000d_
1. V cenách jsou započteny náklady na demontáž upevňovadel, výměnu kolejnicových pásů, dílů a součástí, montáž upevňovadel, úpravu dilatačních spár, pryžových podložek, zřízení nebo demontáž prozatímních styků a ošetření součástí mazivem._x000d_
2. V cenách nejsou započteny náklady na dělení kolejnic, zřízení svaru, demontáž nebo montáž styků.</t>
  </si>
  <si>
    <t xml:space="preserve">"km  " (4,497-5,047)*-1000</t>
  </si>
  <si>
    <t xml:space="preserve">"km  " (5,162-5,462)*-1000</t>
  </si>
  <si>
    <t xml:space="preserve">"km  " (5,340-5,490)*-1000</t>
  </si>
  <si>
    <t xml:space="preserve">"km  " (5,555-5,815)*-1000</t>
  </si>
  <si>
    <t xml:space="preserve">"km  " ((5,825-6,180)*2)*-1000</t>
  </si>
  <si>
    <t xml:space="preserve">"km  " (6,380-6,740)*-1000</t>
  </si>
  <si>
    <t>5907040030</t>
  </si>
  <si>
    <t>Posun kolejnic před svařováním tv. S49. Poznámka: 1. V cenách jsou započteny náklady na přizdvižení a posun kolejnice. Položka se použije v případě krácení deformovaných konců kolejnic před svařováním. 2. V cenách nejsou obsaženy náklady na demontáž a montáž upevňovadel. Položku nelze použít pro posun z důvodu úpravy dilatačních spár před svařováním.</t>
  </si>
  <si>
    <t>-1094165735</t>
  </si>
  <si>
    <t>Poznámka k souboru cen:_x000d_
1. V cenách jsou započteny náklady na přizdvižení a posun kolejnice. Položka se použije v případě krácení deformovaných konců kolejnic před svařováním._x000d_
2. V cenách nejsou obsaženy náklady na demontáž a montáž upevňovadel. Položku nelze použít pro posun z důvodu úpravy dilatačních spár před svařováním.</t>
  </si>
  <si>
    <t>(4,459-6,750)*-2000-KolPasy11-Kolejnice_užité11</t>
  </si>
  <si>
    <t>16</t>
  </si>
  <si>
    <t>5907050120</t>
  </si>
  <si>
    <t>Dělení kolejnic kyslíkem tv. S49. Poznámka: 1. V cenách jsou započteny náklady na manipulaci podložení, označení a provedení řezu kolejnice.</t>
  </si>
  <si>
    <t>-1552494392</t>
  </si>
  <si>
    <t>Poznámka k souboru cen:_x000d_
1. V cenách jsou započteny náklady na manipulaci podložení, označení a provedení řezu kolejnice.</t>
  </si>
  <si>
    <t>Poznámka k položce:_x000d_
Řez=kus</t>
  </si>
  <si>
    <t xml:space="preserve">" Vyřezání starých styků                                      "2*((6750-4459)*2-(KolPasy11+Kolejnice_užité11))/25+1,44</t>
  </si>
  <si>
    <t xml:space="preserve">" Kolejnice do šrotu a na vložky                       "(KolPasy11+Kolejnice_užité11)/6+2,5</t>
  </si>
  <si>
    <t>17</t>
  </si>
  <si>
    <t>5907055010</t>
  </si>
  <si>
    <t>Vrtání kolejnic otvor o průměru do 10 mm. Poznámka: 1. V cenách jsou započteny náklady na manipulaci podložení, označení a provedení vrtu ve stojině kolejnice.</t>
  </si>
  <si>
    <t>-362157723</t>
  </si>
  <si>
    <t>Poznámka k souboru cen:_x000d_
1. V cenách jsou započteny náklady na manipulaci podložení, označení a provedení vrtu ve stojině kolejnice.</t>
  </si>
  <si>
    <t>Poznámka k položce:_x000d_
Vrt=kus_x000d_
lanka P2166</t>
  </si>
  <si>
    <t>18</t>
  </si>
  <si>
    <t>5908050045</t>
  </si>
  <si>
    <t>Výměna upevnění bezpokladnicového komplety. Poznámka: 1. V cenách jsou započteny náklady na demontáž, výměnu a montáž, ošetření součástí mazivem a naložení výzisku na dopravní prostředek. 2. V cenách nejsou obsaženy náklady na vrtání pražce a dodávku materiálu.</t>
  </si>
  <si>
    <t>úl.pl.</t>
  </si>
  <si>
    <t>769367729</t>
  </si>
  <si>
    <t>Poznámka k souboru cen:_x000d_
1. V cenách jsou započteny náklady na demontáž, výměnu a montáž, ošetření součástí mazivem a naložení výzisku na dopravní prostředek._x000d_
2. V cenách nejsou obsaženy náklady na vrtání pražce a dodávku materiálu.</t>
  </si>
  <si>
    <t>Poznámka k položce:_x000d_
Do přejezdu se nahradí komplety Skl14 za komplety v antikorozní úpravě</t>
  </si>
  <si>
    <t>19</t>
  </si>
  <si>
    <t>5909030020</t>
  </si>
  <si>
    <t>Následná úprava GPK koleje směrové a výškové uspořádání pražce betonové. Poznámka: 1. V cenách jsou započteny náklady na úpravu směrového a výškového uspořádání strojní linkou ASP s přesným zaměřením její prostorové polohy po konsolidaci KL, úpravu KL pluhem a měření mezních stavebních odchylek dle ČSN, měření techologických veličin a předání tištěných výstupů objednateli. 2. V cenách nejsou obsaženy náklady na zaměření APK, doplnění a dodávku kameniva a snížení KL pod patou kolejnice.</t>
  </si>
  <si>
    <t>620211053</t>
  </si>
  <si>
    <t>Poznámka k souboru cen:_x000d_
1. V cenách jsou započteny náklady na úpravu směrového a výškového uspořádání strojní linkou ASP s přesným zaměřením její prostorové polohy po konsolidaci KL, úpravu KL pluhem a měření mezních stavebních odchylek dle ČSN, měření techologických veličin a předání tištěných výstupů objednateli._x000d_
2. V cenách nejsou obsaženy náklady na zaměření APK, doplnění a dodávku kameniva a snížení KL pod patou kolejnice.</t>
  </si>
  <si>
    <t>Poznámka k položce:_x000d_
Kilometr koleje=km</t>
  </si>
  <si>
    <t>5909042010</t>
  </si>
  <si>
    <t>Přesná úprava GPK výhybky směrové a výškové uspořádání pražce dřevěné nebo ocelové. Poznámka: 1. V cenách jsou započteny náklady na úpravu směrového a výškového uspořádání strojní linkou ASP s přesným zaměřením její prostorové polohy, úpravu KL pluhem a měření mezních stavebních odchylek dle ČSN, měření techologických veličin a předání tištěných výstupů objednateli. 2. V cenách nejsou obsaženy náklady na zaměření APK, doplnění a dodávku kameniva a snížení KL pod patou kolejnice.</t>
  </si>
  <si>
    <t>-1308523923</t>
  </si>
  <si>
    <t>Poznámka k souboru cen:_x000d_
1. V cenách jsou započteny náklady na úpravu směrového a výškového uspořádání strojní linkou ASP s přesným zaměřením její prostorové polohy, úpravu KL pluhem a měření mezních stavebních odchylek dle ČSN, měření techologických veličin a předání tištěných výstupů objednateli._x000d_
2. V cenách nejsou obsaženy náklady na zaměření APK, doplnění a dodávku kameniva a snížení KL pod patou kolejnice.</t>
  </si>
  <si>
    <t xml:space="preserve">"Výhybky 505-507 JS49 1:9-300            "3*49,85</t>
  </si>
  <si>
    <t>" Přípojná pole "2*50+25</t>
  </si>
  <si>
    <t>5909050010</t>
  </si>
  <si>
    <t>Stabilizace kolejového lože koleje nově zřízeného nebo čistého. Poznámka: 1. V cenách jsou započteny náklady na stabilizaci v režimu s řízeným (konstantním) poklesem včetně měření a předání tištěných výstupů.</t>
  </si>
  <si>
    <t>-460929478</t>
  </si>
  <si>
    <t>Poznámka k souboru cen:_x000d_
1. V cenách jsou započteny náklady na stabilizaci v režimu s řízeným (konstantním) poklesem včetně měření a předání tištěných výstupů.</t>
  </si>
  <si>
    <t>Poznámka k položce:_x000d_
S3/1, Kilometr koleje=km_x000d_
etapa TSO</t>
  </si>
  <si>
    <t>22</t>
  </si>
  <si>
    <t>5909050020</t>
  </si>
  <si>
    <t>Stabilizace kolejového lože koleje stávajícího. Poznámka: 1. V cenách jsou započteny náklady na stabilizaci v režimu s řízeným (konstantním) poklesem včetně měření a předání tištěných výstupů.</t>
  </si>
  <si>
    <t>-1810186497</t>
  </si>
  <si>
    <t>Poznámka k položce:_x000d_
S3/1, Kilometr koleje=km_x000d_
etapa proprac.</t>
  </si>
  <si>
    <t>23</t>
  </si>
  <si>
    <t>5910015230</t>
  </si>
  <si>
    <t>Odtavovací stykové svařování mobilní svářečkou kolejnic užitých délky do 150 m tv. S49. Poznámka: 1. V cenách jsou započteny náklady na vybrání kameniva z mezipražcového prostoru, broušení kontaktních ploch, přisunutí kolejnice na svar, vyrovnání a svaření kolejnic, seříznutí svarového výronku v celém profilu kolejnice, obroušení pojížděných ploch, vizuální prohlídka, měření geometrie svaru a vedení výrobní dokumentace. 2. V cenách nejsou obsaženy náklady na kontrolu svaru ultrazvukem, podbití pražců a demontáž styku.</t>
  </si>
  <si>
    <t>svar</t>
  </si>
  <si>
    <t>-1784093926</t>
  </si>
  <si>
    <t>Poznámka k souboru cen:_x000d_
1. V cenách jsou započteny náklady na vybrání kameniva z mezipražcového prostoru, broušení kontaktních ploch, přisunutí kolejnice na svar, vyrovnání a svaření kolejnic, seříznutí svarového výronku v celém profilu kolejnice, obroušení pojížděných ploch, vizuální prohlídka, měření geometrie svaru a vedení výrobní dokumentace._x000d_
2. V cenách nejsou obsaženy náklady na kontrolu svaru ultrazvukem, podbití pražců a demontáž styku.</t>
  </si>
  <si>
    <t xml:space="preserve">" Nové kolejnice S49 R260 75 m                "20</t>
  </si>
  <si>
    <t>24</t>
  </si>
  <si>
    <t>5910020030</t>
  </si>
  <si>
    <t>Svařování kolejnic termitem plný předehřev standardní spára svar sériový tv. S49.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</si>
  <si>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-1287689652</t>
  </si>
  <si>
    <t>Poznámka k souboru cen:_x000d_
1. V cenách jsou započteny náklady na vybrání kameniva z mezipražcového prostoru, demontáž upevňovadel, směrové a výškové vyrovnání kolejnic, provedení svaru, montáž upevňovadel, vizuální kontrola, měření geometrie svaru._x000d_
2. V cenách nejsou obsaženy náklady na kontrolu svaru ultrazvukem, podbití pražců a demontáž styku.</t>
  </si>
  <si>
    <t>PosunKolejnic11/23,5+0,340</t>
  </si>
  <si>
    <t xml:space="preserve">KolPasy11/75-1,067-Prskačka11 "             AT-svary na nových kolejnicích budou pouze v napojení na staré a závěrné"</t>
  </si>
  <si>
    <t>"LIS"8*2</t>
  </si>
  <si>
    <t>25</t>
  </si>
  <si>
    <t>5910035030</t>
  </si>
  <si>
    <t>Dosažení dovolené upínací teploty v BK prodloužením kolejnicového pásu v koleji tv. S49.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</si>
  <si>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-264213474</t>
  </si>
  <si>
    <t>Poznámka k souboru cen:_x000d_
1. V cenách jsou započteny náklady na montáž a demontáž napínacího zařízení nebo ohřevu kolejnic a udržování potřebného prodloužení kolejnicového pásu._x000d_
2. V cenách nejsou obsaženy náklady na demontáž upevňovadel a kolejnicových spojek.</t>
  </si>
  <si>
    <t>26</t>
  </si>
  <si>
    <t>5910040230</t>
  </si>
  <si>
    <t>Umožnění volné dilatace kolejnice bez demontáže nebo montáže upevňovadel s osazením a odstraněním kluzných podložek rozdělení pražců "u". Poznámka: 1. V cenách jsou započteny náklady na uvolnění, demontáž a rovnoměrné prodloužení nebo zkrácení kolejnice, vyznačení značek a vedení dokumentace. 2. V cenách nejsou obsaženy náklady na demontáž kolejnicových spojek.</t>
  </si>
  <si>
    <t>1851956628</t>
  </si>
  <si>
    <t>Poznámka k souboru cen:_x000d_
1. V cenách jsou započteny náklady na uvolnění, demontáž a rovnoměrné prodloužení nebo zkrácení kolejnice, vyznačení značek a vedení dokumentace._x000d_
2. V cenách nejsou obsaženy náklady na demontáž kolejnicových spojek.</t>
  </si>
  <si>
    <t>27</t>
  </si>
  <si>
    <t>5910136010</t>
  </si>
  <si>
    <t>Montáž pražcové kotvy v koleji. Poznámka: 1. V cenách jsou započteny náklady na odstranění kameniva, montáž, ošetření součásti mazivem a úpravu kameniva. 2. V cenách nejsou obsaženy náklady na dodávku materiálu.</t>
  </si>
  <si>
    <t>1724452841</t>
  </si>
  <si>
    <t>Poznámka k souboru cen:_x000d_
1. V cenách jsou započteny náklady na odstranění kameniva, montáž, ošetření součásti mazivem a úpravu kameniva._x000d_
2. V cenách nejsou obsaženy náklady na dodávku materiálu.</t>
  </si>
  <si>
    <t>2+156+2</t>
  </si>
  <si>
    <t>Pražcové_kotvy_11</t>
  </si>
  <si>
    <t>28</t>
  </si>
  <si>
    <t>5912060210</t>
  </si>
  <si>
    <t>Demontáž zajišťovací značky včetně sloupku a základu konzolové. Poznámka: 1. V cenách jsou započteny náklady na demontáž součástí značky, úpravu a urovnání terénu.</t>
  </si>
  <si>
    <t>-1126626579</t>
  </si>
  <si>
    <t>Poznámka k souboru cen:_x000d_
1. V cenách jsou započteny náklady na demontáž součástí značky, úpravu a urovnání terénu.</t>
  </si>
  <si>
    <t>Poznámka k položce:_x000d_
Značka=kus</t>
  </si>
  <si>
    <t>ZZ a patky</t>
  </si>
  <si>
    <t>34+41</t>
  </si>
  <si>
    <t>29</t>
  </si>
  <si>
    <t>5912065010</t>
  </si>
  <si>
    <t>Montáž zajišťovací značky samostatné konzolové. Poznámka: 1. V cenách jsou započteny náklady na montáž součástí značky včetně zemních prací a úpravy terénu. 2. V cenách nejsou obsaženy náklady na dodávku materiálu.</t>
  </si>
  <si>
    <t>-1475292166</t>
  </si>
  <si>
    <t>Poznámka k souboru cen:_x000d_
1. V cenách jsou započteny náklady na montáž součástí značky včetně zemních prací a úpravy terénu._x000d_
2. V cenách nejsou obsaženy náklady na dodávku materiálu.</t>
  </si>
  <si>
    <t>30</t>
  </si>
  <si>
    <t>5914020010</t>
  </si>
  <si>
    <t>Čištění otevřených odvodňovacích zařízení strojně příkop zpevněný. Poznámka: 1. V cenách jsou započteny náklady na odtěžení nánosu a nečistot, rozprostření výzisku na terén nebo naložení na dopravní prostředek. 2. V cenách nejsou obsaženy náklady na dopravu a skládkovné.</t>
  </si>
  <si>
    <t>96656979</t>
  </si>
  <si>
    <t>Poznámka k souboru cen:_x000d_
1. V cenách jsou započteny náklady na odtěžení nánosu a nečistot, rozprostření výzisku na terén nebo naložení na dopravní prostředek._x000d_
2. V cenách nejsou obsaženy náklady na dopravu a skládkovné.</t>
  </si>
  <si>
    <t>km 4,450 - 4325 Pp</t>
  </si>
  <si>
    <t>125*0,15*1</t>
  </si>
  <si>
    <t>455*0,15*1</t>
  </si>
  <si>
    <t>185*0,15*1</t>
  </si>
  <si>
    <t>km 6,130 - 5,800 Pp</t>
  </si>
  <si>
    <t>330*0,2*1</t>
  </si>
  <si>
    <t>170*0,2*1</t>
  </si>
  <si>
    <t>31</t>
  </si>
  <si>
    <t>5914020030</t>
  </si>
  <si>
    <t>Čištění otevřených odvodňovacích zařízení strojně recipient. Poznámka: 1. V cenách jsou započteny náklady na odtěžení nánosu a nečistot, rozprostření výzisku na terén nebo naložení na dopravní prostředek. 2. V cenách nejsou obsaženy náklady na dopravu a skládkovné.</t>
  </si>
  <si>
    <t>-752859631</t>
  </si>
  <si>
    <t>vyčištění prostoru před propustek km 5,700 Lp+Pp</t>
  </si>
  <si>
    <t>32</t>
  </si>
  <si>
    <t>5914040030</t>
  </si>
  <si>
    <t>Čištění krytých odvodňovacích zařízení ručně svodného potrubí. Poznámka: 1. V cenách jsou započteny náklady na pročištění nebo propláchnutí, odstranění usazenin a naložení výzisku na dopravní prostředek. 2. V cenách nejsou obsaženy náklady na dopravu výzisku a skládkovné.</t>
  </si>
  <si>
    <t>-708807628</t>
  </si>
  <si>
    <t>Poznámka k souboru cen:_x000d_
1. V cenách jsou započteny náklady na pročištění nebo propláchnutí, odstranění usazenin a naložení výzisku na dopravní prostředek._x000d_
2. V cenách nejsou obsaženy náklady na dopravu výzisku a skládkovné.</t>
  </si>
  <si>
    <t>km 4,600 Pp</t>
  </si>
  <si>
    <t>km 4,900 Pp</t>
  </si>
  <si>
    <t>33</t>
  </si>
  <si>
    <t>5915010010</t>
  </si>
  <si>
    <t>Těžení zeminy nebo horniny železničního spodku I. třídy. Poznámka: 1. V cenách jsou započteny náklady na těžení a uložení výzisku na terén nebo naložení na dopravní prostředek a uložení na úložišti.</t>
  </si>
  <si>
    <t>2091041729</t>
  </si>
  <si>
    <t>Poznámka k souboru cen:_x000d_
1. V cenách jsou započteny náklady na těžení a uložení výzisku na terén nebo naložení na dopravní prostředek a uložení na úložišti.</t>
  </si>
  <si>
    <t>Poznámka k položce:_x000d_
odstranění nánosů na stezce</t>
  </si>
  <si>
    <t>km 4,530 - 4,510 Lp</t>
  </si>
  <si>
    <t>0,5*1*0,5*20</t>
  </si>
  <si>
    <t>km 4,830 - 4,530 Lp</t>
  </si>
  <si>
    <t>((0,5*1*0,5)+(0,4*1))*300</t>
  </si>
  <si>
    <t>km 5,200 - 5,180 Pp</t>
  </si>
  <si>
    <t>((0,6*1*0,5)+(0,2*1))*20</t>
  </si>
  <si>
    <t>km 6,120 - 6,080 Lp</t>
  </si>
  <si>
    <t>0,4*1*0,5*40</t>
  </si>
  <si>
    <t>km 6,600 - 6,570 Lp</t>
  </si>
  <si>
    <t>0,6*1*0,5*30</t>
  </si>
  <si>
    <t>34</t>
  </si>
  <si>
    <t>M</t>
  </si>
  <si>
    <t>5955101005</t>
  </si>
  <si>
    <t>Kamenivo drcené štěrk frakce 31,5/63 třídy min. BII</t>
  </si>
  <si>
    <t>2040615079</t>
  </si>
  <si>
    <t>1662,339*1,65</t>
  </si>
  <si>
    <t>35</t>
  </si>
  <si>
    <t>5963104035</t>
  </si>
  <si>
    <t>Přejezd železobetonový kompletní sestava</t>
  </si>
  <si>
    <t>1772068413</t>
  </si>
  <si>
    <t xml:space="preserve">Poznámka k položce:_x000d_
ŽB přejezdová konstrukce s nosiči schválená k použití u SŽDC_x000d_
- panely vnější ( dl.&gt;=850 mm ) , vnitřní, závěrné zídky, oporníky, opěrky a náběhy_x000d_
</t>
  </si>
  <si>
    <t>36</t>
  </si>
  <si>
    <t>5962119010</t>
  </si>
  <si>
    <t>Zajištění PPK konzolová značka</t>
  </si>
  <si>
    <t>1181799871</t>
  </si>
  <si>
    <t>Poznámka k položce:_x000d_
včetně štítku</t>
  </si>
  <si>
    <t>37</t>
  </si>
  <si>
    <t>5958125000</t>
  </si>
  <si>
    <t>Komplety s antikorozní úpravou Skl 14 (svěrka Skl14, vrtule R1, podložka Uls7)</t>
  </si>
  <si>
    <t>479962145</t>
  </si>
  <si>
    <t>38</t>
  </si>
  <si>
    <t>5957134010</t>
  </si>
  <si>
    <t>Lepený izolovaný styk tv. S49 s tepelně zpracovanou hlavou délky 3,60 m</t>
  </si>
  <si>
    <t>-487692182</t>
  </si>
  <si>
    <t>OST</t>
  </si>
  <si>
    <t>Ostatní</t>
  </si>
  <si>
    <t>39</t>
  </si>
  <si>
    <t>7497351560</t>
  </si>
  <si>
    <t>Montáž přímého ukolejnění na elektrizovaných tratích nebo v kolejových obvodech</t>
  </si>
  <si>
    <t>512</t>
  </si>
  <si>
    <t>-2141753869</t>
  </si>
  <si>
    <t>etapa TSO + proprac.</t>
  </si>
  <si>
    <t>2*67</t>
  </si>
  <si>
    <t>40</t>
  </si>
  <si>
    <t>7497371630</t>
  </si>
  <si>
    <t>Demontáže zařízení trakčního vedení svodu propojení nebo ukolejnění na elektrizovaných tratích nebo v kolejových obvodech - demontáž stávajícího zařízení se všemi pomocnými doplňujícími úpravami</t>
  </si>
  <si>
    <t>2010647420</t>
  </si>
  <si>
    <t>41</t>
  </si>
  <si>
    <t>9902100100</t>
  </si>
  <si>
    <t>Doprava dodávek zhotovitele, dodávek objednatele nebo výzisku mechanizací přes 3,5 t sypanin do 10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</si>
  <si>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1583373771</t>
  </si>
  <si>
    <t>Poznámka k souboru cen:_x000d_
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 Ceny jsou určeny pro dopravu silničními i kolejovými vozidly. V ceně jsou započteny i náklady na zpáteční cestu dopravního prostředku. Pokud bude realizována jednosměrná přeprava z bodu A do bodu B (např. pro společnost Cargo, a.s.), uvažuje se poloviční vzdálenost z celkově ujeté trasy.</t>
  </si>
  <si>
    <t>Poznámka k položce:_x000d_
odvoz na skládku odpadů</t>
  </si>
  <si>
    <t>suť</t>
  </si>
  <si>
    <t>4404,26</t>
  </si>
  <si>
    <t>pryž + PE podložky</t>
  </si>
  <si>
    <t>10,203</t>
  </si>
  <si>
    <t>beton</t>
  </si>
  <si>
    <t>25,625</t>
  </si>
  <si>
    <t>42</t>
  </si>
  <si>
    <t>9902200100</t>
  </si>
  <si>
    <t>Doprava dodávek zhotovitele, dodávek objednatele nebo výzisku mechanizací přes 3,5 t objemnějšího kusového materiálu do 10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</si>
  <si>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-441190126</t>
  </si>
  <si>
    <t xml:space="preserve">"materiál zadavatele - nové kolejnice, pražce a pražcové kotvy       " Materiál_zad_11</t>
  </si>
  <si>
    <t>43</t>
  </si>
  <si>
    <t>9902900100</t>
  </si>
  <si>
    <t>Naložení sypanin, drobného kusového materiálu, suti Poznámka: Ceny jsou určeny pro nakládání materiálu v případech, kdy není naložení součástí dodávky materiálu nebo není uvedeno v popisu cen a pro nakládání z meziskládky. Ceny se použijí i pro nakládání materiálu z vlastních zásob objednatele.</t>
  </si>
  <si>
    <t>1779033847</t>
  </si>
  <si>
    <t>Poznámka k souboru cen:_x000d_
Ceny jsou určeny pro nakládání materiálu v případech, kdy není naložení součástí dodávky materiálu nebo není uvedeno v popisu cen a pro nakládání z meziskládky. Ceny se použijí i pro nakládání materiálu z vlastních zásob objednatele.</t>
  </si>
  <si>
    <t>banket do 0,1 m</t>
  </si>
  <si>
    <t>1360*0,1*1,8</t>
  </si>
  <si>
    <t>banket do 0,2 m</t>
  </si>
  <si>
    <t>1207,5*0,2*1,8</t>
  </si>
  <si>
    <t>těžení</t>
  </si>
  <si>
    <t>227*1,8</t>
  </si>
  <si>
    <t>příkopy</t>
  </si>
  <si>
    <t>228,25*1,8</t>
  </si>
  <si>
    <t>propustek</t>
  </si>
  <si>
    <t>4*1,8</t>
  </si>
  <si>
    <t>odpočet za doplnění stezky</t>
  </si>
  <si>
    <t>-50,5*1,8</t>
  </si>
  <si>
    <t>44</t>
  </si>
  <si>
    <t>9902900200</t>
  </si>
  <si>
    <t>Naložení objemnějšího kusového materiálu, vybouraných hmot Poznámka: Ceny jsou určeny pro nakládání materiálu v případech, kdy není naložení součástí dodávky materiálu nebo není uvedeno v popisu cen a pro nakládání z meziskládky. Ceny se použijí i pro nakládání materiálu z vlastních zásob objednatele.</t>
  </si>
  <si>
    <t>794141942</t>
  </si>
  <si>
    <t xml:space="preserve">"složení kolejnic délky 75 m z oběhových vozů                            "KolPasy11*0,04939</t>
  </si>
  <si>
    <t xml:space="preserve">"složení B91S z oběhových vozů                                                         "B91S2_11*0,327</t>
  </si>
  <si>
    <t xml:space="preserve">"složení kotev z dopravního prostředku                                         "Pražcové_kotvy_11*0,01004</t>
  </si>
  <si>
    <t>45</t>
  </si>
  <si>
    <t>9909000100</t>
  </si>
  <si>
    <t>Poplatek za uložení suti nebo hmot na oficiální skládku Poznámka: V cenách jsou započteny náklady na uložení stavebního odpadu na oficiální skládku.Je třeba zohlednit regionální rozdíly v cenách poplatků za uložení suti a odpadů. Tyto se mohou výrazně lišit s ohledem nejen na region, ale také na množství a druh ukládaného odpadu.</t>
  </si>
  <si>
    <t>768757427</t>
  </si>
  <si>
    <t>Poznámka k souboru cen:_x000d_
V cenách jsou započteny náklady na uložení stavebního odpadu na oficiální skládku.Je třeba zohlednit regionální rozdíly v cenách poplatků za uložení suti a odpadů. Tyto se mohou výrazně lišit s ohledem nejen na region, ale také na množství a druh ukládaného odpadu.</t>
  </si>
  <si>
    <t>odpad čištění</t>
  </si>
  <si>
    <t>1662,339*1,8</t>
  </si>
  <si>
    <t>46</t>
  </si>
  <si>
    <t>9909000400</t>
  </si>
  <si>
    <t>Poplatek za likvidaci plastových součástí Poznámka: V cenách jsou započteny náklady na uložení stavebního odpadu na oficiální skládku.Je třeba zohlednit regionální rozdíly v cenách poplatků za uložení suti a odpadů. Tyto se mohou výrazně lišit s ohledem nejen na region, ale také na množství a druh ukládaného odpadu.</t>
  </si>
  <si>
    <t>1591561372</t>
  </si>
  <si>
    <t>pryžové podložky</t>
  </si>
  <si>
    <t>4199*0,000163</t>
  </si>
  <si>
    <t>PE položky</t>
  </si>
  <si>
    <t>4199*0,00008</t>
  </si>
  <si>
    <t>47</t>
  </si>
  <si>
    <t>9909000500</t>
  </si>
  <si>
    <t>Poplatek uložení odpadu betonových prefabrikátů Poznámka: V cenách jsou započteny náklady na uložení stavebního odpadu na oficiální skládku.Je třeba zohlednit regionální rozdíly v cenách poplatků za uložení suti a odpadů. Tyto se mohou výrazně lišit s ohledem nejen na region, ale také na množství a druh ukládaného odpadu.</t>
  </si>
  <si>
    <t>148024305</t>
  </si>
  <si>
    <t>zz</t>
  </si>
  <si>
    <t>31*0,062</t>
  </si>
  <si>
    <t>patky</t>
  </si>
  <si>
    <t>0,5*0,5*1*2,5*41</t>
  </si>
  <si>
    <t>Č12 - 1a.SK Most n.n.</t>
  </si>
  <si>
    <t>-1656765113</t>
  </si>
  <si>
    <t>4*50/1,5</t>
  </si>
  <si>
    <t>-184980620</t>
  </si>
  <si>
    <t>4*50</t>
  </si>
  <si>
    <t>Snížení KL pod patou kolejnice v koleji. Poznámka: 1. V cenách jsou započteny náklady na snížení KL pod patrou kolejnice ručně vidlemi.2. V cenách nejsou obsaženy náklady na doplnění a dodávku kameniva.</t>
  </si>
  <si>
    <t>-2101030957</t>
  </si>
  <si>
    <t>5906020120</t>
  </si>
  <si>
    <t>Souvislá výměna pražců v KL otevřeném i zapuštěném pražce betonové příčné vystrojené. Poznámka: 1. V cenách jsou započteny náklady na souvislou výměnu pražců, demontáž upevňovadel, odstranění KL a části stezky, vysunutí a výměnu pražců, montáž upevňovadel, úpravu KL a části stezky, ošetření součástí mazivem a naložení výzisku na dopravní prostředek. U nevystrojených a výhybkových pražců dřevěných vrtání otvorů pro vrtule.2. V cenách nejsou obsaženy náklady na podbití pražců, snížení KL pod patou kolejnice, dodávku materiálu, dopravu výzisku na skládku a skládkovné.</t>
  </si>
  <si>
    <t>-197870347</t>
  </si>
  <si>
    <t>Poznámka k položce:_x000d_
Pražec=kus_x000d_
vyjmout 846 ks dřev. pražců_x000d_
vložit 857 ks B91_x000d_
KV 506 - km 3,872</t>
  </si>
  <si>
    <t>B91S2_12</t>
  </si>
  <si>
    <t>857,000</t>
  </si>
  <si>
    <t>2105656156</t>
  </si>
  <si>
    <t>5907015120</t>
  </si>
  <si>
    <t>Ojedinělá výměna kolejnic současně s výměnou pražců tv. S49 rozdělení "u". Poznámka: 1. V cenách jsou započteny náklady na demontáž upevňovadel, výměnu kolejnic, dílů a součástí, úpravu dilatačních spár, pryžových podložek, montáž upevňovadel, zřízení nebo demontáž prozatímních styků a ošetření součástí mazivem.2. V cenách nejsou započteny náklady na dělení kolejnic, zřízení svaru, demontáž nebo montáž styků.</t>
  </si>
  <si>
    <t>-353056964</t>
  </si>
  <si>
    <t>Poznámka k položce:_x000d_
Metr kolejnice=m_x000d_
vložky po výřezech styků, použít kolejnice z úseku 507-511</t>
  </si>
  <si>
    <t>20*1,1</t>
  </si>
  <si>
    <t>demontáž kolejnic u styků</t>
  </si>
  <si>
    <t>(2,8+3,1)/2</t>
  </si>
  <si>
    <t>Posun kolejnic před svařováním tv. S49. Poznámka: 1. V cenách jsou započteny náklady na přizdvižení a posun kolejnice. Položka se použije v případě krácení deformovaných konců kolejnic před svařováním.2. V cenách nejsou obsaženy náklady na demontáž a montáž upevňovadel. Položku nelze použít pro posun z důvodu úpravy dilatačních spár před svařováním.</t>
  </si>
  <si>
    <t>-790166157</t>
  </si>
  <si>
    <t>514*2</t>
  </si>
  <si>
    <t>-1094513624</t>
  </si>
  <si>
    <t>5908005430</t>
  </si>
  <si>
    <t>Oprava kolejnicového styku demontáž spojek tv. S49. Poznámka: 1. V cenách jsou započteny náklady na výměnu, demontáž nebo montáž vniřní spojky a/nebo celého styku a ošetření součástí mazivem. U přechodových spojek se použije položka s větším tvarem.2. V cenách nejsou obsaženy náklady na dodávku materiálu.</t>
  </si>
  <si>
    <t>styk</t>
  </si>
  <si>
    <t>-1261928476</t>
  </si>
  <si>
    <t>Poznámka k položce:_x000d_
Spojka=kus</t>
  </si>
  <si>
    <t>5908050010</t>
  </si>
  <si>
    <t>Výměna upevnění podkladnicového komplety a pryžová podložka. Poznámka: 1. V cenách jsou započteny náklady na demontáž, výměnu a montáž, ošetření součástí mazivem a naložení výzisku na dopravní prostředek.2. V cenách nejsou obsaženy náklady na vrtání pražce a dodávku materiálu.</t>
  </si>
  <si>
    <t>1040607430</t>
  </si>
  <si>
    <t>výběh</t>
  </si>
  <si>
    <t>184</t>
  </si>
  <si>
    <t>5909032020</t>
  </si>
  <si>
    <t>Přesná úprava GPK koleje směrové a výškové uspořádání pražce betonové. Poznámka: 1. V cenách jsou započteny náklady na úpravu směrového a výškového uspořádání strojní linkou ASP s přesným zaměřením její prostorové polohy, úpravu KL pluhem a měření mezních stavebních odchylek dle ČSN, měření techologických veličin a předání tištěných výstupů objednateli.2. V cenách nejsou obsaženy náklady na zaměření APK, doplnění a dodávku kameniva a snížení KL pod patou kolejnice.</t>
  </si>
  <si>
    <t>-1633000079</t>
  </si>
  <si>
    <t>0,514+0,05</t>
  </si>
  <si>
    <t>1831821474</t>
  </si>
  <si>
    <t>Poznámka k položce:_x000d_
S3/1, Kilometr koleje=km</t>
  </si>
  <si>
    <t>Svařování kolejnic termitem plný předehřev standardní spára svar sériový tv. S49. Poznámka: 1. V cenách jsou započteny náklady na vybrání kameniva z mezipražcového prostoru, demontáž upevňovadel, směrové a výškové vyrovnání kolejnic, provedení svaru, montáž upevňovadel, vizuální kontrola, měření geometrie svaru.2. V cenách nejsou obsaženy náklady na kontrolu svaru ultrazvukem, podbití pražců a demontáž styku.</t>
  </si>
  <si>
    <t>-377093384</t>
  </si>
  <si>
    <t>5910030310</t>
  </si>
  <si>
    <t>Příplatek za směrové vyrovnání kolejnic v obloucích o poloměru 300 m a menším. Poznámka: 1. V cenách jsou započteny náklady na použití přípravku pro směrové vyrovnání kolejnic.</t>
  </si>
  <si>
    <t>-1037277955</t>
  </si>
  <si>
    <t>-1532402276</t>
  </si>
  <si>
    <t>Umožnění volné dilatace kolejnice bez demontáže nebo montáže upevňovadel s osazením a odstraněním kluzných podložek rozdělení pražců "u". Poznámka: 1. V cenách jsou započteny náklady na uvolnění, demontáž a rovnoměrné prodloužení nebo zkrácení kolejnice, vyznačení značek a vedení dokumentace.2. V cenách nejsou obsaženy náklady na demontáž kolejnicových spojek.</t>
  </si>
  <si>
    <t>966537505</t>
  </si>
  <si>
    <t>(514+50)*2</t>
  </si>
  <si>
    <t>Montáž pražcové kotvy v koleji. Poznámka: 1. V cenách jsou započteny náklady na odstranění kameniva, montáž, ošetření součásti mazivem a úpravu kameniva.2. V cenách nejsou obsaženy náklady na dodávku materiálu.</t>
  </si>
  <si>
    <t>-1803268422</t>
  </si>
  <si>
    <t>26+15+10+607+8+13+26</t>
  </si>
  <si>
    <t>Praž_kotvy_12</t>
  </si>
  <si>
    <t>Montáž zajišťovací značky samostatné konzolové. Poznámka: 1. V cenách jsou započteny náklady na montáž součástí značky včetně zemních prací a úpravy terénu.2. V cenách nejsou obsaženy náklady na dodávku materiálu.</t>
  </si>
  <si>
    <t>1453267011</t>
  </si>
  <si>
    <t>-1470208466</t>
  </si>
  <si>
    <t>-591042481</t>
  </si>
  <si>
    <t>-2069640617</t>
  </si>
  <si>
    <t>9901000100</t>
  </si>
  <si>
    <t>Doprava dodávek zhotovitele, dodávek objednatele nebo výzisku mechanizací o nosnosti do 3,5 t do 10 km Poznámka: V cenách jsou započteny náklady přepravu materiálu ze skladů nebo skládek výrobce nebo dodavatele nebo z vlastních zásob objednatele na místo technologické manipulace včetně složení a poplatku za použití dopravní cesty. 
Ceny jsou určeny i pro dopravu výzisku do skladu, úložiště nebo na skládku včetně vyložení.
Ceny jsou určeny pro dopravu silničními i kolejovými vozidly.
V ceně jsou započteny i náklady na zpáteční cestu dopravního prostředku. V případě, že vozidlo jede jednosměrně (okružně), uvažuje se poloviční vzdálenost z celkově ujeté trasy.
 Měrnou jednotkou je kus stroje.</t>
  </si>
  <si>
    <t>-419477423</t>
  </si>
  <si>
    <t>Poznámka k položce:_x000d_
odvoz pryž a PE podložek na skládku</t>
  </si>
  <si>
    <t>2023830622</t>
  </si>
  <si>
    <t xml:space="preserve">"Přeprava nových kolejnic, pražců a kotev na stavbu               "Mat_zadavatele_12</t>
  </si>
  <si>
    <t>-1060846773</t>
  </si>
  <si>
    <t xml:space="preserve">"složení B91S z oběhových vozů                         "B91S2_12*0,327</t>
  </si>
  <si>
    <t xml:space="preserve">"složení kotev z dopravního prostředku          "Praž_kotvy_12*0,01004</t>
  </si>
  <si>
    <t>Mat_zadavatele_12</t>
  </si>
  <si>
    <t>Poplatek za likvidaci plastových součástí Poznámka: V cenách jsou započteny náklady na uložení stavebního odpadu na oficiální skládku.</t>
  </si>
  <si>
    <t>1548709420</t>
  </si>
  <si>
    <t>846*0,00163</t>
  </si>
  <si>
    <t>846*0,0008</t>
  </si>
  <si>
    <t>Č13 - Zabezpečovací zařízení Most n.n. - Herkules</t>
  </si>
  <si>
    <t>7594170280</t>
  </si>
  <si>
    <t>Propojovací příslušenství Příchytka lanová 3x20 boční 220/180 B91S/1 norma 703319003 (HM0404223990852)</t>
  </si>
  <si>
    <t>-647886678</t>
  </si>
  <si>
    <t>7594170310</t>
  </si>
  <si>
    <t>Propojovací příslušenství Příchytka lanová 3x20 vrchní 220/180 B91S/1 norma 703319004 (HM0404223990853)</t>
  </si>
  <si>
    <t>1364834611</t>
  </si>
  <si>
    <t>7594170620</t>
  </si>
  <si>
    <t>Propojovací příslušenství Příchytka lanová pro 3+3x20 300/215-B91S norma 703319008 (HM0404223990857)</t>
  </si>
  <si>
    <t>-44832392</t>
  </si>
  <si>
    <t>7594170060</t>
  </si>
  <si>
    <t xml:space="preserve">Propojovací příslušenství Příchytka lanová  trojitá LPT 20 norma 703309008 (HM0404223990050)</t>
  </si>
  <si>
    <t>1823398405</t>
  </si>
  <si>
    <t>7594107070</t>
  </si>
  <si>
    <t>Demontáž lanového propojení tlumivek z betonových pražců</t>
  </si>
  <si>
    <t>-516523206</t>
  </si>
  <si>
    <t>7594207010</t>
  </si>
  <si>
    <t>Demontáž stykového transformátoru DT olejového</t>
  </si>
  <si>
    <t>1028701712</t>
  </si>
  <si>
    <t>7594207050</t>
  </si>
  <si>
    <t>Demontáž stojánku kabelového KSL, KSLP</t>
  </si>
  <si>
    <t>-1488969166</t>
  </si>
  <si>
    <t>7594105070</t>
  </si>
  <si>
    <t>Montáž lanového propojení tlumivek na betonové pražce 1,9 nebo 2,4 m - propojení stykového transformátoru s kolejnicí nebo s dalším stykovým transformátorem lanovým propojením; usazení pražců nebo trámků mezi koleje nebo podél koleje; připevnění lana k pražcům nebo montážním trámkům</t>
  </si>
  <si>
    <t>-1879216824</t>
  </si>
  <si>
    <t>7594105072</t>
  </si>
  <si>
    <t>Montáž lanového propojení tlumivek na betonové pražce 3,7 nebo 4,2 m - propojení stykového transformátoru s kolejnicí nebo s dalším stykovým transformátorem lanovým propojením; usazení pražců nebo trámků mezi koleje nebo podél koleje; připevnění lana k pražcům nebo montážním trámkům</t>
  </si>
  <si>
    <t>1507149659</t>
  </si>
  <si>
    <t>7594205010</t>
  </si>
  <si>
    <t>Montáž stykového transformátoru jednoho DT olejového - usazení stykového transformátoru, montáž ochranných trubek, případně přídavných svorkovnic, jejich propojení a naplnění transformátoru olejem, montáž univerzálního úhelníku na střední vývod, propojení středních vývodů dvojice stykových transformátorů krátkým čtyřlanovým propojením, zatažení kabelů, nátěr, proměření izolačního stavu. Bez vyformování a zapojení kabelů, bez dodání svorkovnic, trubek, úhelníku a propojky</t>
  </si>
  <si>
    <t>458269823</t>
  </si>
  <si>
    <t>7594205060</t>
  </si>
  <si>
    <t>Montáž stojánku kabelového na betonové pražce KSL - usazení kabelového stojánku do výkopu bez provedení zemních prací, propojení stojánku s kolejnicemi jednokolíkovými lanovými propojeními, připevnění lan k pražci a montážním trámkům, zatažení kabelu, proměření izolačního stavu. Bez zhotovení a zapojení kabelové formy</t>
  </si>
  <si>
    <t>-1338376579</t>
  </si>
  <si>
    <t>7594105390</t>
  </si>
  <si>
    <t>Montáž pražce nebo trámku pro upevnění lanového propojení - usazení pražce nebo trámku mezi koleje nebo podél koleje; připevnění lana k pražci nebo montážnímu trámku</t>
  </si>
  <si>
    <t>-723124206</t>
  </si>
  <si>
    <t>1*5 'Přepočtené koeficientem množství</t>
  </si>
  <si>
    <t>O2 - Vedlejší rozpočtové náklady</t>
  </si>
  <si>
    <t>Č21 - VRN</t>
  </si>
  <si>
    <t>VRN - Vedlejší rozpočtové náklady</t>
  </si>
  <si>
    <t>051002000</t>
  </si>
  <si>
    <t xml:space="preserve">Finanční náklady - pojistné </t>
  </si>
  <si>
    <t>%</t>
  </si>
  <si>
    <t>-55324344</t>
  </si>
  <si>
    <t>RV303001</t>
  </si>
  <si>
    <t>Zjednodušený projekt opravy koleje</t>
  </si>
  <si>
    <t>-964575953</t>
  </si>
  <si>
    <t>RV315003</t>
  </si>
  <si>
    <t>Zařízení staveniště</t>
  </si>
  <si>
    <t>5876326</t>
  </si>
  <si>
    <t>RV317003</t>
  </si>
  <si>
    <t>Vybavení staveniště</t>
  </si>
  <si>
    <t>390045545</t>
  </si>
  <si>
    <t>RV322001</t>
  </si>
  <si>
    <t>Doplňující laboratorní rozbor kontaminace zeminy nebo KL</t>
  </si>
  <si>
    <t>soubor</t>
  </si>
  <si>
    <t>-345319442</t>
  </si>
  <si>
    <t>RV324001</t>
  </si>
  <si>
    <t>Diagnostika technické infrastruktury kabelové</t>
  </si>
  <si>
    <t>-1084849604</t>
  </si>
  <si>
    <t>RV342</t>
  </si>
  <si>
    <t>Organizační zajištění prací při zřizování a udržování BK</t>
  </si>
  <si>
    <t>-1507561506</t>
  </si>
  <si>
    <t>Poznámka k položce:_x000d_
Organizační zajištění prací při zřizování a udržování koleje. Činnosti podle př. S3/2, zejména technologická příprava pořízení schématu a projednání postupu s ST, kontrola stavební připravenosti a řízení postupu prací, předání prací a dokladů objednateli.</t>
  </si>
  <si>
    <t>RV350001</t>
  </si>
  <si>
    <t>Dokumentace skutečného provedení opravy železničního svršku a spodku</t>
  </si>
  <si>
    <t>-1064628053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</si>
  <si>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</si>
  <si>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</si>
  <si>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</si>
  <si>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</si>
  <si>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Trebuchet MS"/>
        <charset val="238"/>
        <i val="1"/>
        <color auto="1"/>
        <sz val="9"/>
        <scheme val="none"/>
      </rPr>
      <t xml:space="preserve">Rekapitulace stavby </t>
    </r>
    <r>
      <rPr>
        <rFont val="Trebuchet MS"/>
        <charset val="238"/>
        <color auto="1"/>
        <sz val="9"/>
        <scheme val="none"/>
      </rPr>
      <t>obsahuje sestavu Rekapitulace stavby a Rekapitulace objektů stavby a soupisů prací.</t>
    </r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</si>
  <si>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stavby</t>
    </r>
    <r>
      <rPr>
        <rFont val="Trebuchet MS"/>
        <charset val="238"/>
        <color auto="1"/>
        <sz val="9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</si>
  <si>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</si>
  <si>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se myslí "účastník zadávacího řízení" ve smyslu zákona o zadávání veřejných zakázek. </t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</si>
  <si>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objektů stavby a soupisů prací</t>
    </r>
    <r>
      <rPr>
        <rFont val="Trebuchet MS"/>
        <charset val="238"/>
        <color auto="1"/>
        <sz val="9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</si>
  <si>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</si>
  <si>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</si>
  <si>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</si>
  <si>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</si>
  <si>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</si>
  <si>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</si>
  <si>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</si>
  <si>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</si>
  <si>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</si>
  <si>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Soupis prací pro daný typ objektu</t>
  </si>
  <si>
    <r>
      <rPr>
        <rFont val="Trebuchet MS"/>
        <charset val="238"/>
        <i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</si>
  <si>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</si>
  <si>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rFont val="Trebuchet MS"/>
        <charset val="238"/>
        <b val="1"/>
        <color auto="1"/>
        <sz val="9"/>
        <scheme val="none"/>
      </rPr>
      <t>Krycí list soupisu</t>
    </r>
    <r>
      <rPr>
        <rFont val="Trebuchet MS"/>
        <charset val="238"/>
        <color auto="1"/>
        <sz val="9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</si>
  <si>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</si>
  <si>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Trebuchet MS"/>
        <charset val="238"/>
        <b val="1"/>
        <color auto="1"/>
        <sz val="9"/>
        <scheme val="none"/>
      </rPr>
      <t>Rekapitulace členění soupisu prací</t>
    </r>
    <r>
      <rPr>
        <rFont val="Trebuchet MS"/>
        <charset val="238"/>
        <color auto="1"/>
        <sz val="9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</si>
  <si>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</si>
  <si>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Trebuchet MS"/>
        <charset val="238"/>
        <b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</si>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</sst>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5">
    <font>
      <sz val="8"/>
      <name val="Arial CE"/>
      <family val="2"/>
    </font>
    <font>
      <sz val="8"/>
      <color rgb="FF969696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0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8"/>
      <name val="Arial CE"/>
    </font>
    <font>
      <sz val="12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969696"/>
      <name val="Arial CE"/>
    </font>
    <font>
      <sz val="8"/>
      <color rgb="FF000000"/>
      <name val="Arial CE"/>
    </font>
    <font>
      <b/>
      <sz val="12"/>
      <color rgb="FF800000"/>
      <name val="Arial CE"/>
    </font>
    <font>
      <sz val="8"/>
      <color rgb="FF960000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4" fillId="0" borderId="0" applyNumberFormat="0" applyFill="0" applyBorder="0" applyAlignment="0" applyProtection="0"/>
  </cellStyleXfs>
  <cellXfs count="368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0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2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0" fillId="2" borderId="0" xfId="0" applyFont="1" applyFill="1" applyAlignment="1" applyProtection="1">
      <alignment horizontal="left" vertical="center"/>
      <protection locked="0"/>
    </xf>
    <xf numFmtId="0" fontId="0" fillId="0" borderId="0" xfId="0" applyFont="1" applyAlignment="1" applyProtection="1">
      <alignment horizontal="left" vertical="top"/>
    </xf>
    <xf numFmtId="49" fontId="0" fillId="2" borderId="0" xfId="0" applyNumberFormat="1" applyFont="1" applyFill="1" applyAlignment="1" applyProtection="1">
      <alignment horizontal="left" vertical="center"/>
      <protection locked="0"/>
    </xf>
    <xf numFmtId="49" fontId="0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right" vertical="center"/>
    </xf>
    <xf numFmtId="4" fontId="17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3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3" fillId="3" borderId="8" xfId="0" applyFont="1" applyFill="1" applyBorder="1" applyAlignment="1" applyProtection="1">
      <alignment horizontal="center" vertical="center"/>
    </xf>
    <xf numFmtId="0" fontId="3" fillId="3" borderId="8" xfId="0" applyFont="1" applyFill="1" applyBorder="1" applyAlignment="1" applyProtection="1">
      <alignment horizontal="left" vertical="center"/>
    </xf>
    <xf numFmtId="4" fontId="3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left" vertical="center" wrapText="1"/>
    </xf>
    <xf numFmtId="0" fontId="2" fillId="0" borderId="4" xfId="0" applyFont="1" applyBorder="1" applyAlignment="1">
      <alignment vertical="center"/>
    </xf>
    <xf numFmtId="0" fontId="19" fillId="0" borderId="0" xfId="0" applyFont="1" applyAlignment="1" applyProtection="1">
      <alignment vertical="center"/>
    </xf>
    <xf numFmtId="165" fontId="0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1" fillId="0" borderId="15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1" fillId="0" borderId="15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1" fillId="4" borderId="8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right" vertical="center"/>
    </xf>
    <xf numFmtId="0" fontId="21" fillId="4" borderId="9" xfId="0" applyFont="1" applyFill="1" applyBorder="1" applyAlignment="1" applyProtection="1">
      <alignment horizontal="center" vertical="center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22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3" fillId="0" borderId="4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3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4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horizontal="right" vertical="center"/>
    </xf>
    <xf numFmtId="4" fontId="26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7" fillId="0" borderId="15" xfId="0" applyNumberFormat="1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vertical="center"/>
    </xf>
    <xf numFmtId="166" fontId="27" fillId="0" borderId="0" xfId="0" applyNumberFormat="1" applyFont="1" applyBorder="1" applyAlignment="1" applyProtection="1">
      <alignment vertical="center"/>
    </xf>
    <xf numFmtId="4" fontId="27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8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29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5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30" fillId="0" borderId="15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166" fontId="30" fillId="0" borderId="21" xfId="0" applyNumberFormat="1" applyFont="1" applyBorder="1" applyAlignment="1" applyProtection="1">
      <alignment vertical="center"/>
    </xf>
    <xf numFmtId="4" fontId="30" fillId="0" borderId="22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31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3" xfId="0" applyBorder="1" applyProtection="1">
      <protection locked="0"/>
    </xf>
    <xf numFmtId="0" fontId="14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/>
      <protection locked="0"/>
    </xf>
    <xf numFmtId="165" fontId="0" fillId="0" borderId="0" xfId="0" applyNumberFormat="1" applyFont="1" applyAlignment="1">
      <alignment horizontal="left" vertical="center"/>
    </xf>
    <xf numFmtId="0" fontId="0" fillId="0" borderId="4" xfId="0" applyFont="1" applyBorder="1" applyAlignment="1">
      <alignment vertical="center" wrapText="1"/>
    </xf>
    <xf numFmtId="0" fontId="0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13" xfId="0" applyFont="1" applyBorder="1" applyAlignment="1" applyProtection="1">
      <alignment vertical="center"/>
      <protection locked="0"/>
    </xf>
    <xf numFmtId="0" fontId="18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3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3" fillId="4" borderId="8" xfId="0" applyFont="1" applyFill="1" applyBorder="1" applyAlignment="1">
      <alignment horizontal="right" vertical="center"/>
    </xf>
    <xf numFmtId="0" fontId="3" fillId="4" borderId="8" xfId="0" applyFont="1" applyFill="1" applyBorder="1" applyAlignment="1">
      <alignment horizontal="center" vertical="center"/>
    </xf>
    <xf numFmtId="0" fontId="0" fillId="4" borderId="8" xfId="0" applyFont="1" applyFill="1" applyBorder="1" applyAlignment="1" applyProtection="1">
      <alignment vertical="center"/>
      <protection locked="0"/>
    </xf>
    <xf numFmtId="4" fontId="3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11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1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0" fontId="6" fillId="0" borderId="21" xfId="0" applyFont="1" applyBorder="1" applyAlignment="1" applyProtection="1">
      <alignment vertical="center"/>
      <protection locked="0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vertical="center"/>
      <protection locked="0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  <protection locked="0"/>
    </xf>
    <xf numFmtId="0" fontId="21" fillId="4" borderId="19" xfId="0" applyFont="1" applyFill="1" applyBorder="1" applyAlignment="1" applyProtection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4" fontId="23" fillId="0" borderId="0" xfId="0" applyNumberFormat="1" applyFont="1" applyAlignment="1" applyProtection="1"/>
    <xf numFmtId="166" fontId="33" fillId="0" borderId="13" xfId="0" applyNumberFormat="1" applyFont="1" applyBorder="1" applyAlignment="1" applyProtection="1"/>
    <xf numFmtId="166" fontId="33" fillId="0" borderId="14" xfId="0" applyNumberFormat="1" applyFont="1" applyBorder="1" applyAlignment="1" applyProtection="1"/>
    <xf numFmtId="4" fontId="19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0" fillId="0" borderId="23" xfId="0" applyFont="1" applyBorder="1" applyAlignment="1" applyProtection="1">
      <alignment horizontal="center" vertical="center"/>
    </xf>
    <xf numFmtId="49" fontId="0" fillId="0" borderId="23" xfId="0" applyNumberFormat="1" applyFont="1" applyBorder="1" applyAlignment="1" applyProtection="1">
      <alignment horizontal="left" vertical="center" wrapText="1"/>
    </xf>
    <xf numFmtId="0" fontId="0" fillId="0" borderId="23" xfId="0" applyFont="1" applyBorder="1" applyAlignment="1" applyProtection="1">
      <alignment horizontal="left" vertical="center" wrapText="1"/>
    </xf>
    <xf numFmtId="0" fontId="0" fillId="0" borderId="23" xfId="0" applyFont="1" applyBorder="1" applyAlignment="1" applyProtection="1">
      <alignment horizontal="center" vertical="center" wrapText="1"/>
    </xf>
    <xf numFmtId="167" fontId="0" fillId="0" borderId="23" xfId="0" applyNumberFormat="1" applyFont="1" applyBorder="1" applyAlignment="1" applyProtection="1">
      <alignment vertical="center"/>
    </xf>
    <xf numFmtId="4" fontId="0" fillId="2" borderId="23" xfId="0" applyNumberFormat="1" applyFont="1" applyFill="1" applyBorder="1" applyAlignment="1" applyProtection="1">
      <alignment vertical="center"/>
      <protection locked="0"/>
    </xf>
    <xf numFmtId="4" fontId="0" fillId="0" borderId="23" xfId="0" applyNumberFormat="1" applyFont="1" applyBorder="1" applyAlignment="1" applyProtection="1">
      <alignment vertical="center"/>
    </xf>
    <xf numFmtId="0" fontId="1" fillId="2" borderId="15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6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vertical="center" wrapText="1"/>
    </xf>
    <xf numFmtId="0" fontId="0" fillId="0" borderId="15" xfId="0" applyFont="1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6" fillId="0" borderId="23" xfId="0" applyFont="1" applyBorder="1" applyAlignment="1" applyProtection="1">
      <alignment horizontal="center" vertical="center"/>
    </xf>
    <xf numFmtId="49" fontId="36" fillId="0" borderId="23" xfId="0" applyNumberFormat="1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center" vertical="center" wrapText="1"/>
    </xf>
    <xf numFmtId="167" fontId="36" fillId="0" borderId="23" xfId="0" applyNumberFormat="1" applyFont="1" applyBorder="1" applyAlignment="1" applyProtection="1">
      <alignment vertical="center"/>
    </xf>
    <xf numFmtId="4" fontId="36" fillId="2" borderId="23" xfId="0" applyNumberFormat="1" applyFont="1" applyFill="1" applyBorder="1" applyAlignment="1" applyProtection="1">
      <alignment vertical="center"/>
      <protection locked="0"/>
    </xf>
    <xf numFmtId="4" fontId="36" fillId="0" borderId="23" xfId="0" applyNumberFormat="1" applyFont="1" applyBorder="1" applyAlignment="1" applyProtection="1">
      <alignment vertical="center"/>
    </xf>
    <xf numFmtId="0" fontId="36" fillId="0" borderId="4" xfId="0" applyFont="1" applyBorder="1" applyAlignment="1">
      <alignment vertical="center"/>
    </xf>
    <xf numFmtId="0" fontId="36" fillId="2" borderId="15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10" fillId="0" borderId="22" xfId="0" applyFont="1" applyBorder="1" applyAlignment="1" applyProtection="1">
      <alignment vertical="center"/>
    </xf>
    <xf numFmtId="0" fontId="11" fillId="0" borderId="20" xfId="0" applyFont="1" applyBorder="1" applyAlignment="1" applyProtection="1">
      <alignment vertical="center"/>
    </xf>
    <xf numFmtId="0" fontId="11" fillId="0" borderId="21" xfId="0" applyFont="1" applyBorder="1" applyAlignment="1" applyProtection="1">
      <alignment vertical="center"/>
    </xf>
    <xf numFmtId="0" fontId="11" fillId="0" borderId="22" xfId="0" applyFont="1" applyBorder="1" applyAlignment="1" applyProtection="1">
      <alignment vertical="center"/>
    </xf>
    <xf numFmtId="167" fontId="0" fillId="2" borderId="23" xfId="0" applyNumberFormat="1" applyFont="1" applyFill="1" applyBorder="1" applyAlignment="1" applyProtection="1">
      <alignment vertical="center"/>
      <protection locked="0"/>
    </xf>
    <xf numFmtId="0" fontId="1" fillId="2" borderId="20" xfId="0" applyFont="1" applyFill="1" applyBorder="1" applyAlignment="1" applyProtection="1">
      <alignment horizontal="left" vertical="center"/>
      <protection locked="0"/>
    </xf>
    <xf numFmtId="0" fontId="1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1" fillId="0" borderId="21" xfId="0" applyNumberFormat="1" applyFont="1" applyBorder="1" applyAlignment="1" applyProtection="1">
      <alignment vertical="center"/>
    </xf>
    <xf numFmtId="166" fontId="1" fillId="0" borderId="22" xfId="0" applyNumberFormat="1" applyFont="1" applyBorder="1" applyAlignment="1" applyProtection="1">
      <alignment vertical="center"/>
    </xf>
    <xf numFmtId="0" fontId="0" fillId="0" borderId="0" xfId="0" applyAlignment="1">
      <alignment vertical="top"/>
    </xf>
    <xf numFmtId="0" fontId="37" fillId="0" borderId="24" xfId="0" applyFont="1" applyBorder="1" applyAlignment="1">
      <alignment vertical="center" wrapText="1"/>
    </xf>
    <xf numFmtId="0" fontId="37" fillId="0" borderId="25" xfId="0" applyFont="1" applyBorder="1" applyAlignment="1">
      <alignment vertical="center" wrapText="1"/>
    </xf>
    <xf numFmtId="0" fontId="37" fillId="0" borderId="26" xfId="0" applyFont="1" applyBorder="1" applyAlignment="1">
      <alignment vertical="center" wrapText="1"/>
    </xf>
    <xf numFmtId="0" fontId="37" fillId="0" borderId="27" xfId="0" applyFont="1" applyBorder="1" applyAlignment="1">
      <alignment horizontal="center" vertical="center" wrapText="1"/>
    </xf>
    <xf numFmtId="0" fontId="38" fillId="0" borderId="1" xfId="0" applyFont="1" applyBorder="1" applyAlignment="1">
      <alignment horizontal="center" vertical="center" wrapText="1"/>
    </xf>
    <xf numFmtId="0" fontId="37" fillId="0" borderId="28" xfId="0" applyFont="1" applyBorder="1" applyAlignment="1">
      <alignment horizontal="center" vertical="center" wrapText="1"/>
    </xf>
    <xf numFmtId="0" fontId="37" fillId="0" borderId="27" xfId="0" applyFont="1" applyBorder="1" applyAlignment="1">
      <alignment vertical="center" wrapText="1"/>
    </xf>
    <xf numFmtId="0" fontId="39" fillId="0" borderId="29" xfId="0" applyFont="1" applyBorder="1" applyAlignment="1">
      <alignment horizontal="left" wrapText="1"/>
    </xf>
    <xf numFmtId="0" fontId="37" fillId="0" borderId="28" xfId="0" applyFont="1" applyBorder="1" applyAlignment="1">
      <alignment vertical="center" wrapText="1"/>
    </xf>
    <xf numFmtId="0" fontId="39" fillId="0" borderId="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center" wrapText="1"/>
    </xf>
    <xf numFmtId="0" fontId="40" fillId="0" borderId="27" xfId="0" applyFont="1" applyBorder="1" applyAlignment="1">
      <alignment vertical="center" wrapText="1"/>
    </xf>
    <xf numFmtId="0" fontId="40" fillId="0" borderId="1" xfId="0" applyFont="1" applyBorder="1" applyAlignment="1">
      <alignment vertical="center" wrapText="1"/>
    </xf>
    <xf numFmtId="0" fontId="40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vertical="center"/>
    </xf>
    <xf numFmtId="49" fontId="40" fillId="0" borderId="1" xfId="0" applyNumberFormat="1" applyFont="1" applyBorder="1" applyAlignment="1">
      <alignment horizontal="left" vertical="center" wrapText="1"/>
    </xf>
    <xf numFmtId="49" fontId="40" fillId="0" borderId="1" xfId="0" applyNumberFormat="1" applyFont="1" applyBorder="1" applyAlignment="1">
      <alignment vertical="center" wrapText="1"/>
    </xf>
    <xf numFmtId="0" fontId="37" fillId="0" borderId="30" xfId="0" applyFont="1" applyBorder="1" applyAlignment="1">
      <alignment vertical="center" wrapText="1"/>
    </xf>
    <xf numFmtId="0" fontId="41" fillId="0" borderId="29" xfId="0" applyFont="1" applyBorder="1" applyAlignment="1">
      <alignment vertical="center" wrapText="1"/>
    </xf>
    <xf numFmtId="0" fontId="37" fillId="0" borderId="31" xfId="0" applyFont="1" applyBorder="1" applyAlignment="1">
      <alignment vertical="center" wrapText="1"/>
    </xf>
    <xf numFmtId="0" fontId="37" fillId="0" borderId="1" xfId="0" applyFont="1" applyBorder="1" applyAlignment="1">
      <alignment vertical="top"/>
    </xf>
    <xf numFmtId="0" fontId="37" fillId="0" borderId="0" xfId="0" applyFont="1" applyAlignment="1">
      <alignment vertical="top"/>
    </xf>
    <xf numFmtId="0" fontId="37" fillId="0" borderId="24" xfId="0" applyFont="1" applyBorder="1" applyAlignment="1">
      <alignment horizontal="left" vertical="center"/>
    </xf>
    <xf numFmtId="0" fontId="37" fillId="0" borderId="25" xfId="0" applyFont="1" applyBorder="1" applyAlignment="1">
      <alignment horizontal="left" vertical="center"/>
    </xf>
    <xf numFmtId="0" fontId="37" fillId="0" borderId="26" xfId="0" applyFont="1" applyBorder="1" applyAlignment="1">
      <alignment horizontal="left" vertical="center"/>
    </xf>
    <xf numFmtId="0" fontId="37" fillId="0" borderId="27" xfId="0" applyFont="1" applyBorder="1" applyAlignment="1">
      <alignment horizontal="left" vertical="center"/>
    </xf>
    <xf numFmtId="0" fontId="38" fillId="0" borderId="1" xfId="0" applyFont="1" applyBorder="1" applyAlignment="1">
      <alignment horizontal="center" vertical="center"/>
    </xf>
    <xf numFmtId="0" fontId="37" fillId="0" borderId="28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2" fillId="0" borderId="0" xfId="0" applyFont="1" applyAlignment="1">
      <alignment horizontal="left" vertical="center"/>
    </xf>
    <xf numFmtId="0" fontId="39" fillId="0" borderId="29" xfId="0" applyFont="1" applyBorder="1" applyAlignment="1">
      <alignment horizontal="left" vertical="center"/>
    </xf>
    <xf numFmtId="0" fontId="39" fillId="0" borderId="29" xfId="0" applyFont="1" applyBorder="1" applyAlignment="1">
      <alignment horizontal="center" vertical="center"/>
    </xf>
    <xf numFmtId="0" fontId="42" fillId="0" borderId="29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0" fillId="0" borderId="0" xfId="0" applyFont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40" fillId="0" borderId="27" xfId="0" applyFont="1" applyBorder="1" applyAlignment="1">
      <alignment horizontal="left" vertical="center"/>
    </xf>
    <xf numFmtId="0" fontId="40" fillId="0" borderId="1" xfId="0" applyFont="1" applyFill="1" applyBorder="1" applyAlignment="1">
      <alignment horizontal="left" vertical="center"/>
    </xf>
    <xf numFmtId="0" fontId="40" fillId="0" borderId="1" xfId="0" applyFont="1" applyFill="1" applyBorder="1" applyAlignment="1">
      <alignment horizontal="center" vertical="center"/>
    </xf>
    <xf numFmtId="0" fontId="37" fillId="0" borderId="30" xfId="0" applyFont="1" applyBorder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37" fillId="0" borderId="31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center" vertical="center" wrapText="1"/>
    </xf>
    <xf numFmtId="0" fontId="37" fillId="0" borderId="24" xfId="0" applyFont="1" applyBorder="1" applyAlignment="1">
      <alignment horizontal="left" vertical="center" wrapText="1"/>
    </xf>
    <xf numFmtId="0" fontId="37" fillId="0" borderId="25" xfId="0" applyFont="1" applyBorder="1" applyAlignment="1">
      <alignment horizontal="left" vertical="center" wrapText="1"/>
    </xf>
    <xf numFmtId="0" fontId="37" fillId="0" borderId="26" xfId="0" applyFont="1" applyBorder="1" applyAlignment="1">
      <alignment horizontal="left" vertical="center" wrapText="1"/>
    </xf>
    <xf numFmtId="0" fontId="37" fillId="0" borderId="27" xfId="0" applyFont="1" applyBorder="1" applyAlignment="1">
      <alignment horizontal="left" vertical="center" wrapText="1"/>
    </xf>
    <xf numFmtId="0" fontId="37" fillId="0" borderId="28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/>
    </xf>
    <xf numFmtId="0" fontId="40" fillId="0" borderId="30" xfId="0" applyFont="1" applyBorder="1" applyAlignment="1">
      <alignment horizontal="left" vertical="center" wrapText="1"/>
    </xf>
    <xf numFmtId="0" fontId="40" fillId="0" borderId="29" xfId="0" applyFont="1" applyBorder="1" applyAlignment="1">
      <alignment horizontal="left" vertical="center" wrapText="1"/>
    </xf>
    <xf numFmtId="0" fontId="40" fillId="0" borderId="3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top"/>
    </xf>
    <xf numFmtId="0" fontId="40" fillId="0" borderId="1" xfId="0" applyFont="1" applyBorder="1" applyAlignment="1">
      <alignment horizontal="center" vertical="top"/>
    </xf>
    <xf numFmtId="0" fontId="40" fillId="0" borderId="30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2" fillId="0" borderId="0" xfId="0" applyFont="1" applyAlignment="1">
      <alignment vertical="center"/>
    </xf>
    <xf numFmtId="0" fontId="39" fillId="0" borderId="1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39" fillId="0" borderId="29" xfId="0" applyFont="1" applyBorder="1" applyAlignment="1">
      <alignment vertical="center"/>
    </xf>
    <xf numFmtId="0" fontId="0" fillId="0" borderId="1" xfId="0" applyBorder="1" applyAlignment="1">
      <alignment vertical="top"/>
    </xf>
    <xf numFmtId="49" fontId="40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9" fillId="0" borderId="29" xfId="0" applyFont="1" applyBorder="1" applyAlignment="1">
      <alignment horizontal="left"/>
    </xf>
    <xf numFmtId="0" fontId="42" fillId="0" borderId="29" xfId="0" applyFont="1" applyBorder="1" applyAlignment="1"/>
    <xf numFmtId="0" fontId="37" fillId="0" borderId="27" xfId="0" applyFont="1" applyBorder="1" applyAlignment="1">
      <alignment vertical="top"/>
    </xf>
    <xf numFmtId="0" fontId="37" fillId="0" borderId="28" xfId="0" applyFont="1" applyBorder="1" applyAlignment="1">
      <alignment vertical="top"/>
    </xf>
    <xf numFmtId="0" fontId="37" fillId="0" borderId="1" xfId="0" applyFont="1" applyBorder="1" applyAlignment="1">
      <alignment horizontal="center" vertical="center"/>
    </xf>
    <xf numFmtId="0" fontId="37" fillId="0" borderId="1" xfId="0" applyFont="1" applyBorder="1" applyAlignment="1">
      <alignment horizontal="left" vertical="top"/>
    </xf>
    <xf numFmtId="0" fontId="37" fillId="0" borderId="30" xfId="0" applyFont="1" applyBorder="1" applyAlignment="1">
      <alignment vertical="top"/>
    </xf>
    <xf numFmtId="0" fontId="37" fillId="0" borderId="29" xfId="0" applyFont="1" applyBorder="1" applyAlignment="1">
      <alignment vertical="top"/>
    </xf>
    <xf numFmtId="0" fontId="37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theme" Target="theme/theme1.xml" /><Relationship Id="rId9" Type="http://schemas.openxmlformats.org/officeDocument/2006/relationships/calcChain" Target="calcChain.xml" /><Relationship Id="rId10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" customWidth="1"/>
    <col min="2" max="2" width="1.67" customWidth="1"/>
    <col min="3" max="3" width="4.17" customWidth="1"/>
    <col min="4" max="4" width="2.67" customWidth="1"/>
    <col min="5" max="5" width="2.67" customWidth="1"/>
    <col min="6" max="6" width="2.67" customWidth="1"/>
    <col min="7" max="7" width="2.67" customWidth="1"/>
    <col min="8" max="8" width="2.67" customWidth="1"/>
    <col min="9" max="9" width="2.67" customWidth="1"/>
    <col min="10" max="10" width="2.67" customWidth="1"/>
    <col min="11" max="11" width="2.67" customWidth="1"/>
    <col min="12" max="12" width="2.67" customWidth="1"/>
    <col min="13" max="13" width="2.67" customWidth="1"/>
    <col min="14" max="14" width="2.67" customWidth="1"/>
    <col min="15" max="15" width="2.67" customWidth="1"/>
    <col min="16" max="16" width="2.67" customWidth="1"/>
    <col min="17" max="17" width="2.67" customWidth="1"/>
    <col min="18" max="18" width="2.67" customWidth="1"/>
    <col min="19" max="19" width="2.67" customWidth="1"/>
    <col min="20" max="20" width="2.67" customWidth="1"/>
    <col min="21" max="21" width="2.67" customWidth="1"/>
    <col min="22" max="22" width="2.67" customWidth="1"/>
    <col min="23" max="23" width="2.67" customWidth="1"/>
    <col min="24" max="24" width="2.67" customWidth="1"/>
    <col min="25" max="25" width="2.67" customWidth="1"/>
    <col min="26" max="26" width="2.67" customWidth="1"/>
    <col min="27" max="27" width="2.67" customWidth="1"/>
    <col min="28" max="28" width="2.67" customWidth="1"/>
    <col min="29" max="29" width="2.67" customWidth="1"/>
    <col min="30" max="30" width="2.67" customWidth="1"/>
    <col min="31" max="31" width="2.67" customWidth="1"/>
    <col min="32" max="32" width="2.67" customWidth="1"/>
    <col min="33" max="33" width="2.67" customWidth="1"/>
    <col min="34" max="34" width="3.33" customWidth="1"/>
    <col min="35" max="35" width="31.67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5.67" customWidth="1"/>
    <col min="44" max="44" width="13.67" customWidth="1"/>
    <col min="45" max="45" width="25.83" hidden="1" customWidth="1"/>
    <col min="46" max="46" width="25.83" hidden="1" customWidth="1"/>
    <col min="47" max="47" width="25.83" hidden="1" customWidth="1"/>
    <col min="48" max="48" width="21.67" hidden="1" customWidth="1"/>
    <col min="49" max="49" width="21.67" hidden="1" customWidth="1"/>
    <col min="50" max="50" width="25" hidden="1" customWidth="1"/>
    <col min="51" max="51" width="25" hidden="1" customWidth="1"/>
    <col min="52" max="52" width="21.67" hidden="1" customWidth="1"/>
    <col min="53" max="53" width="19.17" hidden="1" customWidth="1"/>
    <col min="54" max="54" width="25" hidden="1" customWidth="1"/>
    <col min="55" max="55" width="21.6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  <col min="90" max="90" width="9.33" hidden="1"/>
    <col min="91" max="91" width="9.33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ht="36.96" customHeight="1">
      <c r="AR2"/>
      <c r="BS2" s="17" t="s">
        <v>6</v>
      </c>
      <c r="BT2" s="17" t="s">
        <v>7</v>
      </c>
    </row>
    <row r="3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19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20</v>
      </c>
      <c r="AL7" s="22"/>
      <c r="AM7" s="22"/>
      <c r="AN7" s="27" t="s">
        <v>21</v>
      </c>
      <c r="AO7" s="22"/>
      <c r="AP7" s="22"/>
      <c r="AQ7" s="22"/>
      <c r="AR7" s="20"/>
      <c r="BE7" s="31"/>
      <c r="BS7" s="17" t="s">
        <v>6</v>
      </c>
    </row>
    <row r="8" ht="12" customHeight="1">
      <c r="B8" s="21"/>
      <c r="C8" s="22"/>
      <c r="D8" s="32" t="s">
        <v>22</v>
      </c>
      <c r="E8" s="22"/>
      <c r="F8" s="22"/>
      <c r="G8" s="22"/>
      <c r="H8" s="22"/>
      <c r="I8" s="22"/>
      <c r="J8" s="22"/>
      <c r="K8" s="27" t="s">
        <v>23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24</v>
      </c>
      <c r="AL8" s="22"/>
      <c r="AM8" s="22"/>
      <c r="AN8" s="33" t="s">
        <v>25</v>
      </c>
      <c r="AO8" s="22"/>
      <c r="AP8" s="22"/>
      <c r="AQ8" s="22"/>
      <c r="AR8" s="20"/>
      <c r="BE8" s="31"/>
      <c r="BS8" s="17" t="s">
        <v>6</v>
      </c>
    </row>
    <row r="9" ht="29.28" customHeight="1">
      <c r="B9" s="21"/>
      <c r="C9" s="22"/>
      <c r="D9" s="26" t="s">
        <v>26</v>
      </c>
      <c r="E9" s="22"/>
      <c r="F9" s="22"/>
      <c r="G9" s="22"/>
      <c r="H9" s="22"/>
      <c r="I9" s="22"/>
      <c r="J9" s="22"/>
      <c r="K9" s="34" t="s">
        <v>27</v>
      </c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6" t="s">
        <v>28</v>
      </c>
      <c r="AL9" s="22"/>
      <c r="AM9" s="22"/>
      <c r="AN9" s="34" t="s">
        <v>29</v>
      </c>
      <c r="AO9" s="22"/>
      <c r="AP9" s="22"/>
      <c r="AQ9" s="22"/>
      <c r="AR9" s="20"/>
      <c r="BE9" s="31"/>
      <c r="BS9" s="17" t="s">
        <v>6</v>
      </c>
    </row>
    <row r="10" ht="12" customHeight="1">
      <c r="B10" s="21"/>
      <c r="C10" s="22"/>
      <c r="D10" s="32" t="s">
        <v>30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31</v>
      </c>
      <c r="AL10" s="22"/>
      <c r="AM10" s="22"/>
      <c r="AN10" s="27" t="s">
        <v>32</v>
      </c>
      <c r="AO10" s="22"/>
      <c r="AP10" s="22"/>
      <c r="AQ10" s="22"/>
      <c r="AR10" s="20"/>
      <c r="BE10" s="31"/>
      <c r="BS10" s="17" t="s">
        <v>6</v>
      </c>
    </row>
    <row r="11" ht="18.48" customHeight="1">
      <c r="B11" s="21"/>
      <c r="C11" s="22"/>
      <c r="D11" s="22"/>
      <c r="E11" s="27" t="s">
        <v>33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34</v>
      </c>
      <c r="AL11" s="22"/>
      <c r="AM11" s="22"/>
      <c r="AN11" s="27" t="s">
        <v>35</v>
      </c>
      <c r="AO11" s="22"/>
      <c r="AP11" s="22"/>
      <c r="AQ11" s="22"/>
      <c r="AR11" s="20"/>
      <c r="BE11" s="31"/>
      <c r="BS11" s="17" t="s">
        <v>6</v>
      </c>
    </row>
    <row r="12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ht="12" customHeight="1">
      <c r="B13" s="21"/>
      <c r="C13" s="22"/>
      <c r="D13" s="32" t="s">
        <v>36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31</v>
      </c>
      <c r="AL13" s="22"/>
      <c r="AM13" s="22"/>
      <c r="AN13" s="35" t="s">
        <v>37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5" t="s">
        <v>37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2" t="s">
        <v>34</v>
      </c>
      <c r="AL14" s="22"/>
      <c r="AM14" s="22"/>
      <c r="AN14" s="35" t="s">
        <v>37</v>
      </c>
      <c r="AO14" s="22"/>
      <c r="AP14" s="22"/>
      <c r="AQ14" s="22"/>
      <c r="AR14" s="20"/>
      <c r="BE14" s="31"/>
      <c r="BS14" s="17" t="s">
        <v>6</v>
      </c>
    </row>
    <row r="15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ht="12" customHeight="1">
      <c r="B16" s="21"/>
      <c r="C16" s="22"/>
      <c r="D16" s="32" t="s">
        <v>38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31</v>
      </c>
      <c r="AL16" s="22"/>
      <c r="AM16" s="22"/>
      <c r="AN16" s="27" t="s">
        <v>39</v>
      </c>
      <c r="AO16" s="22"/>
      <c r="AP16" s="22"/>
      <c r="AQ16" s="22"/>
      <c r="AR16" s="20"/>
      <c r="BE16" s="31"/>
      <c r="BS16" s="17" t="s">
        <v>4</v>
      </c>
    </row>
    <row r="17" ht="18.48" customHeight="1">
      <c r="B17" s="21"/>
      <c r="C17" s="22"/>
      <c r="D17" s="22"/>
      <c r="E17" s="27" t="s">
        <v>40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34</v>
      </c>
      <c r="AL17" s="22"/>
      <c r="AM17" s="22"/>
      <c r="AN17" s="27" t="s">
        <v>39</v>
      </c>
      <c r="AO17" s="22"/>
      <c r="AP17" s="22"/>
      <c r="AQ17" s="22"/>
      <c r="AR17" s="20"/>
      <c r="BE17" s="31"/>
      <c r="BS17" s="17" t="s">
        <v>41</v>
      </c>
    </row>
    <row r="18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ht="12" customHeight="1">
      <c r="B19" s="21"/>
      <c r="C19" s="22"/>
      <c r="D19" s="32" t="s">
        <v>42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31</v>
      </c>
      <c r="AL19" s="22"/>
      <c r="AM19" s="22"/>
      <c r="AN19" s="27" t="s">
        <v>39</v>
      </c>
      <c r="AO19" s="22"/>
      <c r="AP19" s="22"/>
      <c r="AQ19" s="22"/>
      <c r="AR19" s="20"/>
      <c r="BE19" s="31"/>
      <c r="BS19" s="17" t="s">
        <v>6</v>
      </c>
    </row>
    <row r="20" ht="18.48" customHeight="1">
      <c r="B20" s="21"/>
      <c r="C20" s="22"/>
      <c r="D20" s="22"/>
      <c r="E20" s="27" t="s">
        <v>43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34</v>
      </c>
      <c r="AL20" s="22"/>
      <c r="AM20" s="22"/>
      <c r="AN20" s="27" t="s">
        <v>39</v>
      </c>
      <c r="AO20" s="22"/>
      <c r="AP20" s="22"/>
      <c r="AQ20" s="22"/>
      <c r="AR20" s="20"/>
      <c r="BE20" s="31"/>
      <c r="BS20" s="17" t="s">
        <v>4</v>
      </c>
    </row>
    <row r="2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ht="12" customHeight="1">
      <c r="B22" s="21"/>
      <c r="C22" s="22"/>
      <c r="D22" s="32" t="s">
        <v>44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ht="45" customHeight="1">
      <c r="B23" s="21"/>
      <c r="C23" s="22"/>
      <c r="D23" s="22"/>
      <c r="E23" s="37" t="s">
        <v>45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2"/>
      <c r="AP23" s="22"/>
      <c r="AQ23" s="22"/>
      <c r="AR23" s="20"/>
      <c r="BE23" s="31"/>
    </row>
    <row r="24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ht="6.96" customHeight="1">
      <c r="B25" s="21"/>
      <c r="C25" s="22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2"/>
      <c r="AQ25" s="22"/>
      <c r="AR25" s="20"/>
      <c r="BE25" s="31"/>
    </row>
    <row r="26" s="1" customFormat="1" ht="25.92" customHeight="1">
      <c r="B26" s="39"/>
      <c r="C26" s="40"/>
      <c r="D26" s="41" t="s">
        <v>46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ROUND(AG54,2)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1" customFormat="1" ht="6.96" customHeight="1"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1" customFormat="1"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47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48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49</v>
      </c>
      <c r="AL28" s="45"/>
      <c r="AM28" s="45"/>
      <c r="AN28" s="45"/>
      <c r="AO28" s="45"/>
      <c r="AP28" s="40"/>
      <c r="AQ28" s="40"/>
      <c r="AR28" s="44"/>
      <c r="BE28" s="31"/>
    </row>
    <row r="29" hidden="1" s="2" customFormat="1" ht="14.4" customHeight="1">
      <c r="B29" s="46"/>
      <c r="C29" s="47"/>
      <c r="D29" s="32" t="s">
        <v>50</v>
      </c>
      <c r="E29" s="47"/>
      <c r="F29" s="32" t="s">
        <v>51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ROUND(AZ54,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ROUND(AV54, 2)</f>
        <v>0</v>
      </c>
      <c r="AL29" s="47"/>
      <c r="AM29" s="47"/>
      <c r="AN29" s="47"/>
      <c r="AO29" s="47"/>
      <c r="AP29" s="47"/>
      <c r="AQ29" s="47"/>
      <c r="AR29" s="50"/>
      <c r="BE29" s="31"/>
    </row>
    <row r="30" hidden="1" s="2" customFormat="1" ht="14.4" customHeight="1">
      <c r="B30" s="46"/>
      <c r="C30" s="47"/>
      <c r="D30" s="47"/>
      <c r="E30" s="47"/>
      <c r="F30" s="32" t="s">
        <v>52</v>
      </c>
      <c r="G30" s="47"/>
      <c r="H30" s="47"/>
      <c r="I30" s="47"/>
      <c r="J30" s="47"/>
      <c r="K30" s="47"/>
      <c r="L30" s="48">
        <v>0.14999999999999999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ROUND(BA54,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ROUND(AW54, 2)</f>
        <v>0</v>
      </c>
      <c r="AL30" s="47"/>
      <c r="AM30" s="47"/>
      <c r="AN30" s="47"/>
      <c r="AO30" s="47"/>
      <c r="AP30" s="47"/>
      <c r="AQ30" s="47"/>
      <c r="AR30" s="50"/>
      <c r="BE30" s="31"/>
    </row>
    <row r="31" s="2" customFormat="1" ht="14.4" customHeight="1">
      <c r="B31" s="46"/>
      <c r="C31" s="47"/>
      <c r="D31" s="32" t="s">
        <v>50</v>
      </c>
      <c r="E31" s="47"/>
      <c r="F31" s="32" t="s">
        <v>53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ROUND(BB54,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31"/>
    </row>
    <row r="32" s="2" customFormat="1" ht="14.4" customHeight="1">
      <c r="B32" s="46"/>
      <c r="C32" s="47"/>
      <c r="D32" s="47"/>
      <c r="E32" s="47"/>
      <c r="F32" s="32" t="s">
        <v>54</v>
      </c>
      <c r="G32" s="47"/>
      <c r="H32" s="47"/>
      <c r="I32" s="47"/>
      <c r="J32" s="47"/>
      <c r="K32" s="47"/>
      <c r="L32" s="48">
        <v>0.14999999999999999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ROUND(BC54,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31"/>
    </row>
    <row r="33" hidden="1" s="2" customFormat="1" ht="14.4" customHeight="1">
      <c r="B33" s="46"/>
      <c r="C33" s="47"/>
      <c r="D33" s="47"/>
      <c r="E33" s="47"/>
      <c r="F33" s="32" t="s">
        <v>55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ROUND(BD54,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</row>
    <row r="34" s="1" customFormat="1" ht="6.96" customHeight="1"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</row>
    <row r="35" s="1" customFormat="1" ht="25.92" customHeight="1">
      <c r="B35" s="39"/>
      <c r="C35" s="51"/>
      <c r="D35" s="52" t="s">
        <v>56</v>
      </c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4" t="s">
        <v>57</v>
      </c>
      <c r="U35" s="53"/>
      <c r="V35" s="53"/>
      <c r="W35" s="53"/>
      <c r="X35" s="55" t="s">
        <v>58</v>
      </c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6">
        <f>SUM(AK26:AK33)</f>
        <v>0</v>
      </c>
      <c r="AL35" s="53"/>
      <c r="AM35" s="53"/>
      <c r="AN35" s="53"/>
      <c r="AO35" s="57"/>
      <c r="AP35" s="51"/>
      <c r="AQ35" s="51"/>
      <c r="AR35" s="44"/>
    </row>
    <row r="36" s="1" customFormat="1" ht="6.96" customHeight="1"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</row>
    <row r="37" s="1" customFormat="1" ht="6.96" customHeight="1">
      <c r="B37" s="58"/>
      <c r="C37" s="59"/>
      <c r="D37" s="59"/>
      <c r="E37" s="59"/>
      <c r="F37" s="59"/>
      <c r="G37" s="59"/>
      <c r="H37" s="59"/>
      <c r="I37" s="59"/>
      <c r="J37" s="59"/>
      <c r="K37" s="59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  <c r="W37" s="59"/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  <c r="AM37" s="59"/>
      <c r="AN37" s="59"/>
      <c r="AO37" s="59"/>
      <c r="AP37" s="59"/>
      <c r="AQ37" s="59"/>
      <c r="AR37" s="44"/>
    </row>
    <row r="41" s="1" customFormat="1" ht="6.96" customHeight="1">
      <c r="B41" s="60"/>
      <c r="C41" s="61"/>
      <c r="D41" s="61"/>
      <c r="E41" s="61"/>
      <c r="F41" s="61"/>
      <c r="G41" s="61"/>
      <c r="H41" s="61"/>
      <c r="I41" s="61"/>
      <c r="J41" s="61"/>
      <c r="K41" s="61"/>
      <c r="L41" s="61"/>
      <c r="M41" s="61"/>
      <c r="N41" s="61"/>
      <c r="O41" s="61"/>
      <c r="P41" s="61"/>
      <c r="Q41" s="61"/>
      <c r="R41" s="61"/>
      <c r="S41" s="61"/>
      <c r="T41" s="61"/>
      <c r="U41" s="61"/>
      <c r="V41" s="61"/>
      <c r="W41" s="61"/>
      <c r="X41" s="61"/>
      <c r="Y41" s="61"/>
      <c r="Z41" s="61"/>
      <c r="AA41" s="61"/>
      <c r="AB41" s="61"/>
      <c r="AC41" s="61"/>
      <c r="AD41" s="61"/>
      <c r="AE41" s="61"/>
      <c r="AF41" s="61"/>
      <c r="AG41" s="61"/>
      <c r="AH41" s="61"/>
      <c r="AI41" s="61"/>
      <c r="AJ41" s="61"/>
      <c r="AK41" s="61"/>
      <c r="AL41" s="61"/>
      <c r="AM41" s="61"/>
      <c r="AN41" s="61"/>
      <c r="AO41" s="61"/>
      <c r="AP41" s="61"/>
      <c r="AQ41" s="61"/>
      <c r="AR41" s="44"/>
    </row>
    <row r="42" s="1" customFormat="1" ht="24.96" customHeight="1">
      <c r="B42" s="39"/>
      <c r="C42" s="23" t="s">
        <v>59</v>
      </c>
      <c r="D42" s="40"/>
      <c r="E42" s="40"/>
      <c r="F42" s="40"/>
      <c r="G42" s="40"/>
      <c r="H42" s="40"/>
      <c r="I42" s="40"/>
      <c r="J42" s="40"/>
      <c r="K42" s="40"/>
      <c r="L42" s="40"/>
      <c r="M42" s="40"/>
      <c r="N42" s="40"/>
      <c r="O42" s="40"/>
      <c r="P42" s="40"/>
      <c r="Q42" s="40"/>
      <c r="R42" s="40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  <c r="AF42" s="40"/>
      <c r="AG42" s="40"/>
      <c r="AH42" s="40"/>
      <c r="AI42" s="40"/>
      <c r="AJ42" s="40"/>
      <c r="AK42" s="40"/>
      <c r="AL42" s="40"/>
      <c r="AM42" s="40"/>
      <c r="AN42" s="40"/>
      <c r="AO42" s="40"/>
      <c r="AP42" s="40"/>
      <c r="AQ42" s="40"/>
      <c r="AR42" s="44"/>
    </row>
    <row r="43" s="1" customFormat="1" ht="6.96" customHeight="1">
      <c r="B43" s="39"/>
      <c r="C43" s="40"/>
      <c r="D43" s="40"/>
      <c r="E43" s="40"/>
      <c r="F43" s="40"/>
      <c r="G43" s="40"/>
      <c r="H43" s="40"/>
      <c r="I43" s="40"/>
      <c r="J43" s="40"/>
      <c r="K43" s="40"/>
      <c r="L43" s="40"/>
      <c r="M43" s="40"/>
      <c r="N43" s="40"/>
      <c r="O43" s="40"/>
      <c r="P43" s="40"/>
      <c r="Q43" s="40"/>
      <c r="R43" s="40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40"/>
      <c r="AD43" s="40"/>
      <c r="AE43" s="40"/>
      <c r="AF43" s="40"/>
      <c r="AG43" s="40"/>
      <c r="AH43" s="40"/>
      <c r="AI43" s="40"/>
      <c r="AJ43" s="40"/>
      <c r="AK43" s="40"/>
      <c r="AL43" s="40"/>
      <c r="AM43" s="40"/>
      <c r="AN43" s="40"/>
      <c r="AO43" s="40"/>
      <c r="AP43" s="40"/>
      <c r="AQ43" s="40"/>
      <c r="AR43" s="44"/>
    </row>
    <row r="44" s="1" customFormat="1" ht="12" customHeight="1">
      <c r="B44" s="39"/>
      <c r="C44" s="32" t="s">
        <v>13</v>
      </c>
      <c r="D44" s="40"/>
      <c r="E44" s="40"/>
      <c r="F44" s="40"/>
      <c r="G44" s="40"/>
      <c r="H44" s="40"/>
      <c r="I44" s="40"/>
      <c r="J44" s="40"/>
      <c r="K44" s="40"/>
      <c r="L44" s="40" t="str">
        <f>K5</f>
        <v>65019022</v>
      </c>
      <c r="M44" s="40"/>
      <c r="N44" s="40"/>
      <c r="O44" s="40"/>
      <c r="P44" s="40"/>
      <c r="Q44" s="40"/>
      <c r="R44" s="40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  <c r="AF44" s="40"/>
      <c r="AG44" s="40"/>
      <c r="AH44" s="40"/>
      <c r="AI44" s="40"/>
      <c r="AJ44" s="40"/>
      <c r="AK44" s="40"/>
      <c r="AL44" s="40"/>
      <c r="AM44" s="40"/>
      <c r="AN44" s="40"/>
      <c r="AO44" s="40"/>
      <c r="AP44" s="40"/>
      <c r="AQ44" s="40"/>
      <c r="AR44" s="44"/>
    </row>
    <row r="45" s="3" customFormat="1" ht="36.96" customHeight="1">
      <c r="B45" s="62"/>
      <c r="C45" s="63" t="s">
        <v>16</v>
      </c>
      <c r="D45" s="64"/>
      <c r="E45" s="64"/>
      <c r="F45" s="64"/>
      <c r="G45" s="64"/>
      <c r="H45" s="64"/>
      <c r="I45" s="64"/>
      <c r="J45" s="64"/>
      <c r="K45" s="64"/>
      <c r="L45" s="65" t="str">
        <f>K6</f>
        <v>Oprava traťového úseku v km 4,459 - 6,750 (Most n.n. - Herkules)</v>
      </c>
      <c r="M45" s="64"/>
      <c r="N45" s="64"/>
      <c r="O45" s="64"/>
      <c r="P45" s="64"/>
      <c r="Q45" s="64"/>
      <c r="R45" s="64"/>
      <c r="S45" s="64"/>
      <c r="T45" s="64"/>
      <c r="U45" s="64"/>
      <c r="V45" s="64"/>
      <c r="W45" s="64"/>
      <c r="X45" s="64"/>
      <c r="Y45" s="64"/>
      <c r="Z45" s="64"/>
      <c r="AA45" s="64"/>
      <c r="AB45" s="64"/>
      <c r="AC45" s="64"/>
      <c r="AD45" s="64"/>
      <c r="AE45" s="64"/>
      <c r="AF45" s="64"/>
      <c r="AG45" s="64"/>
      <c r="AH45" s="64"/>
      <c r="AI45" s="64"/>
      <c r="AJ45" s="64"/>
      <c r="AK45" s="64"/>
      <c r="AL45" s="64"/>
      <c r="AM45" s="64"/>
      <c r="AN45" s="64"/>
      <c r="AO45" s="64"/>
      <c r="AP45" s="64"/>
      <c r="AQ45" s="64"/>
      <c r="AR45" s="66"/>
    </row>
    <row r="46" s="1" customFormat="1" ht="6.96" customHeight="1"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40"/>
      <c r="M46" s="40"/>
      <c r="N46" s="40"/>
      <c r="O46" s="40"/>
      <c r="P46" s="40"/>
      <c r="Q46" s="40"/>
      <c r="R46" s="40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  <c r="AF46" s="40"/>
      <c r="AG46" s="40"/>
      <c r="AH46" s="40"/>
      <c r="AI46" s="40"/>
      <c r="AJ46" s="40"/>
      <c r="AK46" s="40"/>
      <c r="AL46" s="40"/>
      <c r="AM46" s="40"/>
      <c r="AN46" s="40"/>
      <c r="AO46" s="40"/>
      <c r="AP46" s="40"/>
      <c r="AQ46" s="40"/>
      <c r="AR46" s="44"/>
    </row>
    <row r="47" s="1" customFormat="1" ht="12" customHeight="1">
      <c r="B47" s="39"/>
      <c r="C47" s="32" t="s">
        <v>22</v>
      </c>
      <c r="D47" s="40"/>
      <c r="E47" s="40"/>
      <c r="F47" s="40"/>
      <c r="G47" s="40"/>
      <c r="H47" s="40"/>
      <c r="I47" s="40"/>
      <c r="J47" s="40"/>
      <c r="K47" s="40"/>
      <c r="L47" s="67" t="str">
        <f>IF(K8="","",K8)</f>
        <v xml:space="preserve">železniční trať  Most n.n. - Louka u Lit.</v>
      </c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  <c r="AF47" s="40"/>
      <c r="AG47" s="40"/>
      <c r="AH47" s="40"/>
      <c r="AI47" s="32" t="s">
        <v>24</v>
      </c>
      <c r="AJ47" s="40"/>
      <c r="AK47" s="40"/>
      <c r="AL47" s="40"/>
      <c r="AM47" s="68" t="str">
        <f>IF(AN8= "","",AN8)</f>
        <v>15. 1. 2019</v>
      </c>
      <c r="AN47" s="68"/>
      <c r="AO47" s="40"/>
      <c r="AP47" s="40"/>
      <c r="AQ47" s="40"/>
      <c r="AR47" s="44"/>
    </row>
    <row r="48" s="1" customFormat="1" ht="6.96" customHeight="1">
      <c r="B48" s="39"/>
      <c r="C48" s="40"/>
      <c r="D48" s="40"/>
      <c r="E48" s="40"/>
      <c r="F48" s="40"/>
      <c r="G48" s="40"/>
      <c r="H48" s="40"/>
      <c r="I48" s="40"/>
      <c r="J48" s="40"/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  <c r="AF48" s="40"/>
      <c r="AG48" s="40"/>
      <c r="AH48" s="40"/>
      <c r="AI48" s="40"/>
      <c r="AJ48" s="40"/>
      <c r="AK48" s="40"/>
      <c r="AL48" s="40"/>
      <c r="AM48" s="40"/>
      <c r="AN48" s="40"/>
      <c r="AO48" s="40"/>
      <c r="AP48" s="40"/>
      <c r="AQ48" s="40"/>
      <c r="AR48" s="44"/>
    </row>
    <row r="49" s="1" customFormat="1" ht="13.65" customHeight="1">
      <c r="B49" s="39"/>
      <c r="C49" s="32" t="s">
        <v>30</v>
      </c>
      <c r="D49" s="40"/>
      <c r="E49" s="40"/>
      <c r="F49" s="40"/>
      <c r="G49" s="40"/>
      <c r="H49" s="40"/>
      <c r="I49" s="40"/>
      <c r="J49" s="40"/>
      <c r="K49" s="40"/>
      <c r="L49" s="40" t="str">
        <f>IF(E11= "","",E11)</f>
        <v>SŽDC s.o., OŘ UNL, ST Most</v>
      </c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  <c r="AF49" s="40"/>
      <c r="AG49" s="40"/>
      <c r="AH49" s="40"/>
      <c r="AI49" s="32" t="s">
        <v>38</v>
      </c>
      <c r="AJ49" s="40"/>
      <c r="AK49" s="40"/>
      <c r="AL49" s="40"/>
      <c r="AM49" s="69" t="str">
        <f>IF(E17="","",E17)</f>
        <v xml:space="preserve"> </v>
      </c>
      <c r="AN49" s="40"/>
      <c r="AO49" s="40"/>
      <c r="AP49" s="40"/>
      <c r="AQ49" s="40"/>
      <c r="AR49" s="44"/>
      <c r="AS49" s="70" t="s">
        <v>60</v>
      </c>
      <c r="AT49" s="71"/>
      <c r="AU49" s="72"/>
      <c r="AV49" s="72"/>
      <c r="AW49" s="72"/>
      <c r="AX49" s="72"/>
      <c r="AY49" s="72"/>
      <c r="AZ49" s="72"/>
      <c r="BA49" s="72"/>
      <c r="BB49" s="72"/>
      <c r="BC49" s="72"/>
      <c r="BD49" s="73"/>
    </row>
    <row r="50" s="1" customFormat="1" ht="13.65" customHeight="1">
      <c r="B50" s="39"/>
      <c r="C50" s="32" t="s">
        <v>36</v>
      </c>
      <c r="D50" s="40"/>
      <c r="E50" s="40"/>
      <c r="F50" s="40"/>
      <c r="G50" s="40"/>
      <c r="H50" s="40"/>
      <c r="I50" s="40"/>
      <c r="J50" s="40"/>
      <c r="K50" s="40"/>
      <c r="L50" s="40" t="str">
        <f>IF(E14= "Vyplň údaj","",E14)</f>
        <v/>
      </c>
      <c r="M50" s="40"/>
      <c r="N50" s="40"/>
      <c r="O50" s="40"/>
      <c r="P50" s="40"/>
      <c r="Q50" s="40"/>
      <c r="R50" s="40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  <c r="AF50" s="40"/>
      <c r="AG50" s="40"/>
      <c r="AH50" s="40"/>
      <c r="AI50" s="32" t="s">
        <v>42</v>
      </c>
      <c r="AJ50" s="40"/>
      <c r="AK50" s="40"/>
      <c r="AL50" s="40"/>
      <c r="AM50" s="69" t="str">
        <f>IF(E20="","",E20)</f>
        <v>Ing. Střítezský Petr</v>
      </c>
      <c r="AN50" s="40"/>
      <c r="AO50" s="40"/>
      <c r="AP50" s="40"/>
      <c r="AQ50" s="40"/>
      <c r="AR50" s="44"/>
      <c r="AS50" s="74"/>
      <c r="AT50" s="75"/>
      <c r="AU50" s="76"/>
      <c r="AV50" s="76"/>
      <c r="AW50" s="76"/>
      <c r="AX50" s="76"/>
      <c r="AY50" s="76"/>
      <c r="AZ50" s="76"/>
      <c r="BA50" s="76"/>
      <c r="BB50" s="76"/>
      <c r="BC50" s="76"/>
      <c r="BD50" s="77"/>
    </row>
    <row r="51" s="1" customFormat="1" ht="10.8" customHeight="1"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40"/>
      <c r="M51" s="40"/>
      <c r="N51" s="40"/>
      <c r="O51" s="40"/>
      <c r="P51" s="40"/>
      <c r="Q51" s="40"/>
      <c r="R51" s="40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  <c r="AF51" s="40"/>
      <c r="AG51" s="40"/>
      <c r="AH51" s="40"/>
      <c r="AI51" s="40"/>
      <c r="AJ51" s="40"/>
      <c r="AK51" s="40"/>
      <c r="AL51" s="40"/>
      <c r="AM51" s="40"/>
      <c r="AN51" s="40"/>
      <c r="AO51" s="40"/>
      <c r="AP51" s="40"/>
      <c r="AQ51" s="40"/>
      <c r="AR51" s="44"/>
      <c r="AS51" s="78"/>
      <c r="AT51" s="79"/>
      <c r="AU51" s="80"/>
      <c r="AV51" s="80"/>
      <c r="AW51" s="80"/>
      <c r="AX51" s="80"/>
      <c r="AY51" s="80"/>
      <c r="AZ51" s="80"/>
      <c r="BA51" s="80"/>
      <c r="BB51" s="80"/>
      <c r="BC51" s="80"/>
      <c r="BD51" s="81"/>
    </row>
    <row r="52" s="1" customFormat="1" ht="29.28" customHeight="1">
      <c r="B52" s="39"/>
      <c r="C52" s="82" t="s">
        <v>61</v>
      </c>
      <c r="D52" s="83"/>
      <c r="E52" s="83"/>
      <c r="F52" s="83"/>
      <c r="G52" s="83"/>
      <c r="H52" s="84"/>
      <c r="I52" s="85" t="s">
        <v>62</v>
      </c>
      <c r="J52" s="83"/>
      <c r="K52" s="83"/>
      <c r="L52" s="83"/>
      <c r="M52" s="83"/>
      <c r="N52" s="83"/>
      <c r="O52" s="83"/>
      <c r="P52" s="83"/>
      <c r="Q52" s="83"/>
      <c r="R52" s="83"/>
      <c r="S52" s="83"/>
      <c r="T52" s="83"/>
      <c r="U52" s="83"/>
      <c r="V52" s="83"/>
      <c r="W52" s="83"/>
      <c r="X52" s="83"/>
      <c r="Y52" s="83"/>
      <c r="Z52" s="83"/>
      <c r="AA52" s="83"/>
      <c r="AB52" s="83"/>
      <c r="AC52" s="83"/>
      <c r="AD52" s="83"/>
      <c r="AE52" s="83"/>
      <c r="AF52" s="83"/>
      <c r="AG52" s="86" t="s">
        <v>63</v>
      </c>
      <c r="AH52" s="83"/>
      <c r="AI52" s="83"/>
      <c r="AJ52" s="83"/>
      <c r="AK52" s="83"/>
      <c r="AL52" s="83"/>
      <c r="AM52" s="83"/>
      <c r="AN52" s="85" t="s">
        <v>64</v>
      </c>
      <c r="AO52" s="83"/>
      <c r="AP52" s="83"/>
      <c r="AQ52" s="87" t="s">
        <v>65</v>
      </c>
      <c r="AR52" s="44"/>
      <c r="AS52" s="88" t="s">
        <v>66</v>
      </c>
      <c r="AT52" s="89" t="s">
        <v>67</v>
      </c>
      <c r="AU52" s="89" t="s">
        <v>68</v>
      </c>
      <c r="AV52" s="89" t="s">
        <v>69</v>
      </c>
      <c r="AW52" s="89" t="s">
        <v>70</v>
      </c>
      <c r="AX52" s="89" t="s">
        <v>71</v>
      </c>
      <c r="AY52" s="89" t="s">
        <v>72</v>
      </c>
      <c r="AZ52" s="89" t="s">
        <v>73</v>
      </c>
      <c r="BA52" s="89" t="s">
        <v>74</v>
      </c>
      <c r="BB52" s="89" t="s">
        <v>75</v>
      </c>
      <c r="BC52" s="89" t="s">
        <v>76</v>
      </c>
      <c r="BD52" s="90" t="s">
        <v>77</v>
      </c>
    </row>
    <row r="53" s="1" customFormat="1" ht="10.8" customHeight="1"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40"/>
      <c r="M53" s="40"/>
      <c r="N53" s="40"/>
      <c r="O53" s="40"/>
      <c r="P53" s="40"/>
      <c r="Q53" s="40"/>
      <c r="R53" s="40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  <c r="AF53" s="40"/>
      <c r="AG53" s="40"/>
      <c r="AH53" s="40"/>
      <c r="AI53" s="40"/>
      <c r="AJ53" s="40"/>
      <c r="AK53" s="40"/>
      <c r="AL53" s="40"/>
      <c r="AM53" s="40"/>
      <c r="AN53" s="40"/>
      <c r="AO53" s="40"/>
      <c r="AP53" s="40"/>
      <c r="AQ53" s="40"/>
      <c r="AR53" s="44"/>
      <c r="AS53" s="91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3"/>
    </row>
    <row r="54" s="4" customFormat="1" ht="32.4" customHeight="1">
      <c r="B54" s="94"/>
      <c r="C54" s="95" t="s">
        <v>78</v>
      </c>
      <c r="D54" s="96"/>
      <c r="E54" s="96"/>
      <c r="F54" s="96"/>
      <c r="G54" s="96"/>
      <c r="H54" s="96"/>
      <c r="I54" s="96"/>
      <c r="J54" s="96"/>
      <c r="K54" s="96"/>
      <c r="L54" s="96"/>
      <c r="M54" s="96"/>
      <c r="N54" s="96"/>
      <c r="O54" s="96"/>
      <c r="P54" s="96"/>
      <c r="Q54" s="96"/>
      <c r="R54" s="96"/>
      <c r="S54" s="96"/>
      <c r="T54" s="96"/>
      <c r="U54" s="96"/>
      <c r="V54" s="96"/>
      <c r="W54" s="96"/>
      <c r="X54" s="96"/>
      <c r="Y54" s="96"/>
      <c r="Z54" s="96"/>
      <c r="AA54" s="96"/>
      <c r="AB54" s="96"/>
      <c r="AC54" s="96"/>
      <c r="AD54" s="96"/>
      <c r="AE54" s="96"/>
      <c r="AF54" s="96"/>
      <c r="AG54" s="97">
        <f>ROUND(AG55+AG59,2)</f>
        <v>0</v>
      </c>
      <c r="AH54" s="97"/>
      <c r="AI54" s="97"/>
      <c r="AJ54" s="97"/>
      <c r="AK54" s="97"/>
      <c r="AL54" s="97"/>
      <c r="AM54" s="97"/>
      <c r="AN54" s="98">
        <f>SUM(AG54,AT54)</f>
        <v>0</v>
      </c>
      <c r="AO54" s="98"/>
      <c r="AP54" s="98"/>
      <c r="AQ54" s="99" t="s">
        <v>39</v>
      </c>
      <c r="AR54" s="100"/>
      <c r="AS54" s="101">
        <f>ROUND(AS55+AS59,2)</f>
        <v>0</v>
      </c>
      <c r="AT54" s="102">
        <f>ROUND(SUM(AV54:AW54),2)</f>
        <v>0</v>
      </c>
      <c r="AU54" s="103">
        <f>ROUND(AU55+AU59,5)</f>
        <v>0</v>
      </c>
      <c r="AV54" s="102">
        <f>ROUND(AZ54*L29,2)</f>
        <v>0</v>
      </c>
      <c r="AW54" s="102">
        <f>ROUND(BA54*L30,2)</f>
        <v>0</v>
      </c>
      <c r="AX54" s="102">
        <f>ROUND(BB54*L29,2)</f>
        <v>0</v>
      </c>
      <c r="AY54" s="102">
        <f>ROUND(BC54*L30,2)</f>
        <v>0</v>
      </c>
      <c r="AZ54" s="102">
        <f>ROUND(AZ55+AZ59,2)</f>
        <v>0</v>
      </c>
      <c r="BA54" s="102">
        <f>ROUND(BA55+BA59,2)</f>
        <v>0</v>
      </c>
      <c r="BB54" s="102">
        <f>ROUND(BB55+BB59,2)</f>
        <v>0</v>
      </c>
      <c r="BC54" s="102">
        <f>ROUND(BC55+BC59,2)</f>
        <v>0</v>
      </c>
      <c r="BD54" s="104">
        <f>ROUND(BD55+BD59,2)</f>
        <v>0</v>
      </c>
      <c r="BS54" s="105" t="s">
        <v>79</v>
      </c>
      <c r="BT54" s="105" t="s">
        <v>80</v>
      </c>
      <c r="BU54" s="106" t="s">
        <v>81</v>
      </c>
      <c r="BV54" s="105" t="s">
        <v>82</v>
      </c>
      <c r="BW54" s="105" t="s">
        <v>5</v>
      </c>
      <c r="BX54" s="105" t="s">
        <v>83</v>
      </c>
      <c r="CL54" s="105" t="s">
        <v>19</v>
      </c>
    </row>
    <row r="55" s="5" customFormat="1" ht="16.5" customHeight="1">
      <c r="B55" s="107"/>
      <c r="C55" s="108"/>
      <c r="D55" s="109" t="s">
        <v>84</v>
      </c>
      <c r="E55" s="109"/>
      <c r="F55" s="109"/>
      <c r="G55" s="109"/>
      <c r="H55" s="109"/>
      <c r="I55" s="110"/>
      <c r="J55" s="109" t="s">
        <v>85</v>
      </c>
      <c r="K55" s="109"/>
      <c r="L55" s="109"/>
      <c r="M55" s="109"/>
      <c r="N55" s="109"/>
      <c r="O55" s="109"/>
      <c r="P55" s="109"/>
      <c r="Q55" s="109"/>
      <c r="R55" s="109"/>
      <c r="S55" s="109"/>
      <c r="T55" s="109"/>
      <c r="U55" s="109"/>
      <c r="V55" s="109"/>
      <c r="W55" s="109"/>
      <c r="X55" s="109"/>
      <c r="Y55" s="109"/>
      <c r="Z55" s="109"/>
      <c r="AA55" s="109"/>
      <c r="AB55" s="109"/>
      <c r="AC55" s="109"/>
      <c r="AD55" s="109"/>
      <c r="AE55" s="109"/>
      <c r="AF55" s="109"/>
      <c r="AG55" s="111">
        <f>ROUND(SUM(AG56:AG58),2)</f>
        <v>0</v>
      </c>
      <c r="AH55" s="110"/>
      <c r="AI55" s="110"/>
      <c r="AJ55" s="110"/>
      <c r="AK55" s="110"/>
      <c r="AL55" s="110"/>
      <c r="AM55" s="110"/>
      <c r="AN55" s="112">
        <f>SUM(AG55,AT55)</f>
        <v>0</v>
      </c>
      <c r="AO55" s="110"/>
      <c r="AP55" s="110"/>
      <c r="AQ55" s="113" t="s">
        <v>86</v>
      </c>
      <c r="AR55" s="114"/>
      <c r="AS55" s="115">
        <f>ROUND(SUM(AS56:AS58),2)</f>
        <v>0</v>
      </c>
      <c r="AT55" s="116">
        <f>ROUND(SUM(AV55:AW55),2)</f>
        <v>0</v>
      </c>
      <c r="AU55" s="117">
        <f>ROUND(SUM(AU56:AU58),5)</f>
        <v>0</v>
      </c>
      <c r="AV55" s="116">
        <f>ROUND(AZ55*L29,2)</f>
        <v>0</v>
      </c>
      <c r="AW55" s="116">
        <f>ROUND(BA55*L30,2)</f>
        <v>0</v>
      </c>
      <c r="AX55" s="116">
        <f>ROUND(BB55*L29,2)</f>
        <v>0</v>
      </c>
      <c r="AY55" s="116">
        <f>ROUND(BC55*L30,2)</f>
        <v>0</v>
      </c>
      <c r="AZ55" s="116">
        <f>ROUND(SUM(AZ56:AZ58),2)</f>
        <v>0</v>
      </c>
      <c r="BA55" s="116">
        <f>ROUND(SUM(BA56:BA58),2)</f>
        <v>0</v>
      </c>
      <c r="BB55" s="116">
        <f>ROUND(SUM(BB56:BB58),2)</f>
        <v>0</v>
      </c>
      <c r="BC55" s="116">
        <f>ROUND(SUM(BC56:BC58),2)</f>
        <v>0</v>
      </c>
      <c r="BD55" s="118">
        <f>ROUND(SUM(BD56:BD58),2)</f>
        <v>0</v>
      </c>
      <c r="BS55" s="119" t="s">
        <v>79</v>
      </c>
      <c r="BT55" s="119" t="s">
        <v>87</v>
      </c>
      <c r="BU55" s="119" t="s">
        <v>81</v>
      </c>
      <c r="BV55" s="119" t="s">
        <v>82</v>
      </c>
      <c r="BW55" s="119" t="s">
        <v>88</v>
      </c>
      <c r="BX55" s="119" t="s">
        <v>5</v>
      </c>
      <c r="CL55" s="119" t="s">
        <v>39</v>
      </c>
      <c r="CM55" s="119" t="s">
        <v>89</v>
      </c>
    </row>
    <row r="56" s="6" customFormat="1" ht="16.5" customHeight="1">
      <c r="A56" s="120" t="s">
        <v>90</v>
      </c>
      <c r="B56" s="121"/>
      <c r="C56" s="122"/>
      <c r="D56" s="122"/>
      <c r="E56" s="123" t="s">
        <v>91</v>
      </c>
      <c r="F56" s="123"/>
      <c r="G56" s="123"/>
      <c r="H56" s="123"/>
      <c r="I56" s="123"/>
      <c r="J56" s="122"/>
      <c r="K56" s="123" t="s">
        <v>92</v>
      </c>
      <c r="L56" s="123"/>
      <c r="M56" s="123"/>
      <c r="N56" s="123"/>
      <c r="O56" s="123"/>
      <c r="P56" s="123"/>
      <c r="Q56" s="123"/>
      <c r="R56" s="123"/>
      <c r="S56" s="123"/>
      <c r="T56" s="123"/>
      <c r="U56" s="123"/>
      <c r="V56" s="123"/>
      <c r="W56" s="123"/>
      <c r="X56" s="123"/>
      <c r="Y56" s="123"/>
      <c r="Z56" s="123"/>
      <c r="AA56" s="123"/>
      <c r="AB56" s="123"/>
      <c r="AC56" s="123"/>
      <c r="AD56" s="123"/>
      <c r="AE56" s="123"/>
      <c r="AF56" s="123"/>
      <c r="AG56" s="124">
        <f>'Č11 - Most n.n. - Herkule...'!J32</f>
        <v>0</v>
      </c>
      <c r="AH56" s="122"/>
      <c r="AI56" s="122"/>
      <c r="AJ56" s="122"/>
      <c r="AK56" s="122"/>
      <c r="AL56" s="122"/>
      <c r="AM56" s="122"/>
      <c r="AN56" s="124">
        <f>SUM(AG56,AT56)</f>
        <v>0</v>
      </c>
      <c r="AO56" s="122"/>
      <c r="AP56" s="122"/>
      <c r="AQ56" s="125" t="s">
        <v>93</v>
      </c>
      <c r="AR56" s="126"/>
      <c r="AS56" s="127">
        <v>0</v>
      </c>
      <c r="AT56" s="128">
        <f>ROUND(SUM(AV56:AW56),2)</f>
        <v>0</v>
      </c>
      <c r="AU56" s="129">
        <f>'Č11 - Most n.n. - Herkule...'!P88</f>
        <v>0</v>
      </c>
      <c r="AV56" s="128">
        <f>'Č11 - Most n.n. - Herkule...'!J35</f>
        <v>0</v>
      </c>
      <c r="AW56" s="128">
        <f>'Č11 - Most n.n. - Herkule...'!J36</f>
        <v>0</v>
      </c>
      <c r="AX56" s="128">
        <f>'Č11 - Most n.n. - Herkule...'!J37</f>
        <v>0</v>
      </c>
      <c r="AY56" s="128">
        <f>'Č11 - Most n.n. - Herkule...'!J38</f>
        <v>0</v>
      </c>
      <c r="AZ56" s="128">
        <f>'Č11 - Most n.n. - Herkule...'!F35</f>
        <v>0</v>
      </c>
      <c r="BA56" s="128">
        <f>'Č11 - Most n.n. - Herkule...'!F36</f>
        <v>0</v>
      </c>
      <c r="BB56" s="128">
        <f>'Č11 - Most n.n. - Herkule...'!F37</f>
        <v>0</v>
      </c>
      <c r="BC56" s="128">
        <f>'Č11 - Most n.n. - Herkule...'!F38</f>
        <v>0</v>
      </c>
      <c r="BD56" s="130">
        <f>'Č11 - Most n.n. - Herkule...'!F39</f>
        <v>0</v>
      </c>
      <c r="BT56" s="131" t="s">
        <v>89</v>
      </c>
      <c r="BV56" s="131" t="s">
        <v>82</v>
      </c>
      <c r="BW56" s="131" t="s">
        <v>94</v>
      </c>
      <c r="BX56" s="131" t="s">
        <v>88</v>
      </c>
      <c r="CL56" s="131" t="s">
        <v>39</v>
      </c>
    </row>
    <row r="57" s="6" customFormat="1" ht="16.5" customHeight="1">
      <c r="A57" s="120" t="s">
        <v>90</v>
      </c>
      <c r="B57" s="121"/>
      <c r="C57" s="122"/>
      <c r="D57" s="122"/>
      <c r="E57" s="123" t="s">
        <v>95</v>
      </c>
      <c r="F57" s="123"/>
      <c r="G57" s="123"/>
      <c r="H57" s="123"/>
      <c r="I57" s="123"/>
      <c r="J57" s="122"/>
      <c r="K57" s="123" t="s">
        <v>96</v>
      </c>
      <c r="L57" s="123"/>
      <c r="M57" s="123"/>
      <c r="N57" s="123"/>
      <c r="O57" s="123"/>
      <c r="P57" s="123"/>
      <c r="Q57" s="123"/>
      <c r="R57" s="123"/>
      <c r="S57" s="123"/>
      <c r="T57" s="123"/>
      <c r="U57" s="123"/>
      <c r="V57" s="123"/>
      <c r="W57" s="123"/>
      <c r="X57" s="123"/>
      <c r="Y57" s="123"/>
      <c r="Z57" s="123"/>
      <c r="AA57" s="123"/>
      <c r="AB57" s="123"/>
      <c r="AC57" s="123"/>
      <c r="AD57" s="123"/>
      <c r="AE57" s="123"/>
      <c r="AF57" s="123"/>
      <c r="AG57" s="124">
        <f>'Č12 - 1a.SK Most n.n.'!J32</f>
        <v>0</v>
      </c>
      <c r="AH57" s="122"/>
      <c r="AI57" s="122"/>
      <c r="AJ57" s="122"/>
      <c r="AK57" s="122"/>
      <c r="AL57" s="122"/>
      <c r="AM57" s="122"/>
      <c r="AN57" s="124">
        <f>SUM(AG57,AT57)</f>
        <v>0</v>
      </c>
      <c r="AO57" s="122"/>
      <c r="AP57" s="122"/>
      <c r="AQ57" s="125" t="s">
        <v>93</v>
      </c>
      <c r="AR57" s="126"/>
      <c r="AS57" s="127">
        <v>0</v>
      </c>
      <c r="AT57" s="128">
        <f>ROUND(SUM(AV57:AW57),2)</f>
        <v>0</v>
      </c>
      <c r="AU57" s="129">
        <f>'Č12 - 1a.SK Most n.n.'!P88</f>
        <v>0</v>
      </c>
      <c r="AV57" s="128">
        <f>'Č12 - 1a.SK Most n.n.'!J35</f>
        <v>0</v>
      </c>
      <c r="AW57" s="128">
        <f>'Č12 - 1a.SK Most n.n.'!J36</f>
        <v>0</v>
      </c>
      <c r="AX57" s="128">
        <f>'Č12 - 1a.SK Most n.n.'!J37</f>
        <v>0</v>
      </c>
      <c r="AY57" s="128">
        <f>'Č12 - 1a.SK Most n.n.'!J38</f>
        <v>0</v>
      </c>
      <c r="AZ57" s="128">
        <f>'Č12 - 1a.SK Most n.n.'!F35</f>
        <v>0</v>
      </c>
      <c r="BA57" s="128">
        <f>'Č12 - 1a.SK Most n.n.'!F36</f>
        <v>0</v>
      </c>
      <c r="BB57" s="128">
        <f>'Č12 - 1a.SK Most n.n.'!F37</f>
        <v>0</v>
      </c>
      <c r="BC57" s="128">
        <f>'Č12 - 1a.SK Most n.n.'!F38</f>
        <v>0</v>
      </c>
      <c r="BD57" s="130">
        <f>'Č12 - 1a.SK Most n.n.'!F39</f>
        <v>0</v>
      </c>
      <c r="BT57" s="131" t="s">
        <v>89</v>
      </c>
      <c r="BV57" s="131" t="s">
        <v>82</v>
      </c>
      <c r="BW57" s="131" t="s">
        <v>97</v>
      </c>
      <c r="BX57" s="131" t="s">
        <v>88</v>
      </c>
      <c r="CL57" s="131" t="s">
        <v>39</v>
      </c>
    </row>
    <row r="58" s="6" customFormat="1" ht="25.5" customHeight="1">
      <c r="A58" s="120" t="s">
        <v>90</v>
      </c>
      <c r="B58" s="121"/>
      <c r="C58" s="122"/>
      <c r="D58" s="122"/>
      <c r="E58" s="123" t="s">
        <v>98</v>
      </c>
      <c r="F58" s="123"/>
      <c r="G58" s="123"/>
      <c r="H58" s="123"/>
      <c r="I58" s="123"/>
      <c r="J58" s="122"/>
      <c r="K58" s="123" t="s">
        <v>99</v>
      </c>
      <c r="L58" s="123"/>
      <c r="M58" s="123"/>
      <c r="N58" s="123"/>
      <c r="O58" s="123"/>
      <c r="P58" s="123"/>
      <c r="Q58" s="123"/>
      <c r="R58" s="123"/>
      <c r="S58" s="123"/>
      <c r="T58" s="123"/>
      <c r="U58" s="123"/>
      <c r="V58" s="123"/>
      <c r="W58" s="123"/>
      <c r="X58" s="123"/>
      <c r="Y58" s="123"/>
      <c r="Z58" s="123"/>
      <c r="AA58" s="123"/>
      <c r="AB58" s="123"/>
      <c r="AC58" s="123"/>
      <c r="AD58" s="123"/>
      <c r="AE58" s="123"/>
      <c r="AF58" s="123"/>
      <c r="AG58" s="124">
        <f>'Č13 - Zabezpečovací zaříz...'!J32</f>
        <v>0</v>
      </c>
      <c r="AH58" s="122"/>
      <c r="AI58" s="122"/>
      <c r="AJ58" s="122"/>
      <c r="AK58" s="122"/>
      <c r="AL58" s="122"/>
      <c r="AM58" s="122"/>
      <c r="AN58" s="124">
        <f>SUM(AG58,AT58)</f>
        <v>0</v>
      </c>
      <c r="AO58" s="122"/>
      <c r="AP58" s="122"/>
      <c r="AQ58" s="125" t="s">
        <v>93</v>
      </c>
      <c r="AR58" s="126"/>
      <c r="AS58" s="127">
        <v>0</v>
      </c>
      <c r="AT58" s="128">
        <f>ROUND(SUM(AV58:AW58),2)</f>
        <v>0</v>
      </c>
      <c r="AU58" s="129">
        <f>'Č13 - Zabezpečovací zaříz...'!P86</f>
        <v>0</v>
      </c>
      <c r="AV58" s="128">
        <f>'Č13 - Zabezpečovací zaříz...'!J35</f>
        <v>0</v>
      </c>
      <c r="AW58" s="128">
        <f>'Č13 - Zabezpečovací zaříz...'!J36</f>
        <v>0</v>
      </c>
      <c r="AX58" s="128">
        <f>'Č13 - Zabezpečovací zaříz...'!J37</f>
        <v>0</v>
      </c>
      <c r="AY58" s="128">
        <f>'Č13 - Zabezpečovací zaříz...'!J38</f>
        <v>0</v>
      </c>
      <c r="AZ58" s="128">
        <f>'Č13 - Zabezpečovací zaříz...'!F35</f>
        <v>0</v>
      </c>
      <c r="BA58" s="128">
        <f>'Č13 - Zabezpečovací zaříz...'!F36</f>
        <v>0</v>
      </c>
      <c r="BB58" s="128">
        <f>'Č13 - Zabezpečovací zaříz...'!F37</f>
        <v>0</v>
      </c>
      <c r="BC58" s="128">
        <f>'Č13 - Zabezpečovací zaříz...'!F38</f>
        <v>0</v>
      </c>
      <c r="BD58" s="130">
        <f>'Č13 - Zabezpečovací zaříz...'!F39</f>
        <v>0</v>
      </c>
      <c r="BT58" s="131" t="s">
        <v>89</v>
      </c>
      <c r="BV58" s="131" t="s">
        <v>82</v>
      </c>
      <c r="BW58" s="131" t="s">
        <v>100</v>
      </c>
      <c r="BX58" s="131" t="s">
        <v>88</v>
      </c>
      <c r="CL58" s="131" t="s">
        <v>39</v>
      </c>
    </row>
    <row r="59" s="5" customFormat="1" ht="16.5" customHeight="1">
      <c r="B59" s="107"/>
      <c r="C59" s="108"/>
      <c r="D59" s="109" t="s">
        <v>101</v>
      </c>
      <c r="E59" s="109"/>
      <c r="F59" s="109"/>
      <c r="G59" s="109"/>
      <c r="H59" s="109"/>
      <c r="I59" s="110"/>
      <c r="J59" s="109" t="s">
        <v>102</v>
      </c>
      <c r="K59" s="109"/>
      <c r="L59" s="109"/>
      <c r="M59" s="109"/>
      <c r="N59" s="109"/>
      <c r="O59" s="109"/>
      <c r="P59" s="109"/>
      <c r="Q59" s="109"/>
      <c r="R59" s="109"/>
      <c r="S59" s="109"/>
      <c r="T59" s="109"/>
      <c r="U59" s="109"/>
      <c r="V59" s="109"/>
      <c r="W59" s="109"/>
      <c r="X59" s="109"/>
      <c r="Y59" s="109"/>
      <c r="Z59" s="109"/>
      <c r="AA59" s="109"/>
      <c r="AB59" s="109"/>
      <c r="AC59" s="109"/>
      <c r="AD59" s="109"/>
      <c r="AE59" s="109"/>
      <c r="AF59" s="109"/>
      <c r="AG59" s="111">
        <f>ROUND(AG60,2)</f>
        <v>0</v>
      </c>
      <c r="AH59" s="110"/>
      <c r="AI59" s="110"/>
      <c r="AJ59" s="110"/>
      <c r="AK59" s="110"/>
      <c r="AL59" s="110"/>
      <c r="AM59" s="110"/>
      <c r="AN59" s="112">
        <f>SUM(AG59,AT59)</f>
        <v>0</v>
      </c>
      <c r="AO59" s="110"/>
      <c r="AP59" s="110"/>
      <c r="AQ59" s="113" t="s">
        <v>86</v>
      </c>
      <c r="AR59" s="114"/>
      <c r="AS59" s="115">
        <f>ROUND(AS60,2)</f>
        <v>0</v>
      </c>
      <c r="AT59" s="116">
        <f>ROUND(SUM(AV59:AW59),2)</f>
        <v>0</v>
      </c>
      <c r="AU59" s="117">
        <f>ROUND(AU60,5)</f>
        <v>0</v>
      </c>
      <c r="AV59" s="116">
        <f>ROUND(AZ59*L29,2)</f>
        <v>0</v>
      </c>
      <c r="AW59" s="116">
        <f>ROUND(BA59*L30,2)</f>
        <v>0</v>
      </c>
      <c r="AX59" s="116">
        <f>ROUND(BB59*L29,2)</f>
        <v>0</v>
      </c>
      <c r="AY59" s="116">
        <f>ROUND(BC59*L30,2)</f>
        <v>0</v>
      </c>
      <c r="AZ59" s="116">
        <f>ROUND(AZ60,2)</f>
        <v>0</v>
      </c>
      <c r="BA59" s="116">
        <f>ROUND(BA60,2)</f>
        <v>0</v>
      </c>
      <c r="BB59" s="116">
        <f>ROUND(BB60,2)</f>
        <v>0</v>
      </c>
      <c r="BC59" s="116">
        <f>ROUND(BC60,2)</f>
        <v>0</v>
      </c>
      <c r="BD59" s="118">
        <f>ROUND(BD60,2)</f>
        <v>0</v>
      </c>
      <c r="BS59" s="119" t="s">
        <v>79</v>
      </c>
      <c r="BT59" s="119" t="s">
        <v>87</v>
      </c>
      <c r="BU59" s="119" t="s">
        <v>81</v>
      </c>
      <c r="BV59" s="119" t="s">
        <v>82</v>
      </c>
      <c r="BW59" s="119" t="s">
        <v>103</v>
      </c>
      <c r="BX59" s="119" t="s">
        <v>5</v>
      </c>
      <c r="CL59" s="119" t="s">
        <v>39</v>
      </c>
      <c r="CM59" s="119" t="s">
        <v>89</v>
      </c>
    </row>
    <row r="60" s="6" customFormat="1" ht="16.5" customHeight="1">
      <c r="A60" s="120" t="s">
        <v>90</v>
      </c>
      <c r="B60" s="121"/>
      <c r="C60" s="122"/>
      <c r="D60" s="122"/>
      <c r="E60" s="123" t="s">
        <v>104</v>
      </c>
      <c r="F60" s="123"/>
      <c r="G60" s="123"/>
      <c r="H60" s="123"/>
      <c r="I60" s="123"/>
      <c r="J60" s="122"/>
      <c r="K60" s="123" t="s">
        <v>105</v>
      </c>
      <c r="L60" s="123"/>
      <c r="M60" s="123"/>
      <c r="N60" s="123"/>
      <c r="O60" s="123"/>
      <c r="P60" s="123"/>
      <c r="Q60" s="123"/>
      <c r="R60" s="123"/>
      <c r="S60" s="123"/>
      <c r="T60" s="123"/>
      <c r="U60" s="123"/>
      <c r="V60" s="123"/>
      <c r="W60" s="123"/>
      <c r="X60" s="123"/>
      <c r="Y60" s="123"/>
      <c r="Z60" s="123"/>
      <c r="AA60" s="123"/>
      <c r="AB60" s="123"/>
      <c r="AC60" s="123"/>
      <c r="AD60" s="123"/>
      <c r="AE60" s="123"/>
      <c r="AF60" s="123"/>
      <c r="AG60" s="124">
        <f>'Č21 - VRN'!J32</f>
        <v>0</v>
      </c>
      <c r="AH60" s="122"/>
      <c r="AI60" s="122"/>
      <c r="AJ60" s="122"/>
      <c r="AK60" s="122"/>
      <c r="AL60" s="122"/>
      <c r="AM60" s="122"/>
      <c r="AN60" s="124">
        <f>SUM(AG60,AT60)</f>
        <v>0</v>
      </c>
      <c r="AO60" s="122"/>
      <c r="AP60" s="122"/>
      <c r="AQ60" s="125" t="s">
        <v>93</v>
      </c>
      <c r="AR60" s="126"/>
      <c r="AS60" s="132">
        <v>0</v>
      </c>
      <c r="AT60" s="133">
        <f>ROUND(SUM(AV60:AW60),2)</f>
        <v>0</v>
      </c>
      <c r="AU60" s="134">
        <f>'Č21 - VRN'!P86</f>
        <v>0</v>
      </c>
      <c r="AV60" s="133">
        <f>'Č21 - VRN'!J35</f>
        <v>0</v>
      </c>
      <c r="AW60" s="133">
        <f>'Č21 - VRN'!J36</f>
        <v>0</v>
      </c>
      <c r="AX60" s="133">
        <f>'Č21 - VRN'!J37</f>
        <v>0</v>
      </c>
      <c r="AY60" s="133">
        <f>'Č21 - VRN'!J38</f>
        <v>0</v>
      </c>
      <c r="AZ60" s="133">
        <f>'Č21 - VRN'!F35</f>
        <v>0</v>
      </c>
      <c r="BA60" s="133">
        <f>'Č21 - VRN'!F36</f>
        <v>0</v>
      </c>
      <c r="BB60" s="133">
        <f>'Č21 - VRN'!F37</f>
        <v>0</v>
      </c>
      <c r="BC60" s="133">
        <f>'Č21 - VRN'!F38</f>
        <v>0</v>
      </c>
      <c r="BD60" s="135">
        <f>'Č21 - VRN'!F39</f>
        <v>0</v>
      </c>
      <c r="BT60" s="131" t="s">
        <v>89</v>
      </c>
      <c r="BV60" s="131" t="s">
        <v>82</v>
      </c>
      <c r="BW60" s="131" t="s">
        <v>106</v>
      </c>
      <c r="BX60" s="131" t="s">
        <v>103</v>
      </c>
      <c r="CL60" s="131" t="s">
        <v>39</v>
      </c>
    </row>
    <row r="61" s="1" customFormat="1" ht="30" customHeight="1">
      <c r="B61" s="39"/>
      <c r="C61" s="40"/>
      <c r="D61" s="40"/>
      <c r="E61" s="40"/>
      <c r="F61" s="40"/>
      <c r="G61" s="40"/>
      <c r="H61" s="40"/>
      <c r="I61" s="40"/>
      <c r="J61" s="40"/>
      <c r="K61" s="40"/>
      <c r="L61" s="40"/>
      <c r="M61" s="40"/>
      <c r="N61" s="40"/>
      <c r="O61" s="40"/>
      <c r="P61" s="40"/>
      <c r="Q61" s="40"/>
      <c r="R61" s="40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  <c r="AF61" s="40"/>
      <c r="AG61" s="40"/>
      <c r="AH61" s="40"/>
      <c r="AI61" s="40"/>
      <c r="AJ61" s="40"/>
      <c r="AK61" s="40"/>
      <c r="AL61" s="40"/>
      <c r="AM61" s="40"/>
      <c r="AN61" s="40"/>
      <c r="AO61" s="40"/>
      <c r="AP61" s="40"/>
      <c r="AQ61" s="40"/>
      <c r="AR61" s="44"/>
    </row>
    <row r="62" s="1" customFormat="1" ht="6.96" customHeight="1">
      <c r="B62" s="58"/>
      <c r="C62" s="59"/>
      <c r="D62" s="59"/>
      <c r="E62" s="59"/>
      <c r="F62" s="59"/>
      <c r="G62" s="59"/>
      <c r="H62" s="59"/>
      <c r="I62" s="59"/>
      <c r="J62" s="59"/>
      <c r="K62" s="59"/>
      <c r="L62" s="59"/>
      <c r="M62" s="59"/>
      <c r="N62" s="59"/>
      <c r="O62" s="59"/>
      <c r="P62" s="59"/>
      <c r="Q62" s="59"/>
      <c r="R62" s="59"/>
      <c r="S62" s="59"/>
      <c r="T62" s="59"/>
      <c r="U62" s="59"/>
      <c r="V62" s="59"/>
      <c r="W62" s="59"/>
      <c r="X62" s="59"/>
      <c r="Y62" s="59"/>
      <c r="Z62" s="59"/>
      <c r="AA62" s="59"/>
      <c r="AB62" s="59"/>
      <c r="AC62" s="59"/>
      <c r="AD62" s="59"/>
      <c r="AE62" s="59"/>
      <c r="AF62" s="59"/>
      <c r="AG62" s="59"/>
      <c r="AH62" s="59"/>
      <c r="AI62" s="59"/>
      <c r="AJ62" s="59"/>
      <c r="AK62" s="59"/>
      <c r="AL62" s="59"/>
      <c r="AM62" s="59"/>
      <c r="AN62" s="59"/>
      <c r="AO62" s="59"/>
      <c r="AP62" s="59"/>
      <c r="AQ62" s="59"/>
      <c r="AR62" s="44"/>
    </row>
  </sheetData>
  <sheetProtection sheet="1" formatColumns="0" formatRows="0" objects="1" scenarios="1" spinCount="100000" saltValue="qJetV3e2H22Lx6BNFr4Mm45Ym/upkvgux+IE0EbDAm1qeRQeqqofdoCd1yLv234G5Y6XG4ckQRzYU7GvRg0qcA==" hashValue="7wk8Y4rDRNUn1hBF5vj0fV9GIpdhpebusom0IboEnmwm2Y3blwKeCMI/iTIoZ9iX+GoISh7faIR/RoPNXlwJOA==" algorithmName="SHA-512" password="CC35"/>
  <mergeCells count="62">
    <mergeCell ref="W31:AE31"/>
    <mergeCell ref="BE5:BE32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  <mergeCell ref="X35:AB35"/>
    <mergeCell ref="AK35:AO35"/>
    <mergeCell ref="AR2:BE2"/>
    <mergeCell ref="AS49:AT51"/>
    <mergeCell ref="AM50:AP50"/>
    <mergeCell ref="L45:AO45"/>
    <mergeCell ref="AM47:AN47"/>
    <mergeCell ref="AM49:AP49"/>
    <mergeCell ref="K5:AO5"/>
    <mergeCell ref="K6:AO6"/>
    <mergeCell ref="E14:AJ14"/>
    <mergeCell ref="E23:AN23"/>
    <mergeCell ref="L28:P28"/>
    <mergeCell ref="W28:AE28"/>
    <mergeCell ref="AK28:AO28"/>
    <mergeCell ref="L29:P29"/>
    <mergeCell ref="L30:P30"/>
    <mergeCell ref="L31:P31"/>
    <mergeCell ref="L32:P32"/>
    <mergeCell ref="L33:P33"/>
    <mergeCell ref="AN52:AP52"/>
    <mergeCell ref="AG52:AM52"/>
    <mergeCell ref="AN55:AP55"/>
    <mergeCell ref="AG55:AM55"/>
    <mergeCell ref="AN56:AP56"/>
    <mergeCell ref="AG56:AM56"/>
    <mergeCell ref="AN57:AP57"/>
    <mergeCell ref="AG57:AM57"/>
    <mergeCell ref="AN58:AP58"/>
    <mergeCell ref="AG58:AM58"/>
    <mergeCell ref="AN59:AP59"/>
    <mergeCell ref="AG59:AM59"/>
    <mergeCell ref="AN60:AP60"/>
    <mergeCell ref="AG60:AM60"/>
    <mergeCell ref="AG54:AM54"/>
    <mergeCell ref="AN54:AP54"/>
    <mergeCell ref="C52:G52"/>
    <mergeCell ref="I52:AF52"/>
    <mergeCell ref="D55:H55"/>
    <mergeCell ref="J55:AF55"/>
    <mergeCell ref="E56:I56"/>
    <mergeCell ref="K56:AF56"/>
    <mergeCell ref="E57:I57"/>
    <mergeCell ref="K57:AF57"/>
    <mergeCell ref="E58:I58"/>
    <mergeCell ref="K58:AF58"/>
    <mergeCell ref="D59:H59"/>
    <mergeCell ref="J59:AF59"/>
    <mergeCell ref="E60:I60"/>
    <mergeCell ref="K60:AF60"/>
  </mergeCells>
  <hyperlinks>
    <hyperlink ref="A56" location="'Č11 - Most n.n. - Herkule...'!C2" display="/"/>
    <hyperlink ref="A57" location="'Č12 - 1a.SK Most n.n.'!C2" display="/"/>
    <hyperlink ref="A58" location="'Č13 - Zabezpečovací zaříz...'!C2" display="/"/>
    <hyperlink ref="A60" location="'Č21 - VRN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36" customWidth="1"/>
    <col min="10" max="10" width="23.5" customWidth="1"/>
    <col min="11" max="11" width="15.5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7" t="s">
        <v>94</v>
      </c>
      <c r="AZ2" s="137" t="s">
        <v>107</v>
      </c>
      <c r="BA2" s="137" t="s">
        <v>108</v>
      </c>
      <c r="BB2" s="137" t="s">
        <v>109</v>
      </c>
      <c r="BC2" s="137" t="s">
        <v>110</v>
      </c>
      <c r="BD2" s="137" t="s">
        <v>89</v>
      </c>
    </row>
    <row r="3" ht="6.96" customHeight="1">
      <c r="B3" s="138"/>
      <c r="C3" s="139"/>
      <c r="D3" s="139"/>
      <c r="E3" s="139"/>
      <c r="F3" s="139"/>
      <c r="G3" s="139"/>
      <c r="H3" s="139"/>
      <c r="I3" s="140"/>
      <c r="J3" s="139"/>
      <c r="K3" s="139"/>
      <c r="L3" s="20"/>
      <c r="AT3" s="17" t="s">
        <v>89</v>
      </c>
      <c r="AZ3" s="137" t="s">
        <v>111</v>
      </c>
      <c r="BA3" s="137" t="s">
        <v>112</v>
      </c>
      <c r="BB3" s="137" t="s">
        <v>109</v>
      </c>
      <c r="BC3" s="137" t="s">
        <v>113</v>
      </c>
      <c r="BD3" s="137" t="s">
        <v>89</v>
      </c>
    </row>
    <row r="4" ht="24.96" customHeight="1">
      <c r="B4" s="20"/>
      <c r="D4" s="141" t="s">
        <v>114</v>
      </c>
      <c r="L4" s="20"/>
      <c r="M4" s="24" t="s">
        <v>10</v>
      </c>
      <c r="AT4" s="17" t="s">
        <v>41</v>
      </c>
      <c r="AZ4" s="137" t="s">
        <v>115</v>
      </c>
      <c r="BA4" s="137" t="s">
        <v>116</v>
      </c>
      <c r="BB4" s="137" t="s">
        <v>109</v>
      </c>
      <c r="BC4" s="137" t="s">
        <v>117</v>
      </c>
      <c r="BD4" s="137" t="s">
        <v>89</v>
      </c>
    </row>
    <row r="5" ht="6.96" customHeight="1">
      <c r="B5" s="20"/>
      <c r="L5" s="20"/>
      <c r="AZ5" s="137" t="s">
        <v>118</v>
      </c>
      <c r="BA5" s="137" t="s">
        <v>119</v>
      </c>
      <c r="BB5" s="137" t="s">
        <v>120</v>
      </c>
      <c r="BC5" s="137" t="s">
        <v>121</v>
      </c>
      <c r="BD5" s="137" t="s">
        <v>89</v>
      </c>
    </row>
    <row r="6" ht="12" customHeight="1">
      <c r="B6" s="20"/>
      <c r="D6" s="142" t="s">
        <v>16</v>
      </c>
      <c r="L6" s="20"/>
      <c r="AZ6" s="137" t="s">
        <v>122</v>
      </c>
      <c r="BA6" s="137" t="s">
        <v>123</v>
      </c>
      <c r="BB6" s="137" t="s">
        <v>124</v>
      </c>
      <c r="BC6" s="137" t="s">
        <v>125</v>
      </c>
      <c r="BD6" s="137" t="s">
        <v>89</v>
      </c>
    </row>
    <row r="7" ht="16.5" customHeight="1">
      <c r="B7" s="20"/>
      <c r="E7" s="143" t="str">
        <f>'Rekapitulace stavby'!K6</f>
        <v>Oprava traťového úseku v km 4,459 - 6,750 (Most n.n. - Herkules)</v>
      </c>
      <c r="F7" s="142"/>
      <c r="G7" s="142"/>
      <c r="H7" s="142"/>
      <c r="L7" s="20"/>
    </row>
    <row r="8" ht="12" customHeight="1">
      <c r="B8" s="20"/>
      <c r="D8" s="142" t="s">
        <v>126</v>
      </c>
      <c r="L8" s="20"/>
    </row>
    <row r="9" s="1" customFormat="1" ht="16.5" customHeight="1">
      <c r="B9" s="44"/>
      <c r="E9" s="143" t="s">
        <v>127</v>
      </c>
      <c r="F9" s="1"/>
      <c r="G9" s="1"/>
      <c r="H9" s="1"/>
      <c r="I9" s="144"/>
      <c r="L9" s="44"/>
    </row>
    <row r="10" s="1" customFormat="1" ht="12" customHeight="1">
      <c r="B10" s="44"/>
      <c r="D10" s="142" t="s">
        <v>128</v>
      </c>
      <c r="I10" s="144"/>
      <c r="L10" s="44"/>
    </row>
    <row r="11" s="1" customFormat="1" ht="36.96" customHeight="1">
      <c r="B11" s="44"/>
      <c r="E11" s="145" t="s">
        <v>129</v>
      </c>
      <c r="F11" s="1"/>
      <c r="G11" s="1"/>
      <c r="H11" s="1"/>
      <c r="I11" s="144"/>
      <c r="L11" s="44"/>
    </row>
    <row r="12" s="1" customFormat="1">
      <c r="B12" s="44"/>
      <c r="I12" s="144"/>
      <c r="L12" s="44"/>
    </row>
    <row r="13" s="1" customFormat="1" ht="12" customHeight="1">
      <c r="B13" s="44"/>
      <c r="D13" s="142" t="s">
        <v>18</v>
      </c>
      <c r="F13" s="17" t="s">
        <v>39</v>
      </c>
      <c r="I13" s="146" t="s">
        <v>20</v>
      </c>
      <c r="J13" s="17" t="s">
        <v>39</v>
      </c>
      <c r="L13" s="44"/>
    </row>
    <row r="14" s="1" customFormat="1" ht="12" customHeight="1">
      <c r="B14" s="44"/>
      <c r="D14" s="142" t="s">
        <v>22</v>
      </c>
      <c r="F14" s="17" t="s">
        <v>23</v>
      </c>
      <c r="I14" s="146" t="s">
        <v>24</v>
      </c>
      <c r="J14" s="147" t="str">
        <f>'Rekapitulace stavby'!AN8</f>
        <v>15. 1. 2019</v>
      </c>
      <c r="L14" s="44"/>
    </row>
    <row r="15" s="1" customFormat="1" ht="10.8" customHeight="1">
      <c r="B15" s="44"/>
      <c r="I15" s="144"/>
      <c r="L15" s="44"/>
    </row>
    <row r="16" s="1" customFormat="1" ht="12" customHeight="1">
      <c r="B16" s="44"/>
      <c r="D16" s="142" t="s">
        <v>30</v>
      </c>
      <c r="I16" s="146" t="s">
        <v>31</v>
      </c>
      <c r="J16" s="17" t="s">
        <v>32</v>
      </c>
      <c r="L16" s="44"/>
    </row>
    <row r="17" s="1" customFormat="1" ht="18" customHeight="1">
      <c r="B17" s="44"/>
      <c r="E17" s="17" t="s">
        <v>33</v>
      </c>
      <c r="I17" s="146" t="s">
        <v>34</v>
      </c>
      <c r="J17" s="17" t="s">
        <v>35</v>
      </c>
      <c r="L17" s="44"/>
    </row>
    <row r="18" s="1" customFormat="1" ht="6.96" customHeight="1">
      <c r="B18" s="44"/>
      <c r="I18" s="144"/>
      <c r="L18" s="44"/>
    </row>
    <row r="19" s="1" customFormat="1" ht="12" customHeight="1">
      <c r="B19" s="44"/>
      <c r="D19" s="142" t="s">
        <v>36</v>
      </c>
      <c r="I19" s="146" t="s">
        <v>31</v>
      </c>
      <c r="J19" s="33" t="str">
        <f>'Rekapitulace stavby'!AN13</f>
        <v>Vyplň údaj</v>
      </c>
      <c r="L19" s="44"/>
    </row>
    <row r="20" s="1" customFormat="1" ht="18" customHeight="1">
      <c r="B20" s="44"/>
      <c r="E20" s="33" t="str">
        <f>'Rekapitulace stavby'!E14</f>
        <v>Vyplň údaj</v>
      </c>
      <c r="F20" s="17"/>
      <c r="G20" s="17"/>
      <c r="H20" s="17"/>
      <c r="I20" s="146" t="s">
        <v>34</v>
      </c>
      <c r="J20" s="33" t="str">
        <f>'Rekapitulace stavby'!AN14</f>
        <v>Vyplň údaj</v>
      </c>
      <c r="L20" s="44"/>
    </row>
    <row r="21" s="1" customFormat="1" ht="6.96" customHeight="1">
      <c r="B21" s="44"/>
      <c r="I21" s="144"/>
      <c r="L21" s="44"/>
    </row>
    <row r="22" s="1" customFormat="1" ht="12" customHeight="1">
      <c r="B22" s="44"/>
      <c r="D22" s="142" t="s">
        <v>38</v>
      </c>
      <c r="I22" s="146" t="s">
        <v>31</v>
      </c>
      <c r="J22" s="17" t="str">
        <f>IF('Rekapitulace stavby'!AN16="","",'Rekapitulace stavby'!AN16)</f>
        <v/>
      </c>
      <c r="L22" s="44"/>
    </row>
    <row r="23" s="1" customFormat="1" ht="18" customHeight="1">
      <c r="B23" s="44"/>
      <c r="E23" s="17" t="str">
        <f>IF('Rekapitulace stavby'!E17="","",'Rekapitulace stavby'!E17)</f>
        <v xml:space="preserve"> </v>
      </c>
      <c r="I23" s="146" t="s">
        <v>34</v>
      </c>
      <c r="J23" s="17" t="str">
        <f>IF('Rekapitulace stavby'!AN17="","",'Rekapitulace stavby'!AN17)</f>
        <v/>
      </c>
      <c r="L23" s="44"/>
    </row>
    <row r="24" s="1" customFormat="1" ht="6.96" customHeight="1">
      <c r="B24" s="44"/>
      <c r="I24" s="144"/>
      <c r="L24" s="44"/>
    </row>
    <row r="25" s="1" customFormat="1" ht="12" customHeight="1">
      <c r="B25" s="44"/>
      <c r="D25" s="142" t="s">
        <v>42</v>
      </c>
      <c r="I25" s="146" t="s">
        <v>31</v>
      </c>
      <c r="J25" s="17" t="s">
        <v>39</v>
      </c>
      <c r="L25" s="44"/>
    </row>
    <row r="26" s="1" customFormat="1" ht="18" customHeight="1">
      <c r="B26" s="44"/>
      <c r="E26" s="17" t="s">
        <v>43</v>
      </c>
      <c r="I26" s="146" t="s">
        <v>34</v>
      </c>
      <c r="J26" s="17" t="s">
        <v>39</v>
      </c>
      <c r="L26" s="44"/>
    </row>
    <row r="27" s="1" customFormat="1" ht="6.96" customHeight="1">
      <c r="B27" s="44"/>
      <c r="I27" s="144"/>
      <c r="L27" s="44"/>
    </row>
    <row r="28" s="1" customFormat="1" ht="12" customHeight="1">
      <c r="B28" s="44"/>
      <c r="D28" s="142" t="s">
        <v>44</v>
      </c>
      <c r="I28" s="144"/>
      <c r="L28" s="44"/>
    </row>
    <row r="29" s="7" customFormat="1" ht="45" customHeight="1">
      <c r="B29" s="148"/>
      <c r="E29" s="149" t="s">
        <v>45</v>
      </c>
      <c r="F29" s="149"/>
      <c r="G29" s="149"/>
      <c r="H29" s="149"/>
      <c r="I29" s="150"/>
      <c r="L29" s="148"/>
    </row>
    <row r="30" s="1" customFormat="1" ht="6.96" customHeight="1">
      <c r="B30" s="44"/>
      <c r="I30" s="144"/>
      <c r="L30" s="44"/>
    </row>
    <row r="31" s="1" customFormat="1" ht="6.96" customHeight="1">
      <c r="B31" s="44"/>
      <c r="D31" s="72"/>
      <c r="E31" s="72"/>
      <c r="F31" s="72"/>
      <c r="G31" s="72"/>
      <c r="H31" s="72"/>
      <c r="I31" s="151"/>
      <c r="J31" s="72"/>
      <c r="K31" s="72"/>
      <c r="L31" s="44"/>
    </row>
    <row r="32" s="1" customFormat="1" ht="25.44" customHeight="1">
      <c r="B32" s="44"/>
      <c r="D32" s="152" t="s">
        <v>46</v>
      </c>
      <c r="I32" s="144"/>
      <c r="J32" s="153">
        <f>ROUND(J88, 2)</f>
        <v>0</v>
      </c>
      <c r="L32" s="44"/>
    </row>
    <row r="33" s="1" customFormat="1" ht="6.96" customHeight="1">
      <c r="B33" s="44"/>
      <c r="D33" s="72"/>
      <c r="E33" s="72"/>
      <c r="F33" s="72"/>
      <c r="G33" s="72"/>
      <c r="H33" s="72"/>
      <c r="I33" s="151"/>
      <c r="J33" s="72"/>
      <c r="K33" s="72"/>
      <c r="L33" s="44"/>
    </row>
    <row r="34" s="1" customFormat="1" ht="14.4" customHeight="1">
      <c r="B34" s="44"/>
      <c r="F34" s="154" t="s">
        <v>48</v>
      </c>
      <c r="I34" s="155" t="s">
        <v>47</v>
      </c>
      <c r="J34" s="154" t="s">
        <v>49</v>
      </c>
      <c r="L34" s="44"/>
    </row>
    <row r="35" hidden="1" s="1" customFormat="1" ht="14.4" customHeight="1">
      <c r="B35" s="44"/>
      <c r="D35" s="142" t="s">
        <v>50</v>
      </c>
      <c r="E35" s="142" t="s">
        <v>51</v>
      </c>
      <c r="F35" s="156">
        <f>ROUND((SUM(BE88:BE377)),  2)</f>
        <v>0</v>
      </c>
      <c r="I35" s="157">
        <v>0.20999999999999999</v>
      </c>
      <c r="J35" s="156">
        <f>ROUND(((SUM(BE88:BE377))*I35),  2)</f>
        <v>0</v>
      </c>
      <c r="L35" s="44"/>
    </row>
    <row r="36" hidden="1" s="1" customFormat="1" ht="14.4" customHeight="1">
      <c r="B36" s="44"/>
      <c r="E36" s="142" t="s">
        <v>52</v>
      </c>
      <c r="F36" s="156">
        <f>ROUND((SUM(BF88:BF377)),  2)</f>
        <v>0</v>
      </c>
      <c r="I36" s="157">
        <v>0.14999999999999999</v>
      </c>
      <c r="J36" s="156">
        <f>ROUND(((SUM(BF88:BF377))*I36),  2)</f>
        <v>0</v>
      </c>
      <c r="L36" s="44"/>
    </row>
    <row r="37" s="1" customFormat="1" ht="14.4" customHeight="1">
      <c r="B37" s="44"/>
      <c r="D37" s="142" t="s">
        <v>50</v>
      </c>
      <c r="E37" s="142" t="s">
        <v>53</v>
      </c>
      <c r="F37" s="156">
        <f>ROUND((SUM(BG88:BG377)),  2)</f>
        <v>0</v>
      </c>
      <c r="I37" s="157">
        <v>0.20999999999999999</v>
      </c>
      <c r="J37" s="156">
        <f>0</f>
        <v>0</v>
      </c>
      <c r="L37" s="44"/>
    </row>
    <row r="38" s="1" customFormat="1" ht="14.4" customHeight="1">
      <c r="B38" s="44"/>
      <c r="E38" s="142" t="s">
        <v>54</v>
      </c>
      <c r="F38" s="156">
        <f>ROUND((SUM(BH88:BH377)),  2)</f>
        <v>0</v>
      </c>
      <c r="I38" s="157">
        <v>0.14999999999999999</v>
      </c>
      <c r="J38" s="156">
        <f>0</f>
        <v>0</v>
      </c>
      <c r="L38" s="44"/>
    </row>
    <row r="39" hidden="1" s="1" customFormat="1" ht="14.4" customHeight="1">
      <c r="B39" s="44"/>
      <c r="E39" s="142" t="s">
        <v>55</v>
      </c>
      <c r="F39" s="156">
        <f>ROUND((SUM(BI88:BI377)),  2)</f>
        <v>0</v>
      </c>
      <c r="I39" s="157">
        <v>0</v>
      </c>
      <c r="J39" s="156">
        <f>0</f>
        <v>0</v>
      </c>
      <c r="L39" s="44"/>
    </row>
    <row r="40" s="1" customFormat="1" ht="6.96" customHeight="1">
      <c r="B40" s="44"/>
      <c r="I40" s="144"/>
      <c r="L40" s="44"/>
    </row>
    <row r="41" s="1" customFormat="1" ht="25.44" customHeight="1">
      <c r="B41" s="44"/>
      <c r="C41" s="158"/>
      <c r="D41" s="159" t="s">
        <v>56</v>
      </c>
      <c r="E41" s="160"/>
      <c r="F41" s="160"/>
      <c r="G41" s="161" t="s">
        <v>57</v>
      </c>
      <c r="H41" s="162" t="s">
        <v>58</v>
      </c>
      <c r="I41" s="163"/>
      <c r="J41" s="164">
        <f>SUM(J32:J39)</f>
        <v>0</v>
      </c>
      <c r="K41" s="165"/>
      <c r="L41" s="44"/>
    </row>
    <row r="42" s="1" customFormat="1" ht="14.4" customHeight="1">
      <c r="B42" s="166"/>
      <c r="C42" s="167"/>
      <c r="D42" s="167"/>
      <c r="E42" s="167"/>
      <c r="F42" s="167"/>
      <c r="G42" s="167"/>
      <c r="H42" s="167"/>
      <c r="I42" s="168"/>
      <c r="J42" s="167"/>
      <c r="K42" s="167"/>
      <c r="L42" s="44"/>
    </row>
    <row r="46" s="1" customFormat="1" ht="6.96" customHeight="1">
      <c r="B46" s="169"/>
      <c r="C46" s="170"/>
      <c r="D46" s="170"/>
      <c r="E46" s="170"/>
      <c r="F46" s="170"/>
      <c r="G46" s="170"/>
      <c r="H46" s="170"/>
      <c r="I46" s="171"/>
      <c r="J46" s="170"/>
      <c r="K46" s="170"/>
      <c r="L46" s="44"/>
    </row>
    <row r="47" s="1" customFormat="1" ht="24.96" customHeight="1">
      <c r="B47" s="39"/>
      <c r="C47" s="23" t="s">
        <v>130</v>
      </c>
      <c r="D47" s="40"/>
      <c r="E47" s="40"/>
      <c r="F47" s="40"/>
      <c r="G47" s="40"/>
      <c r="H47" s="40"/>
      <c r="I47" s="144"/>
      <c r="J47" s="40"/>
      <c r="K47" s="40"/>
      <c r="L47" s="44"/>
    </row>
    <row r="48" s="1" customFormat="1" ht="6.96" customHeight="1">
      <c r="B48" s="39"/>
      <c r="C48" s="40"/>
      <c r="D48" s="40"/>
      <c r="E48" s="40"/>
      <c r="F48" s="40"/>
      <c r="G48" s="40"/>
      <c r="H48" s="40"/>
      <c r="I48" s="144"/>
      <c r="J48" s="40"/>
      <c r="K48" s="40"/>
      <c r="L48" s="44"/>
    </row>
    <row r="49" s="1" customFormat="1" ht="12" customHeight="1">
      <c r="B49" s="39"/>
      <c r="C49" s="32" t="s">
        <v>16</v>
      </c>
      <c r="D49" s="40"/>
      <c r="E49" s="40"/>
      <c r="F49" s="40"/>
      <c r="G49" s="40"/>
      <c r="H49" s="40"/>
      <c r="I49" s="144"/>
      <c r="J49" s="40"/>
      <c r="K49" s="40"/>
      <c r="L49" s="44"/>
    </row>
    <row r="50" s="1" customFormat="1" ht="16.5" customHeight="1">
      <c r="B50" s="39"/>
      <c r="C50" s="40"/>
      <c r="D50" s="40"/>
      <c r="E50" s="172" t="str">
        <f>E7</f>
        <v>Oprava traťového úseku v km 4,459 - 6,750 (Most n.n. - Herkules)</v>
      </c>
      <c r="F50" s="32"/>
      <c r="G50" s="32"/>
      <c r="H50" s="32"/>
      <c r="I50" s="144"/>
      <c r="J50" s="40"/>
      <c r="K50" s="40"/>
      <c r="L50" s="44"/>
    </row>
    <row r="51" ht="12" customHeight="1">
      <c r="B51" s="21"/>
      <c r="C51" s="32" t="s">
        <v>126</v>
      </c>
      <c r="D51" s="22"/>
      <c r="E51" s="22"/>
      <c r="F51" s="22"/>
      <c r="G51" s="22"/>
      <c r="H51" s="22"/>
      <c r="I51" s="136"/>
      <c r="J51" s="22"/>
      <c r="K51" s="22"/>
      <c r="L51" s="20"/>
    </row>
    <row r="52" s="1" customFormat="1" ht="16.5" customHeight="1">
      <c r="B52" s="39"/>
      <c r="C52" s="40"/>
      <c r="D52" s="40"/>
      <c r="E52" s="172" t="s">
        <v>127</v>
      </c>
      <c r="F52" s="40"/>
      <c r="G52" s="40"/>
      <c r="H52" s="40"/>
      <c r="I52" s="144"/>
      <c r="J52" s="40"/>
      <c r="K52" s="40"/>
      <c r="L52" s="44"/>
    </row>
    <row r="53" s="1" customFormat="1" ht="12" customHeight="1">
      <c r="B53" s="39"/>
      <c r="C53" s="32" t="s">
        <v>128</v>
      </c>
      <c r="D53" s="40"/>
      <c r="E53" s="40"/>
      <c r="F53" s="40"/>
      <c r="G53" s="40"/>
      <c r="H53" s="40"/>
      <c r="I53" s="144"/>
      <c r="J53" s="40"/>
      <c r="K53" s="40"/>
      <c r="L53" s="44"/>
    </row>
    <row r="54" s="1" customFormat="1" ht="16.5" customHeight="1">
      <c r="B54" s="39"/>
      <c r="C54" s="40"/>
      <c r="D54" s="40"/>
      <c r="E54" s="65" t="str">
        <f>E11</f>
        <v>Č11 - Most n.n. - Herkules KV 507 - ZV 511</v>
      </c>
      <c r="F54" s="40"/>
      <c r="G54" s="40"/>
      <c r="H54" s="40"/>
      <c r="I54" s="144"/>
      <c r="J54" s="40"/>
      <c r="K54" s="40"/>
      <c r="L54" s="44"/>
    </row>
    <row r="55" s="1" customFormat="1" ht="6.96" customHeight="1">
      <c r="B55" s="39"/>
      <c r="C55" s="40"/>
      <c r="D55" s="40"/>
      <c r="E55" s="40"/>
      <c r="F55" s="40"/>
      <c r="G55" s="40"/>
      <c r="H55" s="40"/>
      <c r="I55" s="144"/>
      <c r="J55" s="40"/>
      <c r="K55" s="40"/>
      <c r="L55" s="44"/>
    </row>
    <row r="56" s="1" customFormat="1" ht="12" customHeight="1">
      <c r="B56" s="39"/>
      <c r="C56" s="32" t="s">
        <v>22</v>
      </c>
      <c r="D56" s="40"/>
      <c r="E56" s="40"/>
      <c r="F56" s="27" t="str">
        <f>F14</f>
        <v xml:space="preserve">železniční trať  Most n.n. - Louka u Lit.</v>
      </c>
      <c r="G56" s="40"/>
      <c r="H56" s="40"/>
      <c r="I56" s="146" t="s">
        <v>24</v>
      </c>
      <c r="J56" s="68" t="str">
        <f>IF(J14="","",J14)</f>
        <v>15. 1. 2019</v>
      </c>
      <c r="K56" s="40"/>
      <c r="L56" s="44"/>
    </row>
    <row r="57" s="1" customFormat="1" ht="6.96" customHeight="1">
      <c r="B57" s="39"/>
      <c r="C57" s="40"/>
      <c r="D57" s="40"/>
      <c r="E57" s="40"/>
      <c r="F57" s="40"/>
      <c r="G57" s="40"/>
      <c r="H57" s="40"/>
      <c r="I57" s="144"/>
      <c r="J57" s="40"/>
      <c r="K57" s="40"/>
      <c r="L57" s="44"/>
    </row>
    <row r="58" s="1" customFormat="1" ht="13.65" customHeight="1">
      <c r="B58" s="39"/>
      <c r="C58" s="32" t="s">
        <v>30</v>
      </c>
      <c r="D58" s="40"/>
      <c r="E58" s="40"/>
      <c r="F58" s="27" t="str">
        <f>E17</f>
        <v>SŽDC s.o., OŘ UNL, ST Most</v>
      </c>
      <c r="G58" s="40"/>
      <c r="H58" s="40"/>
      <c r="I58" s="146" t="s">
        <v>38</v>
      </c>
      <c r="J58" s="37" t="str">
        <f>E23</f>
        <v xml:space="preserve"> </v>
      </c>
      <c r="K58" s="40"/>
      <c r="L58" s="44"/>
    </row>
    <row r="59" s="1" customFormat="1" ht="13.65" customHeight="1">
      <c r="B59" s="39"/>
      <c r="C59" s="32" t="s">
        <v>36</v>
      </c>
      <c r="D59" s="40"/>
      <c r="E59" s="40"/>
      <c r="F59" s="27" t="str">
        <f>IF(E20="","",E20)</f>
        <v>Vyplň údaj</v>
      </c>
      <c r="G59" s="40"/>
      <c r="H59" s="40"/>
      <c r="I59" s="146" t="s">
        <v>42</v>
      </c>
      <c r="J59" s="37" t="str">
        <f>E26</f>
        <v>Ing. Střítezský Petr</v>
      </c>
      <c r="K59" s="40"/>
      <c r="L59" s="44"/>
    </row>
    <row r="60" s="1" customFormat="1" ht="10.32" customHeight="1">
      <c r="B60" s="39"/>
      <c r="C60" s="40"/>
      <c r="D60" s="40"/>
      <c r="E60" s="40"/>
      <c r="F60" s="40"/>
      <c r="G60" s="40"/>
      <c r="H60" s="40"/>
      <c r="I60" s="144"/>
      <c r="J60" s="40"/>
      <c r="K60" s="40"/>
      <c r="L60" s="44"/>
    </row>
    <row r="61" s="1" customFormat="1" ht="29.28" customHeight="1">
      <c r="B61" s="39"/>
      <c r="C61" s="173" t="s">
        <v>131</v>
      </c>
      <c r="D61" s="174"/>
      <c r="E61" s="174"/>
      <c r="F61" s="174"/>
      <c r="G61" s="174"/>
      <c r="H61" s="174"/>
      <c r="I61" s="175"/>
      <c r="J61" s="176" t="s">
        <v>132</v>
      </c>
      <c r="K61" s="174"/>
      <c r="L61" s="44"/>
    </row>
    <row r="62" s="1" customFormat="1" ht="10.32" customHeight="1">
      <c r="B62" s="39"/>
      <c r="C62" s="40"/>
      <c r="D62" s="40"/>
      <c r="E62" s="40"/>
      <c r="F62" s="40"/>
      <c r="G62" s="40"/>
      <c r="H62" s="40"/>
      <c r="I62" s="144"/>
      <c r="J62" s="40"/>
      <c r="K62" s="40"/>
      <c r="L62" s="44"/>
    </row>
    <row r="63" s="1" customFormat="1" ht="22.8" customHeight="1">
      <c r="B63" s="39"/>
      <c r="C63" s="177" t="s">
        <v>78</v>
      </c>
      <c r="D63" s="40"/>
      <c r="E63" s="40"/>
      <c r="F63" s="40"/>
      <c r="G63" s="40"/>
      <c r="H63" s="40"/>
      <c r="I63" s="144"/>
      <c r="J63" s="98">
        <f>J88</f>
        <v>0</v>
      </c>
      <c r="K63" s="40"/>
      <c r="L63" s="44"/>
      <c r="AU63" s="17" t="s">
        <v>133</v>
      </c>
    </row>
    <row r="64" s="8" customFormat="1" ht="24.96" customHeight="1">
      <c r="B64" s="178"/>
      <c r="C64" s="179"/>
      <c r="D64" s="180" t="s">
        <v>134</v>
      </c>
      <c r="E64" s="181"/>
      <c r="F64" s="181"/>
      <c r="G64" s="181"/>
      <c r="H64" s="181"/>
      <c r="I64" s="182"/>
      <c r="J64" s="183">
        <f>J89</f>
        <v>0</v>
      </c>
      <c r="K64" s="179"/>
      <c r="L64" s="184"/>
    </row>
    <row r="65" s="9" customFormat="1" ht="19.92" customHeight="1">
      <c r="B65" s="185"/>
      <c r="C65" s="122"/>
      <c r="D65" s="186" t="s">
        <v>135</v>
      </c>
      <c r="E65" s="187"/>
      <c r="F65" s="187"/>
      <c r="G65" s="187"/>
      <c r="H65" s="187"/>
      <c r="I65" s="188"/>
      <c r="J65" s="189">
        <f>J90</f>
        <v>0</v>
      </c>
      <c r="K65" s="122"/>
      <c r="L65" s="190"/>
    </row>
    <row r="66" s="8" customFormat="1" ht="24.96" customHeight="1">
      <c r="B66" s="178"/>
      <c r="C66" s="179"/>
      <c r="D66" s="180" t="s">
        <v>136</v>
      </c>
      <c r="E66" s="181"/>
      <c r="F66" s="181"/>
      <c r="G66" s="181"/>
      <c r="H66" s="181"/>
      <c r="I66" s="182"/>
      <c r="J66" s="183">
        <f>J302</f>
        <v>0</v>
      </c>
      <c r="K66" s="179"/>
      <c r="L66" s="184"/>
    </row>
    <row r="67" s="1" customFormat="1" ht="21.84" customHeight="1">
      <c r="B67" s="39"/>
      <c r="C67" s="40"/>
      <c r="D67" s="40"/>
      <c r="E67" s="40"/>
      <c r="F67" s="40"/>
      <c r="G67" s="40"/>
      <c r="H67" s="40"/>
      <c r="I67" s="144"/>
      <c r="J67" s="40"/>
      <c r="K67" s="40"/>
      <c r="L67" s="44"/>
    </row>
    <row r="68" s="1" customFormat="1" ht="6.96" customHeight="1">
      <c r="B68" s="58"/>
      <c r="C68" s="59"/>
      <c r="D68" s="59"/>
      <c r="E68" s="59"/>
      <c r="F68" s="59"/>
      <c r="G68" s="59"/>
      <c r="H68" s="59"/>
      <c r="I68" s="168"/>
      <c r="J68" s="59"/>
      <c r="K68" s="59"/>
      <c r="L68" s="44"/>
    </row>
    <row r="72" s="1" customFormat="1" ht="6.96" customHeight="1">
      <c r="B72" s="60"/>
      <c r="C72" s="61"/>
      <c r="D72" s="61"/>
      <c r="E72" s="61"/>
      <c r="F72" s="61"/>
      <c r="G72" s="61"/>
      <c r="H72" s="61"/>
      <c r="I72" s="171"/>
      <c r="J72" s="61"/>
      <c r="K72" s="61"/>
      <c r="L72" s="44"/>
    </row>
    <row r="73" s="1" customFormat="1" ht="24.96" customHeight="1">
      <c r="B73" s="39"/>
      <c r="C73" s="23" t="s">
        <v>137</v>
      </c>
      <c r="D73" s="40"/>
      <c r="E73" s="40"/>
      <c r="F73" s="40"/>
      <c r="G73" s="40"/>
      <c r="H73" s="40"/>
      <c r="I73" s="144"/>
      <c r="J73" s="40"/>
      <c r="K73" s="40"/>
      <c r="L73" s="44"/>
    </row>
    <row r="74" s="1" customFormat="1" ht="6.96" customHeight="1">
      <c r="B74" s="39"/>
      <c r="C74" s="40"/>
      <c r="D74" s="40"/>
      <c r="E74" s="40"/>
      <c r="F74" s="40"/>
      <c r="G74" s="40"/>
      <c r="H74" s="40"/>
      <c r="I74" s="144"/>
      <c r="J74" s="40"/>
      <c r="K74" s="40"/>
      <c r="L74" s="44"/>
    </row>
    <row r="75" s="1" customFormat="1" ht="12" customHeight="1">
      <c r="B75" s="39"/>
      <c r="C75" s="32" t="s">
        <v>16</v>
      </c>
      <c r="D75" s="40"/>
      <c r="E75" s="40"/>
      <c r="F75" s="40"/>
      <c r="G75" s="40"/>
      <c r="H75" s="40"/>
      <c r="I75" s="144"/>
      <c r="J75" s="40"/>
      <c r="K75" s="40"/>
      <c r="L75" s="44"/>
    </row>
    <row r="76" s="1" customFormat="1" ht="16.5" customHeight="1">
      <c r="B76" s="39"/>
      <c r="C76" s="40"/>
      <c r="D76" s="40"/>
      <c r="E76" s="172" t="str">
        <f>E7</f>
        <v>Oprava traťového úseku v km 4,459 - 6,750 (Most n.n. - Herkules)</v>
      </c>
      <c r="F76" s="32"/>
      <c r="G76" s="32"/>
      <c r="H76" s="32"/>
      <c r="I76" s="144"/>
      <c r="J76" s="40"/>
      <c r="K76" s="40"/>
      <c r="L76" s="44"/>
    </row>
    <row r="77" ht="12" customHeight="1">
      <c r="B77" s="21"/>
      <c r="C77" s="32" t="s">
        <v>126</v>
      </c>
      <c r="D77" s="22"/>
      <c r="E77" s="22"/>
      <c r="F77" s="22"/>
      <c r="G77" s="22"/>
      <c r="H77" s="22"/>
      <c r="I77" s="136"/>
      <c r="J77" s="22"/>
      <c r="K77" s="22"/>
      <c r="L77" s="20"/>
    </row>
    <row r="78" s="1" customFormat="1" ht="16.5" customHeight="1">
      <c r="B78" s="39"/>
      <c r="C78" s="40"/>
      <c r="D78" s="40"/>
      <c r="E78" s="172" t="s">
        <v>127</v>
      </c>
      <c r="F78" s="40"/>
      <c r="G78" s="40"/>
      <c r="H78" s="40"/>
      <c r="I78" s="144"/>
      <c r="J78" s="40"/>
      <c r="K78" s="40"/>
      <c r="L78" s="44"/>
    </row>
    <row r="79" s="1" customFormat="1" ht="12" customHeight="1">
      <c r="B79" s="39"/>
      <c r="C79" s="32" t="s">
        <v>128</v>
      </c>
      <c r="D79" s="40"/>
      <c r="E79" s="40"/>
      <c r="F79" s="40"/>
      <c r="G79" s="40"/>
      <c r="H79" s="40"/>
      <c r="I79" s="144"/>
      <c r="J79" s="40"/>
      <c r="K79" s="40"/>
      <c r="L79" s="44"/>
    </row>
    <row r="80" s="1" customFormat="1" ht="16.5" customHeight="1">
      <c r="B80" s="39"/>
      <c r="C80" s="40"/>
      <c r="D80" s="40"/>
      <c r="E80" s="65" t="str">
        <f>E11</f>
        <v>Č11 - Most n.n. - Herkules KV 507 - ZV 511</v>
      </c>
      <c r="F80" s="40"/>
      <c r="G80" s="40"/>
      <c r="H80" s="40"/>
      <c r="I80" s="144"/>
      <c r="J80" s="40"/>
      <c r="K80" s="40"/>
      <c r="L80" s="44"/>
    </row>
    <row r="81" s="1" customFormat="1" ht="6.96" customHeight="1">
      <c r="B81" s="39"/>
      <c r="C81" s="40"/>
      <c r="D81" s="40"/>
      <c r="E81" s="40"/>
      <c r="F81" s="40"/>
      <c r="G81" s="40"/>
      <c r="H81" s="40"/>
      <c r="I81" s="144"/>
      <c r="J81" s="40"/>
      <c r="K81" s="40"/>
      <c r="L81" s="44"/>
    </row>
    <row r="82" s="1" customFormat="1" ht="12" customHeight="1">
      <c r="B82" s="39"/>
      <c r="C82" s="32" t="s">
        <v>22</v>
      </c>
      <c r="D82" s="40"/>
      <c r="E82" s="40"/>
      <c r="F82" s="27" t="str">
        <f>F14</f>
        <v xml:space="preserve">železniční trať  Most n.n. - Louka u Lit.</v>
      </c>
      <c r="G82" s="40"/>
      <c r="H82" s="40"/>
      <c r="I82" s="146" t="s">
        <v>24</v>
      </c>
      <c r="J82" s="68" t="str">
        <f>IF(J14="","",J14)</f>
        <v>15. 1. 2019</v>
      </c>
      <c r="K82" s="40"/>
      <c r="L82" s="44"/>
    </row>
    <row r="83" s="1" customFormat="1" ht="6.96" customHeight="1">
      <c r="B83" s="39"/>
      <c r="C83" s="40"/>
      <c r="D83" s="40"/>
      <c r="E83" s="40"/>
      <c r="F83" s="40"/>
      <c r="G83" s="40"/>
      <c r="H83" s="40"/>
      <c r="I83" s="144"/>
      <c r="J83" s="40"/>
      <c r="K83" s="40"/>
      <c r="L83" s="44"/>
    </row>
    <row r="84" s="1" customFormat="1" ht="13.65" customHeight="1">
      <c r="B84" s="39"/>
      <c r="C84" s="32" t="s">
        <v>30</v>
      </c>
      <c r="D84" s="40"/>
      <c r="E84" s="40"/>
      <c r="F84" s="27" t="str">
        <f>E17</f>
        <v>SŽDC s.o., OŘ UNL, ST Most</v>
      </c>
      <c r="G84" s="40"/>
      <c r="H84" s="40"/>
      <c r="I84" s="146" t="s">
        <v>38</v>
      </c>
      <c r="J84" s="37" t="str">
        <f>E23</f>
        <v xml:space="preserve"> </v>
      </c>
      <c r="K84" s="40"/>
      <c r="L84" s="44"/>
    </row>
    <row r="85" s="1" customFormat="1" ht="13.65" customHeight="1">
      <c r="B85" s="39"/>
      <c r="C85" s="32" t="s">
        <v>36</v>
      </c>
      <c r="D85" s="40"/>
      <c r="E85" s="40"/>
      <c r="F85" s="27" t="str">
        <f>IF(E20="","",E20)</f>
        <v>Vyplň údaj</v>
      </c>
      <c r="G85" s="40"/>
      <c r="H85" s="40"/>
      <c r="I85" s="146" t="s">
        <v>42</v>
      </c>
      <c r="J85" s="37" t="str">
        <f>E26</f>
        <v>Ing. Střítezský Petr</v>
      </c>
      <c r="K85" s="40"/>
      <c r="L85" s="44"/>
    </row>
    <row r="86" s="1" customFormat="1" ht="10.32" customHeight="1">
      <c r="B86" s="39"/>
      <c r="C86" s="40"/>
      <c r="D86" s="40"/>
      <c r="E86" s="40"/>
      <c r="F86" s="40"/>
      <c r="G86" s="40"/>
      <c r="H86" s="40"/>
      <c r="I86" s="144"/>
      <c r="J86" s="40"/>
      <c r="K86" s="40"/>
      <c r="L86" s="44"/>
    </row>
    <row r="87" s="10" customFormat="1" ht="29.28" customHeight="1">
      <c r="B87" s="191"/>
      <c r="C87" s="192" t="s">
        <v>138</v>
      </c>
      <c r="D87" s="193" t="s">
        <v>65</v>
      </c>
      <c r="E87" s="193" t="s">
        <v>61</v>
      </c>
      <c r="F87" s="193" t="s">
        <v>62</v>
      </c>
      <c r="G87" s="193" t="s">
        <v>139</v>
      </c>
      <c r="H87" s="193" t="s">
        <v>140</v>
      </c>
      <c r="I87" s="194" t="s">
        <v>141</v>
      </c>
      <c r="J87" s="193" t="s">
        <v>132</v>
      </c>
      <c r="K87" s="195" t="s">
        <v>142</v>
      </c>
      <c r="L87" s="196"/>
      <c r="M87" s="88" t="s">
        <v>39</v>
      </c>
      <c r="N87" s="89" t="s">
        <v>50</v>
      </c>
      <c r="O87" s="89" t="s">
        <v>143</v>
      </c>
      <c r="P87" s="89" t="s">
        <v>144</v>
      </c>
      <c r="Q87" s="89" t="s">
        <v>145</v>
      </c>
      <c r="R87" s="89" t="s">
        <v>146</v>
      </c>
      <c r="S87" s="89" t="s">
        <v>147</v>
      </c>
      <c r="T87" s="90" t="s">
        <v>148</v>
      </c>
    </row>
    <row r="88" s="1" customFormat="1" ht="22.8" customHeight="1">
      <c r="B88" s="39"/>
      <c r="C88" s="95" t="s">
        <v>149</v>
      </c>
      <c r="D88" s="40"/>
      <c r="E88" s="40"/>
      <c r="F88" s="40"/>
      <c r="G88" s="40"/>
      <c r="H88" s="40"/>
      <c r="I88" s="144"/>
      <c r="J88" s="197">
        <f>BK88</f>
        <v>0</v>
      </c>
      <c r="K88" s="40"/>
      <c r="L88" s="44"/>
      <c r="M88" s="91"/>
      <c r="N88" s="92"/>
      <c r="O88" s="92"/>
      <c r="P88" s="198">
        <f>P89+P302</f>
        <v>0</v>
      </c>
      <c r="Q88" s="92"/>
      <c r="R88" s="198">
        <f>R89+R302</f>
        <v>2770.52252</v>
      </c>
      <c r="S88" s="92"/>
      <c r="T88" s="199">
        <f>T89+T302</f>
        <v>0</v>
      </c>
      <c r="AT88" s="17" t="s">
        <v>79</v>
      </c>
      <c r="AU88" s="17" t="s">
        <v>133</v>
      </c>
      <c r="BK88" s="200">
        <f>BK89+BK302</f>
        <v>0</v>
      </c>
    </row>
    <row r="89" s="11" customFormat="1" ht="25.92" customHeight="1">
      <c r="B89" s="201"/>
      <c r="C89" s="202"/>
      <c r="D89" s="203" t="s">
        <v>79</v>
      </c>
      <c r="E89" s="204" t="s">
        <v>150</v>
      </c>
      <c r="F89" s="204" t="s">
        <v>151</v>
      </c>
      <c r="G89" s="202"/>
      <c r="H89" s="202"/>
      <c r="I89" s="205"/>
      <c r="J89" s="206">
        <f>BK89</f>
        <v>0</v>
      </c>
      <c r="K89" s="202"/>
      <c r="L89" s="207"/>
      <c r="M89" s="208"/>
      <c r="N89" s="209"/>
      <c r="O89" s="209"/>
      <c r="P89" s="210">
        <f>P90</f>
        <v>0</v>
      </c>
      <c r="Q89" s="209"/>
      <c r="R89" s="210">
        <f>R90</f>
        <v>2770.52252</v>
      </c>
      <c r="S89" s="209"/>
      <c r="T89" s="211">
        <f>T90</f>
        <v>0</v>
      </c>
      <c r="AR89" s="212" t="s">
        <v>87</v>
      </c>
      <c r="AT89" s="213" t="s">
        <v>79</v>
      </c>
      <c r="AU89" s="213" t="s">
        <v>80</v>
      </c>
      <c r="AY89" s="212" t="s">
        <v>152</v>
      </c>
      <c r="BK89" s="214">
        <f>BK90</f>
        <v>0</v>
      </c>
    </row>
    <row r="90" s="11" customFormat="1" ht="22.8" customHeight="1">
      <c r="B90" s="201"/>
      <c r="C90" s="202"/>
      <c r="D90" s="203" t="s">
        <v>79</v>
      </c>
      <c r="E90" s="215" t="s">
        <v>153</v>
      </c>
      <c r="F90" s="215" t="s">
        <v>154</v>
      </c>
      <c r="G90" s="202"/>
      <c r="H90" s="202"/>
      <c r="I90" s="205"/>
      <c r="J90" s="216">
        <f>BK90</f>
        <v>0</v>
      </c>
      <c r="K90" s="202"/>
      <c r="L90" s="207"/>
      <c r="M90" s="208"/>
      <c r="N90" s="209"/>
      <c r="O90" s="209"/>
      <c r="P90" s="210">
        <f>SUM(P91:P301)</f>
        <v>0</v>
      </c>
      <c r="Q90" s="209"/>
      <c r="R90" s="210">
        <f>SUM(R91:R301)</f>
        <v>2770.52252</v>
      </c>
      <c r="S90" s="209"/>
      <c r="T90" s="211">
        <f>SUM(T91:T301)</f>
        <v>0</v>
      </c>
      <c r="AR90" s="212" t="s">
        <v>87</v>
      </c>
      <c r="AT90" s="213" t="s">
        <v>79</v>
      </c>
      <c r="AU90" s="213" t="s">
        <v>87</v>
      </c>
      <c r="AY90" s="212" t="s">
        <v>152</v>
      </c>
      <c r="BK90" s="214">
        <f>SUM(BK91:BK301)</f>
        <v>0</v>
      </c>
    </row>
    <row r="91" s="1" customFormat="1" ht="22.5" customHeight="1">
      <c r="B91" s="39"/>
      <c r="C91" s="217" t="s">
        <v>87</v>
      </c>
      <c r="D91" s="217" t="s">
        <v>155</v>
      </c>
      <c r="E91" s="218" t="s">
        <v>156</v>
      </c>
      <c r="F91" s="219" t="s">
        <v>157</v>
      </c>
      <c r="G91" s="220" t="s">
        <v>158</v>
      </c>
      <c r="H91" s="221">
        <v>1360</v>
      </c>
      <c r="I91" s="222"/>
      <c r="J91" s="223">
        <f>ROUND(I91*H91,2)</f>
        <v>0</v>
      </c>
      <c r="K91" s="219" t="s">
        <v>159</v>
      </c>
      <c r="L91" s="44"/>
      <c r="M91" s="224" t="s">
        <v>39</v>
      </c>
      <c r="N91" s="225" t="s">
        <v>53</v>
      </c>
      <c r="O91" s="80"/>
      <c r="P91" s="226">
        <f>O91*H91</f>
        <v>0</v>
      </c>
      <c r="Q91" s="226">
        <v>0</v>
      </c>
      <c r="R91" s="226">
        <f>Q91*H91</f>
        <v>0</v>
      </c>
      <c r="S91" s="226">
        <v>0</v>
      </c>
      <c r="T91" s="227">
        <f>S91*H91</f>
        <v>0</v>
      </c>
      <c r="AR91" s="17" t="s">
        <v>160</v>
      </c>
      <c r="AT91" s="17" t="s">
        <v>155</v>
      </c>
      <c r="AU91" s="17" t="s">
        <v>89</v>
      </c>
      <c r="AY91" s="17" t="s">
        <v>152</v>
      </c>
      <c r="BE91" s="228">
        <f>IF(N91="základní",J91,0)</f>
        <v>0</v>
      </c>
      <c r="BF91" s="228">
        <f>IF(N91="snížená",J91,0)</f>
        <v>0</v>
      </c>
      <c r="BG91" s="228">
        <f>IF(N91="zákl. přenesená",J91,0)</f>
        <v>0</v>
      </c>
      <c r="BH91" s="228">
        <f>IF(N91="sníž. přenesená",J91,0)</f>
        <v>0</v>
      </c>
      <c r="BI91" s="228">
        <f>IF(N91="nulová",J91,0)</f>
        <v>0</v>
      </c>
      <c r="BJ91" s="17" t="s">
        <v>160</v>
      </c>
      <c r="BK91" s="228">
        <f>ROUND(I91*H91,2)</f>
        <v>0</v>
      </c>
      <c r="BL91" s="17" t="s">
        <v>160</v>
      </c>
      <c r="BM91" s="17" t="s">
        <v>161</v>
      </c>
    </row>
    <row r="92" s="1" customFormat="1">
      <c r="B92" s="39"/>
      <c r="C92" s="40"/>
      <c r="D92" s="229" t="s">
        <v>162</v>
      </c>
      <c r="E92" s="40"/>
      <c r="F92" s="230" t="s">
        <v>163</v>
      </c>
      <c r="G92" s="40"/>
      <c r="H92" s="40"/>
      <c r="I92" s="144"/>
      <c r="J92" s="40"/>
      <c r="K92" s="40"/>
      <c r="L92" s="44"/>
      <c r="M92" s="231"/>
      <c r="N92" s="80"/>
      <c r="O92" s="80"/>
      <c r="P92" s="80"/>
      <c r="Q92" s="80"/>
      <c r="R92" s="80"/>
      <c r="S92" s="80"/>
      <c r="T92" s="81"/>
      <c r="AT92" s="17" t="s">
        <v>162</v>
      </c>
      <c r="AU92" s="17" t="s">
        <v>89</v>
      </c>
    </row>
    <row r="93" s="12" customFormat="1">
      <c r="B93" s="232"/>
      <c r="C93" s="233"/>
      <c r="D93" s="229" t="s">
        <v>164</v>
      </c>
      <c r="E93" s="234" t="s">
        <v>39</v>
      </c>
      <c r="F93" s="235" t="s">
        <v>165</v>
      </c>
      <c r="G93" s="233"/>
      <c r="H93" s="234" t="s">
        <v>39</v>
      </c>
      <c r="I93" s="236"/>
      <c r="J93" s="233"/>
      <c r="K93" s="233"/>
      <c r="L93" s="237"/>
      <c r="M93" s="238"/>
      <c r="N93" s="239"/>
      <c r="O93" s="239"/>
      <c r="P93" s="239"/>
      <c r="Q93" s="239"/>
      <c r="R93" s="239"/>
      <c r="S93" s="239"/>
      <c r="T93" s="240"/>
      <c r="AT93" s="241" t="s">
        <v>164</v>
      </c>
      <c r="AU93" s="241" t="s">
        <v>89</v>
      </c>
      <c r="AV93" s="12" t="s">
        <v>87</v>
      </c>
      <c r="AW93" s="12" t="s">
        <v>41</v>
      </c>
      <c r="AX93" s="12" t="s">
        <v>80</v>
      </c>
      <c r="AY93" s="241" t="s">
        <v>152</v>
      </c>
    </row>
    <row r="94" s="13" customFormat="1">
      <c r="B94" s="242"/>
      <c r="C94" s="243"/>
      <c r="D94" s="229" t="s">
        <v>164</v>
      </c>
      <c r="E94" s="244" t="s">
        <v>39</v>
      </c>
      <c r="F94" s="245" t="s">
        <v>166</v>
      </c>
      <c r="G94" s="243"/>
      <c r="H94" s="246">
        <v>90</v>
      </c>
      <c r="I94" s="247"/>
      <c r="J94" s="243"/>
      <c r="K94" s="243"/>
      <c r="L94" s="248"/>
      <c r="M94" s="249"/>
      <c r="N94" s="250"/>
      <c r="O94" s="250"/>
      <c r="P94" s="250"/>
      <c r="Q94" s="250"/>
      <c r="R94" s="250"/>
      <c r="S94" s="250"/>
      <c r="T94" s="251"/>
      <c r="AT94" s="252" t="s">
        <v>164</v>
      </c>
      <c r="AU94" s="252" t="s">
        <v>89</v>
      </c>
      <c r="AV94" s="13" t="s">
        <v>89</v>
      </c>
      <c r="AW94" s="13" t="s">
        <v>41</v>
      </c>
      <c r="AX94" s="13" t="s">
        <v>80</v>
      </c>
      <c r="AY94" s="252" t="s">
        <v>152</v>
      </c>
    </row>
    <row r="95" s="12" customFormat="1">
      <c r="B95" s="232"/>
      <c r="C95" s="233"/>
      <c r="D95" s="229" t="s">
        <v>164</v>
      </c>
      <c r="E95" s="234" t="s">
        <v>39</v>
      </c>
      <c r="F95" s="235" t="s">
        <v>167</v>
      </c>
      <c r="G95" s="233"/>
      <c r="H95" s="234" t="s">
        <v>39</v>
      </c>
      <c r="I95" s="236"/>
      <c r="J95" s="233"/>
      <c r="K95" s="233"/>
      <c r="L95" s="237"/>
      <c r="M95" s="238"/>
      <c r="N95" s="239"/>
      <c r="O95" s="239"/>
      <c r="P95" s="239"/>
      <c r="Q95" s="239"/>
      <c r="R95" s="239"/>
      <c r="S95" s="239"/>
      <c r="T95" s="240"/>
      <c r="AT95" s="241" t="s">
        <v>164</v>
      </c>
      <c r="AU95" s="241" t="s">
        <v>89</v>
      </c>
      <c r="AV95" s="12" t="s">
        <v>87</v>
      </c>
      <c r="AW95" s="12" t="s">
        <v>41</v>
      </c>
      <c r="AX95" s="12" t="s">
        <v>80</v>
      </c>
      <c r="AY95" s="241" t="s">
        <v>152</v>
      </c>
    </row>
    <row r="96" s="13" customFormat="1">
      <c r="B96" s="242"/>
      <c r="C96" s="243"/>
      <c r="D96" s="229" t="s">
        <v>164</v>
      </c>
      <c r="E96" s="244" t="s">
        <v>39</v>
      </c>
      <c r="F96" s="245" t="s">
        <v>168</v>
      </c>
      <c r="G96" s="243"/>
      <c r="H96" s="246">
        <v>455</v>
      </c>
      <c r="I96" s="247"/>
      <c r="J96" s="243"/>
      <c r="K96" s="243"/>
      <c r="L96" s="248"/>
      <c r="M96" s="249"/>
      <c r="N96" s="250"/>
      <c r="O96" s="250"/>
      <c r="P96" s="250"/>
      <c r="Q96" s="250"/>
      <c r="R96" s="250"/>
      <c r="S96" s="250"/>
      <c r="T96" s="251"/>
      <c r="AT96" s="252" t="s">
        <v>164</v>
      </c>
      <c r="AU96" s="252" t="s">
        <v>89</v>
      </c>
      <c r="AV96" s="13" t="s">
        <v>89</v>
      </c>
      <c r="AW96" s="13" t="s">
        <v>41</v>
      </c>
      <c r="AX96" s="13" t="s">
        <v>80</v>
      </c>
      <c r="AY96" s="252" t="s">
        <v>152</v>
      </c>
    </row>
    <row r="97" s="12" customFormat="1">
      <c r="B97" s="232"/>
      <c r="C97" s="233"/>
      <c r="D97" s="229" t="s">
        <v>164</v>
      </c>
      <c r="E97" s="234" t="s">
        <v>39</v>
      </c>
      <c r="F97" s="235" t="s">
        <v>169</v>
      </c>
      <c r="G97" s="233"/>
      <c r="H97" s="234" t="s">
        <v>39</v>
      </c>
      <c r="I97" s="236"/>
      <c r="J97" s="233"/>
      <c r="K97" s="233"/>
      <c r="L97" s="237"/>
      <c r="M97" s="238"/>
      <c r="N97" s="239"/>
      <c r="O97" s="239"/>
      <c r="P97" s="239"/>
      <c r="Q97" s="239"/>
      <c r="R97" s="239"/>
      <c r="S97" s="239"/>
      <c r="T97" s="240"/>
      <c r="AT97" s="241" t="s">
        <v>164</v>
      </c>
      <c r="AU97" s="241" t="s">
        <v>89</v>
      </c>
      <c r="AV97" s="12" t="s">
        <v>87</v>
      </c>
      <c r="AW97" s="12" t="s">
        <v>41</v>
      </c>
      <c r="AX97" s="12" t="s">
        <v>80</v>
      </c>
      <c r="AY97" s="241" t="s">
        <v>152</v>
      </c>
    </row>
    <row r="98" s="13" customFormat="1">
      <c r="B98" s="242"/>
      <c r="C98" s="243"/>
      <c r="D98" s="229" t="s">
        <v>164</v>
      </c>
      <c r="E98" s="244" t="s">
        <v>39</v>
      </c>
      <c r="F98" s="245" t="s">
        <v>170</v>
      </c>
      <c r="G98" s="243"/>
      <c r="H98" s="246">
        <v>185</v>
      </c>
      <c r="I98" s="247"/>
      <c r="J98" s="243"/>
      <c r="K98" s="243"/>
      <c r="L98" s="248"/>
      <c r="M98" s="249"/>
      <c r="N98" s="250"/>
      <c r="O98" s="250"/>
      <c r="P98" s="250"/>
      <c r="Q98" s="250"/>
      <c r="R98" s="250"/>
      <c r="S98" s="250"/>
      <c r="T98" s="251"/>
      <c r="AT98" s="252" t="s">
        <v>164</v>
      </c>
      <c r="AU98" s="252" t="s">
        <v>89</v>
      </c>
      <c r="AV98" s="13" t="s">
        <v>89</v>
      </c>
      <c r="AW98" s="13" t="s">
        <v>41</v>
      </c>
      <c r="AX98" s="13" t="s">
        <v>80</v>
      </c>
      <c r="AY98" s="252" t="s">
        <v>152</v>
      </c>
    </row>
    <row r="99" s="12" customFormat="1">
      <c r="B99" s="232"/>
      <c r="C99" s="233"/>
      <c r="D99" s="229" t="s">
        <v>164</v>
      </c>
      <c r="E99" s="234" t="s">
        <v>39</v>
      </c>
      <c r="F99" s="235" t="s">
        <v>171</v>
      </c>
      <c r="G99" s="233"/>
      <c r="H99" s="234" t="s">
        <v>39</v>
      </c>
      <c r="I99" s="236"/>
      <c r="J99" s="233"/>
      <c r="K99" s="233"/>
      <c r="L99" s="237"/>
      <c r="M99" s="238"/>
      <c r="N99" s="239"/>
      <c r="O99" s="239"/>
      <c r="P99" s="239"/>
      <c r="Q99" s="239"/>
      <c r="R99" s="239"/>
      <c r="S99" s="239"/>
      <c r="T99" s="240"/>
      <c r="AT99" s="241" t="s">
        <v>164</v>
      </c>
      <c r="AU99" s="241" t="s">
        <v>89</v>
      </c>
      <c r="AV99" s="12" t="s">
        <v>87</v>
      </c>
      <c r="AW99" s="12" t="s">
        <v>41</v>
      </c>
      <c r="AX99" s="12" t="s">
        <v>80</v>
      </c>
      <c r="AY99" s="241" t="s">
        <v>152</v>
      </c>
    </row>
    <row r="100" s="13" customFormat="1">
      <c r="B100" s="242"/>
      <c r="C100" s="243"/>
      <c r="D100" s="229" t="s">
        <v>164</v>
      </c>
      <c r="E100" s="244" t="s">
        <v>39</v>
      </c>
      <c r="F100" s="245" t="s">
        <v>172</v>
      </c>
      <c r="G100" s="243"/>
      <c r="H100" s="246">
        <v>150</v>
      </c>
      <c r="I100" s="247"/>
      <c r="J100" s="243"/>
      <c r="K100" s="243"/>
      <c r="L100" s="248"/>
      <c r="M100" s="249"/>
      <c r="N100" s="250"/>
      <c r="O100" s="250"/>
      <c r="P100" s="250"/>
      <c r="Q100" s="250"/>
      <c r="R100" s="250"/>
      <c r="S100" s="250"/>
      <c r="T100" s="251"/>
      <c r="AT100" s="252" t="s">
        <v>164</v>
      </c>
      <c r="AU100" s="252" t="s">
        <v>89</v>
      </c>
      <c r="AV100" s="13" t="s">
        <v>89</v>
      </c>
      <c r="AW100" s="13" t="s">
        <v>41</v>
      </c>
      <c r="AX100" s="13" t="s">
        <v>80</v>
      </c>
      <c r="AY100" s="252" t="s">
        <v>152</v>
      </c>
    </row>
    <row r="101" s="12" customFormat="1">
      <c r="B101" s="232"/>
      <c r="C101" s="233"/>
      <c r="D101" s="229" t="s">
        <v>164</v>
      </c>
      <c r="E101" s="234" t="s">
        <v>39</v>
      </c>
      <c r="F101" s="235" t="s">
        <v>173</v>
      </c>
      <c r="G101" s="233"/>
      <c r="H101" s="234" t="s">
        <v>39</v>
      </c>
      <c r="I101" s="236"/>
      <c r="J101" s="233"/>
      <c r="K101" s="233"/>
      <c r="L101" s="237"/>
      <c r="M101" s="238"/>
      <c r="N101" s="239"/>
      <c r="O101" s="239"/>
      <c r="P101" s="239"/>
      <c r="Q101" s="239"/>
      <c r="R101" s="239"/>
      <c r="S101" s="239"/>
      <c r="T101" s="240"/>
      <c r="AT101" s="241" t="s">
        <v>164</v>
      </c>
      <c r="AU101" s="241" t="s">
        <v>89</v>
      </c>
      <c r="AV101" s="12" t="s">
        <v>87</v>
      </c>
      <c r="AW101" s="12" t="s">
        <v>41</v>
      </c>
      <c r="AX101" s="12" t="s">
        <v>80</v>
      </c>
      <c r="AY101" s="241" t="s">
        <v>152</v>
      </c>
    </row>
    <row r="102" s="13" customFormat="1">
      <c r="B102" s="242"/>
      <c r="C102" s="243"/>
      <c r="D102" s="229" t="s">
        <v>164</v>
      </c>
      <c r="E102" s="244" t="s">
        <v>39</v>
      </c>
      <c r="F102" s="245" t="s">
        <v>174</v>
      </c>
      <c r="G102" s="243"/>
      <c r="H102" s="246">
        <v>160</v>
      </c>
      <c r="I102" s="247"/>
      <c r="J102" s="243"/>
      <c r="K102" s="243"/>
      <c r="L102" s="248"/>
      <c r="M102" s="249"/>
      <c r="N102" s="250"/>
      <c r="O102" s="250"/>
      <c r="P102" s="250"/>
      <c r="Q102" s="250"/>
      <c r="R102" s="250"/>
      <c r="S102" s="250"/>
      <c r="T102" s="251"/>
      <c r="AT102" s="252" t="s">
        <v>164</v>
      </c>
      <c r="AU102" s="252" t="s">
        <v>89</v>
      </c>
      <c r="AV102" s="13" t="s">
        <v>89</v>
      </c>
      <c r="AW102" s="13" t="s">
        <v>41</v>
      </c>
      <c r="AX102" s="13" t="s">
        <v>80</v>
      </c>
      <c r="AY102" s="252" t="s">
        <v>152</v>
      </c>
    </row>
    <row r="103" s="12" customFormat="1">
      <c r="B103" s="232"/>
      <c r="C103" s="233"/>
      <c r="D103" s="229" t="s">
        <v>164</v>
      </c>
      <c r="E103" s="234" t="s">
        <v>39</v>
      </c>
      <c r="F103" s="235" t="s">
        <v>175</v>
      </c>
      <c r="G103" s="233"/>
      <c r="H103" s="234" t="s">
        <v>39</v>
      </c>
      <c r="I103" s="236"/>
      <c r="J103" s="233"/>
      <c r="K103" s="233"/>
      <c r="L103" s="237"/>
      <c r="M103" s="238"/>
      <c r="N103" s="239"/>
      <c r="O103" s="239"/>
      <c r="P103" s="239"/>
      <c r="Q103" s="239"/>
      <c r="R103" s="239"/>
      <c r="S103" s="239"/>
      <c r="T103" s="240"/>
      <c r="AT103" s="241" t="s">
        <v>164</v>
      </c>
      <c r="AU103" s="241" t="s">
        <v>89</v>
      </c>
      <c r="AV103" s="12" t="s">
        <v>87</v>
      </c>
      <c r="AW103" s="12" t="s">
        <v>41</v>
      </c>
      <c r="AX103" s="12" t="s">
        <v>80</v>
      </c>
      <c r="AY103" s="241" t="s">
        <v>152</v>
      </c>
    </row>
    <row r="104" s="13" customFormat="1">
      <c r="B104" s="242"/>
      <c r="C104" s="243"/>
      <c r="D104" s="229" t="s">
        <v>164</v>
      </c>
      <c r="E104" s="244" t="s">
        <v>39</v>
      </c>
      <c r="F104" s="245" t="s">
        <v>176</v>
      </c>
      <c r="G104" s="243"/>
      <c r="H104" s="246">
        <v>170</v>
      </c>
      <c r="I104" s="247"/>
      <c r="J104" s="243"/>
      <c r="K104" s="243"/>
      <c r="L104" s="248"/>
      <c r="M104" s="249"/>
      <c r="N104" s="250"/>
      <c r="O104" s="250"/>
      <c r="P104" s="250"/>
      <c r="Q104" s="250"/>
      <c r="R104" s="250"/>
      <c r="S104" s="250"/>
      <c r="T104" s="251"/>
      <c r="AT104" s="252" t="s">
        <v>164</v>
      </c>
      <c r="AU104" s="252" t="s">
        <v>89</v>
      </c>
      <c r="AV104" s="13" t="s">
        <v>89</v>
      </c>
      <c r="AW104" s="13" t="s">
        <v>41</v>
      </c>
      <c r="AX104" s="13" t="s">
        <v>80</v>
      </c>
      <c r="AY104" s="252" t="s">
        <v>152</v>
      </c>
    </row>
    <row r="105" s="12" customFormat="1">
      <c r="B105" s="232"/>
      <c r="C105" s="233"/>
      <c r="D105" s="229" t="s">
        <v>164</v>
      </c>
      <c r="E105" s="234" t="s">
        <v>39</v>
      </c>
      <c r="F105" s="235" t="s">
        <v>177</v>
      </c>
      <c r="G105" s="233"/>
      <c r="H105" s="234" t="s">
        <v>39</v>
      </c>
      <c r="I105" s="236"/>
      <c r="J105" s="233"/>
      <c r="K105" s="233"/>
      <c r="L105" s="237"/>
      <c r="M105" s="238"/>
      <c r="N105" s="239"/>
      <c r="O105" s="239"/>
      <c r="P105" s="239"/>
      <c r="Q105" s="239"/>
      <c r="R105" s="239"/>
      <c r="S105" s="239"/>
      <c r="T105" s="240"/>
      <c r="AT105" s="241" t="s">
        <v>164</v>
      </c>
      <c r="AU105" s="241" t="s">
        <v>89</v>
      </c>
      <c r="AV105" s="12" t="s">
        <v>87</v>
      </c>
      <c r="AW105" s="12" t="s">
        <v>41</v>
      </c>
      <c r="AX105" s="12" t="s">
        <v>80</v>
      </c>
      <c r="AY105" s="241" t="s">
        <v>152</v>
      </c>
    </row>
    <row r="106" s="13" customFormat="1">
      <c r="B106" s="242"/>
      <c r="C106" s="243"/>
      <c r="D106" s="229" t="s">
        <v>164</v>
      </c>
      <c r="E106" s="244" t="s">
        <v>39</v>
      </c>
      <c r="F106" s="245" t="s">
        <v>172</v>
      </c>
      <c r="G106" s="243"/>
      <c r="H106" s="246">
        <v>150</v>
      </c>
      <c r="I106" s="247"/>
      <c r="J106" s="243"/>
      <c r="K106" s="243"/>
      <c r="L106" s="248"/>
      <c r="M106" s="249"/>
      <c r="N106" s="250"/>
      <c r="O106" s="250"/>
      <c r="P106" s="250"/>
      <c r="Q106" s="250"/>
      <c r="R106" s="250"/>
      <c r="S106" s="250"/>
      <c r="T106" s="251"/>
      <c r="AT106" s="252" t="s">
        <v>164</v>
      </c>
      <c r="AU106" s="252" t="s">
        <v>89</v>
      </c>
      <c r="AV106" s="13" t="s">
        <v>89</v>
      </c>
      <c r="AW106" s="13" t="s">
        <v>41</v>
      </c>
      <c r="AX106" s="13" t="s">
        <v>80</v>
      </c>
      <c r="AY106" s="252" t="s">
        <v>152</v>
      </c>
    </row>
    <row r="107" s="14" customFormat="1">
      <c r="B107" s="253"/>
      <c r="C107" s="254"/>
      <c r="D107" s="229" t="s">
        <v>164</v>
      </c>
      <c r="E107" s="255" t="s">
        <v>39</v>
      </c>
      <c r="F107" s="256" t="s">
        <v>178</v>
      </c>
      <c r="G107" s="254"/>
      <c r="H107" s="257">
        <v>1360</v>
      </c>
      <c r="I107" s="258"/>
      <c r="J107" s="254"/>
      <c r="K107" s="254"/>
      <c r="L107" s="259"/>
      <c r="M107" s="260"/>
      <c r="N107" s="261"/>
      <c r="O107" s="261"/>
      <c r="P107" s="261"/>
      <c r="Q107" s="261"/>
      <c r="R107" s="261"/>
      <c r="S107" s="261"/>
      <c r="T107" s="262"/>
      <c r="AT107" s="263" t="s">
        <v>164</v>
      </c>
      <c r="AU107" s="263" t="s">
        <v>89</v>
      </c>
      <c r="AV107" s="14" t="s">
        <v>160</v>
      </c>
      <c r="AW107" s="14" t="s">
        <v>41</v>
      </c>
      <c r="AX107" s="14" t="s">
        <v>87</v>
      </c>
      <c r="AY107" s="263" t="s">
        <v>152</v>
      </c>
    </row>
    <row r="108" s="1" customFormat="1" ht="22.5" customHeight="1">
      <c r="B108" s="39"/>
      <c r="C108" s="217" t="s">
        <v>89</v>
      </c>
      <c r="D108" s="217" t="s">
        <v>155</v>
      </c>
      <c r="E108" s="218" t="s">
        <v>156</v>
      </c>
      <c r="F108" s="219" t="s">
        <v>157</v>
      </c>
      <c r="G108" s="220" t="s">
        <v>158</v>
      </c>
      <c r="H108" s="221">
        <v>1207.5</v>
      </c>
      <c r="I108" s="222"/>
      <c r="J108" s="223">
        <f>ROUND(I108*H108,2)</f>
        <v>0</v>
      </c>
      <c r="K108" s="219" t="s">
        <v>159</v>
      </c>
      <c r="L108" s="44"/>
      <c r="M108" s="224" t="s">
        <v>39</v>
      </c>
      <c r="N108" s="225" t="s">
        <v>53</v>
      </c>
      <c r="O108" s="80"/>
      <c r="P108" s="226">
        <f>O108*H108</f>
        <v>0</v>
      </c>
      <c r="Q108" s="226">
        <v>0</v>
      </c>
      <c r="R108" s="226">
        <f>Q108*H108</f>
        <v>0</v>
      </c>
      <c r="S108" s="226">
        <v>0</v>
      </c>
      <c r="T108" s="227">
        <f>S108*H108</f>
        <v>0</v>
      </c>
      <c r="AR108" s="17" t="s">
        <v>160</v>
      </c>
      <c r="AT108" s="17" t="s">
        <v>155</v>
      </c>
      <c r="AU108" s="17" t="s">
        <v>89</v>
      </c>
      <c r="AY108" s="17" t="s">
        <v>152</v>
      </c>
      <c r="BE108" s="228">
        <f>IF(N108="základní",J108,0)</f>
        <v>0</v>
      </c>
      <c r="BF108" s="228">
        <f>IF(N108="snížená",J108,0)</f>
        <v>0</v>
      </c>
      <c r="BG108" s="228">
        <f>IF(N108="zákl. přenesená",J108,0)</f>
        <v>0</v>
      </c>
      <c r="BH108" s="228">
        <f>IF(N108="sníž. přenesená",J108,0)</f>
        <v>0</v>
      </c>
      <c r="BI108" s="228">
        <f>IF(N108="nulová",J108,0)</f>
        <v>0</v>
      </c>
      <c r="BJ108" s="17" t="s">
        <v>160</v>
      </c>
      <c r="BK108" s="228">
        <f>ROUND(I108*H108,2)</f>
        <v>0</v>
      </c>
      <c r="BL108" s="17" t="s">
        <v>160</v>
      </c>
      <c r="BM108" s="17" t="s">
        <v>179</v>
      </c>
    </row>
    <row r="109" s="1" customFormat="1">
      <c r="B109" s="39"/>
      <c r="C109" s="40"/>
      <c r="D109" s="229" t="s">
        <v>162</v>
      </c>
      <c r="E109" s="40"/>
      <c r="F109" s="230" t="s">
        <v>163</v>
      </c>
      <c r="G109" s="40"/>
      <c r="H109" s="40"/>
      <c r="I109" s="144"/>
      <c r="J109" s="40"/>
      <c r="K109" s="40"/>
      <c r="L109" s="44"/>
      <c r="M109" s="231"/>
      <c r="N109" s="80"/>
      <c r="O109" s="80"/>
      <c r="P109" s="80"/>
      <c r="Q109" s="80"/>
      <c r="R109" s="80"/>
      <c r="S109" s="80"/>
      <c r="T109" s="81"/>
      <c r="AT109" s="17" t="s">
        <v>162</v>
      </c>
      <c r="AU109" s="17" t="s">
        <v>89</v>
      </c>
    </row>
    <row r="110" s="12" customFormat="1">
      <c r="B110" s="232"/>
      <c r="C110" s="233"/>
      <c r="D110" s="229" t="s">
        <v>164</v>
      </c>
      <c r="E110" s="234" t="s">
        <v>39</v>
      </c>
      <c r="F110" s="235" t="s">
        <v>180</v>
      </c>
      <c r="G110" s="233"/>
      <c r="H110" s="234" t="s">
        <v>39</v>
      </c>
      <c r="I110" s="236"/>
      <c r="J110" s="233"/>
      <c r="K110" s="233"/>
      <c r="L110" s="237"/>
      <c r="M110" s="238"/>
      <c r="N110" s="239"/>
      <c r="O110" s="239"/>
      <c r="P110" s="239"/>
      <c r="Q110" s="239"/>
      <c r="R110" s="239"/>
      <c r="S110" s="239"/>
      <c r="T110" s="240"/>
      <c r="AT110" s="241" t="s">
        <v>164</v>
      </c>
      <c r="AU110" s="241" t="s">
        <v>89</v>
      </c>
      <c r="AV110" s="12" t="s">
        <v>87</v>
      </c>
      <c r="AW110" s="12" t="s">
        <v>41</v>
      </c>
      <c r="AX110" s="12" t="s">
        <v>80</v>
      </c>
      <c r="AY110" s="241" t="s">
        <v>152</v>
      </c>
    </row>
    <row r="111" s="13" customFormat="1">
      <c r="B111" s="242"/>
      <c r="C111" s="243"/>
      <c r="D111" s="229" t="s">
        <v>164</v>
      </c>
      <c r="E111" s="244" t="s">
        <v>39</v>
      </c>
      <c r="F111" s="245" t="s">
        <v>181</v>
      </c>
      <c r="G111" s="243"/>
      <c r="H111" s="246">
        <v>62.5</v>
      </c>
      <c r="I111" s="247"/>
      <c r="J111" s="243"/>
      <c r="K111" s="243"/>
      <c r="L111" s="248"/>
      <c r="M111" s="249"/>
      <c r="N111" s="250"/>
      <c r="O111" s="250"/>
      <c r="P111" s="250"/>
      <c r="Q111" s="250"/>
      <c r="R111" s="250"/>
      <c r="S111" s="250"/>
      <c r="T111" s="251"/>
      <c r="AT111" s="252" t="s">
        <v>164</v>
      </c>
      <c r="AU111" s="252" t="s">
        <v>89</v>
      </c>
      <c r="AV111" s="13" t="s">
        <v>89</v>
      </c>
      <c r="AW111" s="13" t="s">
        <v>41</v>
      </c>
      <c r="AX111" s="13" t="s">
        <v>80</v>
      </c>
      <c r="AY111" s="252" t="s">
        <v>152</v>
      </c>
    </row>
    <row r="112" s="12" customFormat="1">
      <c r="B112" s="232"/>
      <c r="C112" s="233"/>
      <c r="D112" s="229" t="s">
        <v>164</v>
      </c>
      <c r="E112" s="234" t="s">
        <v>39</v>
      </c>
      <c r="F112" s="235" t="s">
        <v>182</v>
      </c>
      <c r="G112" s="233"/>
      <c r="H112" s="234" t="s">
        <v>39</v>
      </c>
      <c r="I112" s="236"/>
      <c r="J112" s="233"/>
      <c r="K112" s="233"/>
      <c r="L112" s="237"/>
      <c r="M112" s="238"/>
      <c r="N112" s="239"/>
      <c r="O112" s="239"/>
      <c r="P112" s="239"/>
      <c r="Q112" s="239"/>
      <c r="R112" s="239"/>
      <c r="S112" s="239"/>
      <c r="T112" s="240"/>
      <c r="AT112" s="241" t="s">
        <v>164</v>
      </c>
      <c r="AU112" s="241" t="s">
        <v>89</v>
      </c>
      <c r="AV112" s="12" t="s">
        <v>87</v>
      </c>
      <c r="AW112" s="12" t="s">
        <v>41</v>
      </c>
      <c r="AX112" s="12" t="s">
        <v>80</v>
      </c>
      <c r="AY112" s="241" t="s">
        <v>152</v>
      </c>
    </row>
    <row r="113" s="13" customFormat="1">
      <c r="B113" s="242"/>
      <c r="C113" s="243"/>
      <c r="D113" s="229" t="s">
        <v>164</v>
      </c>
      <c r="E113" s="244" t="s">
        <v>39</v>
      </c>
      <c r="F113" s="245" t="s">
        <v>183</v>
      </c>
      <c r="G113" s="243"/>
      <c r="H113" s="246">
        <v>20</v>
      </c>
      <c r="I113" s="247"/>
      <c r="J113" s="243"/>
      <c r="K113" s="243"/>
      <c r="L113" s="248"/>
      <c r="M113" s="249"/>
      <c r="N113" s="250"/>
      <c r="O113" s="250"/>
      <c r="P113" s="250"/>
      <c r="Q113" s="250"/>
      <c r="R113" s="250"/>
      <c r="S113" s="250"/>
      <c r="T113" s="251"/>
      <c r="AT113" s="252" t="s">
        <v>164</v>
      </c>
      <c r="AU113" s="252" t="s">
        <v>89</v>
      </c>
      <c r="AV113" s="13" t="s">
        <v>89</v>
      </c>
      <c r="AW113" s="13" t="s">
        <v>41</v>
      </c>
      <c r="AX113" s="13" t="s">
        <v>80</v>
      </c>
      <c r="AY113" s="252" t="s">
        <v>152</v>
      </c>
    </row>
    <row r="114" s="12" customFormat="1">
      <c r="B114" s="232"/>
      <c r="C114" s="233"/>
      <c r="D114" s="229" t="s">
        <v>164</v>
      </c>
      <c r="E114" s="234" t="s">
        <v>39</v>
      </c>
      <c r="F114" s="235" t="s">
        <v>184</v>
      </c>
      <c r="G114" s="233"/>
      <c r="H114" s="234" t="s">
        <v>39</v>
      </c>
      <c r="I114" s="236"/>
      <c r="J114" s="233"/>
      <c r="K114" s="233"/>
      <c r="L114" s="237"/>
      <c r="M114" s="238"/>
      <c r="N114" s="239"/>
      <c r="O114" s="239"/>
      <c r="P114" s="239"/>
      <c r="Q114" s="239"/>
      <c r="R114" s="239"/>
      <c r="S114" s="239"/>
      <c r="T114" s="240"/>
      <c r="AT114" s="241" t="s">
        <v>164</v>
      </c>
      <c r="AU114" s="241" t="s">
        <v>89</v>
      </c>
      <c r="AV114" s="12" t="s">
        <v>87</v>
      </c>
      <c r="AW114" s="12" t="s">
        <v>41</v>
      </c>
      <c r="AX114" s="12" t="s">
        <v>80</v>
      </c>
      <c r="AY114" s="241" t="s">
        <v>152</v>
      </c>
    </row>
    <row r="115" s="13" customFormat="1">
      <c r="B115" s="242"/>
      <c r="C115" s="243"/>
      <c r="D115" s="229" t="s">
        <v>164</v>
      </c>
      <c r="E115" s="244" t="s">
        <v>39</v>
      </c>
      <c r="F115" s="245" t="s">
        <v>185</v>
      </c>
      <c r="G115" s="243"/>
      <c r="H115" s="246">
        <v>520</v>
      </c>
      <c r="I115" s="247"/>
      <c r="J115" s="243"/>
      <c r="K115" s="243"/>
      <c r="L115" s="248"/>
      <c r="M115" s="249"/>
      <c r="N115" s="250"/>
      <c r="O115" s="250"/>
      <c r="P115" s="250"/>
      <c r="Q115" s="250"/>
      <c r="R115" s="250"/>
      <c r="S115" s="250"/>
      <c r="T115" s="251"/>
      <c r="AT115" s="252" t="s">
        <v>164</v>
      </c>
      <c r="AU115" s="252" t="s">
        <v>89</v>
      </c>
      <c r="AV115" s="13" t="s">
        <v>89</v>
      </c>
      <c r="AW115" s="13" t="s">
        <v>41</v>
      </c>
      <c r="AX115" s="13" t="s">
        <v>80</v>
      </c>
      <c r="AY115" s="252" t="s">
        <v>152</v>
      </c>
    </row>
    <row r="116" s="12" customFormat="1">
      <c r="B116" s="232"/>
      <c r="C116" s="233"/>
      <c r="D116" s="229" t="s">
        <v>164</v>
      </c>
      <c r="E116" s="234" t="s">
        <v>39</v>
      </c>
      <c r="F116" s="235" t="s">
        <v>186</v>
      </c>
      <c r="G116" s="233"/>
      <c r="H116" s="234" t="s">
        <v>39</v>
      </c>
      <c r="I116" s="236"/>
      <c r="J116" s="233"/>
      <c r="K116" s="233"/>
      <c r="L116" s="237"/>
      <c r="M116" s="238"/>
      <c r="N116" s="239"/>
      <c r="O116" s="239"/>
      <c r="P116" s="239"/>
      <c r="Q116" s="239"/>
      <c r="R116" s="239"/>
      <c r="S116" s="239"/>
      <c r="T116" s="240"/>
      <c r="AT116" s="241" t="s">
        <v>164</v>
      </c>
      <c r="AU116" s="241" t="s">
        <v>89</v>
      </c>
      <c r="AV116" s="12" t="s">
        <v>87</v>
      </c>
      <c r="AW116" s="12" t="s">
        <v>41</v>
      </c>
      <c r="AX116" s="12" t="s">
        <v>80</v>
      </c>
      <c r="AY116" s="241" t="s">
        <v>152</v>
      </c>
    </row>
    <row r="117" s="13" customFormat="1">
      <c r="B117" s="242"/>
      <c r="C117" s="243"/>
      <c r="D117" s="229" t="s">
        <v>164</v>
      </c>
      <c r="E117" s="244" t="s">
        <v>39</v>
      </c>
      <c r="F117" s="245" t="s">
        <v>187</v>
      </c>
      <c r="G117" s="243"/>
      <c r="H117" s="246">
        <v>200</v>
      </c>
      <c r="I117" s="247"/>
      <c r="J117" s="243"/>
      <c r="K117" s="243"/>
      <c r="L117" s="248"/>
      <c r="M117" s="249"/>
      <c r="N117" s="250"/>
      <c r="O117" s="250"/>
      <c r="P117" s="250"/>
      <c r="Q117" s="250"/>
      <c r="R117" s="250"/>
      <c r="S117" s="250"/>
      <c r="T117" s="251"/>
      <c r="AT117" s="252" t="s">
        <v>164</v>
      </c>
      <c r="AU117" s="252" t="s">
        <v>89</v>
      </c>
      <c r="AV117" s="13" t="s">
        <v>89</v>
      </c>
      <c r="AW117" s="13" t="s">
        <v>41</v>
      </c>
      <c r="AX117" s="13" t="s">
        <v>80</v>
      </c>
      <c r="AY117" s="252" t="s">
        <v>152</v>
      </c>
    </row>
    <row r="118" s="12" customFormat="1">
      <c r="B118" s="232"/>
      <c r="C118" s="233"/>
      <c r="D118" s="229" t="s">
        <v>164</v>
      </c>
      <c r="E118" s="234" t="s">
        <v>39</v>
      </c>
      <c r="F118" s="235" t="s">
        <v>188</v>
      </c>
      <c r="G118" s="233"/>
      <c r="H118" s="234" t="s">
        <v>39</v>
      </c>
      <c r="I118" s="236"/>
      <c r="J118" s="233"/>
      <c r="K118" s="233"/>
      <c r="L118" s="237"/>
      <c r="M118" s="238"/>
      <c r="N118" s="239"/>
      <c r="O118" s="239"/>
      <c r="P118" s="239"/>
      <c r="Q118" s="239"/>
      <c r="R118" s="239"/>
      <c r="S118" s="239"/>
      <c r="T118" s="240"/>
      <c r="AT118" s="241" t="s">
        <v>164</v>
      </c>
      <c r="AU118" s="241" t="s">
        <v>89</v>
      </c>
      <c r="AV118" s="12" t="s">
        <v>87</v>
      </c>
      <c r="AW118" s="12" t="s">
        <v>41</v>
      </c>
      <c r="AX118" s="12" t="s">
        <v>80</v>
      </c>
      <c r="AY118" s="241" t="s">
        <v>152</v>
      </c>
    </row>
    <row r="119" s="13" customFormat="1">
      <c r="B119" s="242"/>
      <c r="C119" s="243"/>
      <c r="D119" s="229" t="s">
        <v>164</v>
      </c>
      <c r="E119" s="244" t="s">
        <v>39</v>
      </c>
      <c r="F119" s="245" t="s">
        <v>183</v>
      </c>
      <c r="G119" s="243"/>
      <c r="H119" s="246">
        <v>20</v>
      </c>
      <c r="I119" s="247"/>
      <c r="J119" s="243"/>
      <c r="K119" s="243"/>
      <c r="L119" s="248"/>
      <c r="M119" s="249"/>
      <c r="N119" s="250"/>
      <c r="O119" s="250"/>
      <c r="P119" s="250"/>
      <c r="Q119" s="250"/>
      <c r="R119" s="250"/>
      <c r="S119" s="250"/>
      <c r="T119" s="251"/>
      <c r="AT119" s="252" t="s">
        <v>164</v>
      </c>
      <c r="AU119" s="252" t="s">
        <v>89</v>
      </c>
      <c r="AV119" s="13" t="s">
        <v>89</v>
      </c>
      <c r="AW119" s="13" t="s">
        <v>41</v>
      </c>
      <c r="AX119" s="13" t="s">
        <v>80</v>
      </c>
      <c r="AY119" s="252" t="s">
        <v>152</v>
      </c>
    </row>
    <row r="120" s="12" customFormat="1">
      <c r="B120" s="232"/>
      <c r="C120" s="233"/>
      <c r="D120" s="229" t="s">
        <v>164</v>
      </c>
      <c r="E120" s="234" t="s">
        <v>39</v>
      </c>
      <c r="F120" s="235" t="s">
        <v>189</v>
      </c>
      <c r="G120" s="233"/>
      <c r="H120" s="234" t="s">
        <v>39</v>
      </c>
      <c r="I120" s="236"/>
      <c r="J120" s="233"/>
      <c r="K120" s="233"/>
      <c r="L120" s="237"/>
      <c r="M120" s="238"/>
      <c r="N120" s="239"/>
      <c r="O120" s="239"/>
      <c r="P120" s="239"/>
      <c r="Q120" s="239"/>
      <c r="R120" s="239"/>
      <c r="S120" s="239"/>
      <c r="T120" s="240"/>
      <c r="AT120" s="241" t="s">
        <v>164</v>
      </c>
      <c r="AU120" s="241" t="s">
        <v>89</v>
      </c>
      <c r="AV120" s="12" t="s">
        <v>87</v>
      </c>
      <c r="AW120" s="12" t="s">
        <v>41</v>
      </c>
      <c r="AX120" s="12" t="s">
        <v>80</v>
      </c>
      <c r="AY120" s="241" t="s">
        <v>152</v>
      </c>
    </row>
    <row r="121" s="13" customFormat="1">
      <c r="B121" s="242"/>
      <c r="C121" s="243"/>
      <c r="D121" s="229" t="s">
        <v>164</v>
      </c>
      <c r="E121" s="244" t="s">
        <v>39</v>
      </c>
      <c r="F121" s="245" t="s">
        <v>190</v>
      </c>
      <c r="G121" s="243"/>
      <c r="H121" s="246">
        <v>210</v>
      </c>
      <c r="I121" s="247"/>
      <c r="J121" s="243"/>
      <c r="K121" s="243"/>
      <c r="L121" s="248"/>
      <c r="M121" s="249"/>
      <c r="N121" s="250"/>
      <c r="O121" s="250"/>
      <c r="P121" s="250"/>
      <c r="Q121" s="250"/>
      <c r="R121" s="250"/>
      <c r="S121" s="250"/>
      <c r="T121" s="251"/>
      <c r="AT121" s="252" t="s">
        <v>164</v>
      </c>
      <c r="AU121" s="252" t="s">
        <v>89</v>
      </c>
      <c r="AV121" s="13" t="s">
        <v>89</v>
      </c>
      <c r="AW121" s="13" t="s">
        <v>41</v>
      </c>
      <c r="AX121" s="13" t="s">
        <v>80</v>
      </c>
      <c r="AY121" s="252" t="s">
        <v>152</v>
      </c>
    </row>
    <row r="122" s="12" customFormat="1">
      <c r="B122" s="232"/>
      <c r="C122" s="233"/>
      <c r="D122" s="229" t="s">
        <v>164</v>
      </c>
      <c r="E122" s="234" t="s">
        <v>39</v>
      </c>
      <c r="F122" s="235" t="s">
        <v>191</v>
      </c>
      <c r="G122" s="233"/>
      <c r="H122" s="234" t="s">
        <v>39</v>
      </c>
      <c r="I122" s="236"/>
      <c r="J122" s="233"/>
      <c r="K122" s="233"/>
      <c r="L122" s="237"/>
      <c r="M122" s="238"/>
      <c r="N122" s="239"/>
      <c r="O122" s="239"/>
      <c r="P122" s="239"/>
      <c r="Q122" s="239"/>
      <c r="R122" s="239"/>
      <c r="S122" s="239"/>
      <c r="T122" s="240"/>
      <c r="AT122" s="241" t="s">
        <v>164</v>
      </c>
      <c r="AU122" s="241" t="s">
        <v>89</v>
      </c>
      <c r="AV122" s="12" t="s">
        <v>87</v>
      </c>
      <c r="AW122" s="12" t="s">
        <v>41</v>
      </c>
      <c r="AX122" s="12" t="s">
        <v>80</v>
      </c>
      <c r="AY122" s="241" t="s">
        <v>152</v>
      </c>
    </row>
    <row r="123" s="13" customFormat="1">
      <c r="B123" s="242"/>
      <c r="C123" s="243"/>
      <c r="D123" s="229" t="s">
        <v>164</v>
      </c>
      <c r="E123" s="244" t="s">
        <v>39</v>
      </c>
      <c r="F123" s="245" t="s">
        <v>192</v>
      </c>
      <c r="G123" s="243"/>
      <c r="H123" s="246">
        <v>40</v>
      </c>
      <c r="I123" s="247"/>
      <c r="J123" s="243"/>
      <c r="K123" s="243"/>
      <c r="L123" s="248"/>
      <c r="M123" s="249"/>
      <c r="N123" s="250"/>
      <c r="O123" s="250"/>
      <c r="P123" s="250"/>
      <c r="Q123" s="250"/>
      <c r="R123" s="250"/>
      <c r="S123" s="250"/>
      <c r="T123" s="251"/>
      <c r="AT123" s="252" t="s">
        <v>164</v>
      </c>
      <c r="AU123" s="252" t="s">
        <v>89</v>
      </c>
      <c r="AV123" s="13" t="s">
        <v>89</v>
      </c>
      <c r="AW123" s="13" t="s">
        <v>41</v>
      </c>
      <c r="AX123" s="13" t="s">
        <v>80</v>
      </c>
      <c r="AY123" s="252" t="s">
        <v>152</v>
      </c>
    </row>
    <row r="124" s="12" customFormat="1">
      <c r="B124" s="232"/>
      <c r="C124" s="233"/>
      <c r="D124" s="229" t="s">
        <v>164</v>
      </c>
      <c r="E124" s="234" t="s">
        <v>39</v>
      </c>
      <c r="F124" s="235" t="s">
        <v>193</v>
      </c>
      <c r="G124" s="233"/>
      <c r="H124" s="234" t="s">
        <v>39</v>
      </c>
      <c r="I124" s="236"/>
      <c r="J124" s="233"/>
      <c r="K124" s="233"/>
      <c r="L124" s="237"/>
      <c r="M124" s="238"/>
      <c r="N124" s="239"/>
      <c r="O124" s="239"/>
      <c r="P124" s="239"/>
      <c r="Q124" s="239"/>
      <c r="R124" s="239"/>
      <c r="S124" s="239"/>
      <c r="T124" s="240"/>
      <c r="AT124" s="241" t="s">
        <v>164</v>
      </c>
      <c r="AU124" s="241" t="s">
        <v>89</v>
      </c>
      <c r="AV124" s="12" t="s">
        <v>87</v>
      </c>
      <c r="AW124" s="12" t="s">
        <v>41</v>
      </c>
      <c r="AX124" s="12" t="s">
        <v>80</v>
      </c>
      <c r="AY124" s="241" t="s">
        <v>152</v>
      </c>
    </row>
    <row r="125" s="13" customFormat="1">
      <c r="B125" s="242"/>
      <c r="C125" s="243"/>
      <c r="D125" s="229" t="s">
        <v>164</v>
      </c>
      <c r="E125" s="244" t="s">
        <v>39</v>
      </c>
      <c r="F125" s="245" t="s">
        <v>194</v>
      </c>
      <c r="G125" s="243"/>
      <c r="H125" s="246">
        <v>135</v>
      </c>
      <c r="I125" s="247"/>
      <c r="J125" s="243"/>
      <c r="K125" s="243"/>
      <c r="L125" s="248"/>
      <c r="M125" s="249"/>
      <c r="N125" s="250"/>
      <c r="O125" s="250"/>
      <c r="P125" s="250"/>
      <c r="Q125" s="250"/>
      <c r="R125" s="250"/>
      <c r="S125" s="250"/>
      <c r="T125" s="251"/>
      <c r="AT125" s="252" t="s">
        <v>164</v>
      </c>
      <c r="AU125" s="252" t="s">
        <v>89</v>
      </c>
      <c r="AV125" s="13" t="s">
        <v>89</v>
      </c>
      <c r="AW125" s="13" t="s">
        <v>41</v>
      </c>
      <c r="AX125" s="13" t="s">
        <v>80</v>
      </c>
      <c r="AY125" s="252" t="s">
        <v>152</v>
      </c>
    </row>
    <row r="126" s="14" customFormat="1">
      <c r="B126" s="253"/>
      <c r="C126" s="254"/>
      <c r="D126" s="229" t="s">
        <v>164</v>
      </c>
      <c r="E126" s="255" t="s">
        <v>39</v>
      </c>
      <c r="F126" s="256" t="s">
        <v>178</v>
      </c>
      <c r="G126" s="254"/>
      <c r="H126" s="257">
        <v>1207.5</v>
      </c>
      <c r="I126" s="258"/>
      <c r="J126" s="254"/>
      <c r="K126" s="254"/>
      <c r="L126" s="259"/>
      <c r="M126" s="260"/>
      <c r="N126" s="261"/>
      <c r="O126" s="261"/>
      <c r="P126" s="261"/>
      <c r="Q126" s="261"/>
      <c r="R126" s="261"/>
      <c r="S126" s="261"/>
      <c r="T126" s="262"/>
      <c r="AT126" s="263" t="s">
        <v>164</v>
      </c>
      <c r="AU126" s="263" t="s">
        <v>89</v>
      </c>
      <c r="AV126" s="14" t="s">
        <v>160</v>
      </c>
      <c r="AW126" s="14" t="s">
        <v>41</v>
      </c>
      <c r="AX126" s="14" t="s">
        <v>87</v>
      </c>
      <c r="AY126" s="263" t="s">
        <v>152</v>
      </c>
    </row>
    <row r="127" s="1" customFormat="1" ht="33.75" customHeight="1">
      <c r="B127" s="39"/>
      <c r="C127" s="217" t="s">
        <v>195</v>
      </c>
      <c r="D127" s="217" t="s">
        <v>155</v>
      </c>
      <c r="E127" s="218" t="s">
        <v>196</v>
      </c>
      <c r="F127" s="219" t="s">
        <v>197</v>
      </c>
      <c r="G127" s="220" t="s">
        <v>198</v>
      </c>
      <c r="H127" s="221">
        <v>50.5</v>
      </c>
      <c r="I127" s="222"/>
      <c r="J127" s="223">
        <f>ROUND(I127*H127,2)</f>
        <v>0</v>
      </c>
      <c r="K127" s="219" t="s">
        <v>199</v>
      </c>
      <c r="L127" s="44"/>
      <c r="M127" s="224" t="s">
        <v>39</v>
      </c>
      <c r="N127" s="225" t="s">
        <v>53</v>
      </c>
      <c r="O127" s="80"/>
      <c r="P127" s="226">
        <f>O127*H127</f>
        <v>0</v>
      </c>
      <c r="Q127" s="226">
        <v>0</v>
      </c>
      <c r="R127" s="226">
        <f>Q127*H127</f>
        <v>0</v>
      </c>
      <c r="S127" s="226">
        <v>0</v>
      </c>
      <c r="T127" s="227">
        <f>S127*H127</f>
        <v>0</v>
      </c>
      <c r="AR127" s="17" t="s">
        <v>160</v>
      </c>
      <c r="AT127" s="17" t="s">
        <v>155</v>
      </c>
      <c r="AU127" s="17" t="s">
        <v>89</v>
      </c>
      <c r="AY127" s="17" t="s">
        <v>152</v>
      </c>
      <c r="BE127" s="228">
        <f>IF(N127="základní",J127,0)</f>
        <v>0</v>
      </c>
      <c r="BF127" s="228">
        <f>IF(N127="snížená",J127,0)</f>
        <v>0</v>
      </c>
      <c r="BG127" s="228">
        <f>IF(N127="zákl. přenesená",J127,0)</f>
        <v>0</v>
      </c>
      <c r="BH127" s="228">
        <f>IF(N127="sníž. přenesená",J127,0)</f>
        <v>0</v>
      </c>
      <c r="BI127" s="228">
        <f>IF(N127="nulová",J127,0)</f>
        <v>0</v>
      </c>
      <c r="BJ127" s="17" t="s">
        <v>160</v>
      </c>
      <c r="BK127" s="228">
        <f>ROUND(I127*H127,2)</f>
        <v>0</v>
      </c>
      <c r="BL127" s="17" t="s">
        <v>160</v>
      </c>
      <c r="BM127" s="17" t="s">
        <v>200</v>
      </c>
    </row>
    <row r="128" s="1" customFormat="1">
      <c r="B128" s="39"/>
      <c r="C128" s="40"/>
      <c r="D128" s="229" t="s">
        <v>162</v>
      </c>
      <c r="E128" s="40"/>
      <c r="F128" s="230" t="s">
        <v>201</v>
      </c>
      <c r="G128" s="40"/>
      <c r="H128" s="40"/>
      <c r="I128" s="144"/>
      <c r="J128" s="40"/>
      <c r="K128" s="40"/>
      <c r="L128" s="44"/>
      <c r="M128" s="231"/>
      <c r="N128" s="80"/>
      <c r="O128" s="80"/>
      <c r="P128" s="80"/>
      <c r="Q128" s="80"/>
      <c r="R128" s="80"/>
      <c r="S128" s="80"/>
      <c r="T128" s="81"/>
      <c r="AT128" s="17" t="s">
        <v>162</v>
      </c>
      <c r="AU128" s="17" t="s">
        <v>89</v>
      </c>
    </row>
    <row r="129" s="1" customFormat="1">
      <c r="B129" s="39"/>
      <c r="C129" s="40"/>
      <c r="D129" s="229" t="s">
        <v>202</v>
      </c>
      <c r="E129" s="40"/>
      <c r="F129" s="230" t="s">
        <v>203</v>
      </c>
      <c r="G129" s="40"/>
      <c r="H129" s="40"/>
      <c r="I129" s="144"/>
      <c r="J129" s="40"/>
      <c r="K129" s="40"/>
      <c r="L129" s="44"/>
      <c r="M129" s="231"/>
      <c r="N129" s="80"/>
      <c r="O129" s="80"/>
      <c r="P129" s="80"/>
      <c r="Q129" s="80"/>
      <c r="R129" s="80"/>
      <c r="S129" s="80"/>
      <c r="T129" s="81"/>
      <c r="AT129" s="17" t="s">
        <v>202</v>
      </c>
      <c r="AU129" s="17" t="s">
        <v>89</v>
      </c>
    </row>
    <row r="130" s="12" customFormat="1">
      <c r="B130" s="232"/>
      <c r="C130" s="233"/>
      <c r="D130" s="229" t="s">
        <v>164</v>
      </c>
      <c r="E130" s="234" t="s">
        <v>39</v>
      </c>
      <c r="F130" s="235" t="s">
        <v>180</v>
      </c>
      <c r="G130" s="233"/>
      <c r="H130" s="234" t="s">
        <v>39</v>
      </c>
      <c r="I130" s="236"/>
      <c r="J130" s="233"/>
      <c r="K130" s="233"/>
      <c r="L130" s="237"/>
      <c r="M130" s="238"/>
      <c r="N130" s="239"/>
      <c r="O130" s="239"/>
      <c r="P130" s="239"/>
      <c r="Q130" s="239"/>
      <c r="R130" s="239"/>
      <c r="S130" s="239"/>
      <c r="T130" s="240"/>
      <c r="AT130" s="241" t="s">
        <v>164</v>
      </c>
      <c r="AU130" s="241" t="s">
        <v>89</v>
      </c>
      <c r="AV130" s="12" t="s">
        <v>87</v>
      </c>
      <c r="AW130" s="12" t="s">
        <v>41</v>
      </c>
      <c r="AX130" s="12" t="s">
        <v>80</v>
      </c>
      <c r="AY130" s="241" t="s">
        <v>152</v>
      </c>
    </row>
    <row r="131" s="13" customFormat="1">
      <c r="B131" s="242"/>
      <c r="C131" s="243"/>
      <c r="D131" s="229" t="s">
        <v>164</v>
      </c>
      <c r="E131" s="244" t="s">
        <v>39</v>
      </c>
      <c r="F131" s="245" t="s">
        <v>204</v>
      </c>
      <c r="G131" s="243"/>
      <c r="H131" s="246">
        <v>12.5</v>
      </c>
      <c r="I131" s="247"/>
      <c r="J131" s="243"/>
      <c r="K131" s="243"/>
      <c r="L131" s="248"/>
      <c r="M131" s="249"/>
      <c r="N131" s="250"/>
      <c r="O131" s="250"/>
      <c r="P131" s="250"/>
      <c r="Q131" s="250"/>
      <c r="R131" s="250"/>
      <c r="S131" s="250"/>
      <c r="T131" s="251"/>
      <c r="AT131" s="252" t="s">
        <v>164</v>
      </c>
      <c r="AU131" s="252" t="s">
        <v>89</v>
      </c>
      <c r="AV131" s="13" t="s">
        <v>89</v>
      </c>
      <c r="AW131" s="13" t="s">
        <v>41</v>
      </c>
      <c r="AX131" s="13" t="s">
        <v>80</v>
      </c>
      <c r="AY131" s="252" t="s">
        <v>152</v>
      </c>
    </row>
    <row r="132" s="12" customFormat="1">
      <c r="B132" s="232"/>
      <c r="C132" s="233"/>
      <c r="D132" s="229" t="s">
        <v>164</v>
      </c>
      <c r="E132" s="234" t="s">
        <v>39</v>
      </c>
      <c r="F132" s="235" t="s">
        <v>205</v>
      </c>
      <c r="G132" s="233"/>
      <c r="H132" s="234" t="s">
        <v>39</v>
      </c>
      <c r="I132" s="236"/>
      <c r="J132" s="233"/>
      <c r="K132" s="233"/>
      <c r="L132" s="237"/>
      <c r="M132" s="238"/>
      <c r="N132" s="239"/>
      <c r="O132" s="239"/>
      <c r="P132" s="239"/>
      <c r="Q132" s="239"/>
      <c r="R132" s="239"/>
      <c r="S132" s="239"/>
      <c r="T132" s="240"/>
      <c r="AT132" s="241" t="s">
        <v>164</v>
      </c>
      <c r="AU132" s="241" t="s">
        <v>89</v>
      </c>
      <c r="AV132" s="12" t="s">
        <v>87</v>
      </c>
      <c r="AW132" s="12" t="s">
        <v>41</v>
      </c>
      <c r="AX132" s="12" t="s">
        <v>80</v>
      </c>
      <c r="AY132" s="241" t="s">
        <v>152</v>
      </c>
    </row>
    <row r="133" s="13" customFormat="1">
      <c r="B133" s="242"/>
      <c r="C133" s="243"/>
      <c r="D133" s="229" t="s">
        <v>164</v>
      </c>
      <c r="E133" s="244" t="s">
        <v>39</v>
      </c>
      <c r="F133" s="245" t="s">
        <v>206</v>
      </c>
      <c r="G133" s="243"/>
      <c r="H133" s="246">
        <v>14</v>
      </c>
      <c r="I133" s="247"/>
      <c r="J133" s="243"/>
      <c r="K133" s="243"/>
      <c r="L133" s="248"/>
      <c r="M133" s="249"/>
      <c r="N133" s="250"/>
      <c r="O133" s="250"/>
      <c r="P133" s="250"/>
      <c r="Q133" s="250"/>
      <c r="R133" s="250"/>
      <c r="S133" s="250"/>
      <c r="T133" s="251"/>
      <c r="AT133" s="252" t="s">
        <v>164</v>
      </c>
      <c r="AU133" s="252" t="s">
        <v>89</v>
      </c>
      <c r="AV133" s="13" t="s">
        <v>89</v>
      </c>
      <c r="AW133" s="13" t="s">
        <v>41</v>
      </c>
      <c r="AX133" s="13" t="s">
        <v>80</v>
      </c>
      <c r="AY133" s="252" t="s">
        <v>152</v>
      </c>
    </row>
    <row r="134" s="12" customFormat="1">
      <c r="B134" s="232"/>
      <c r="C134" s="233"/>
      <c r="D134" s="229" t="s">
        <v>164</v>
      </c>
      <c r="E134" s="234" t="s">
        <v>39</v>
      </c>
      <c r="F134" s="235" t="s">
        <v>207</v>
      </c>
      <c r="G134" s="233"/>
      <c r="H134" s="234" t="s">
        <v>39</v>
      </c>
      <c r="I134" s="236"/>
      <c r="J134" s="233"/>
      <c r="K134" s="233"/>
      <c r="L134" s="237"/>
      <c r="M134" s="238"/>
      <c r="N134" s="239"/>
      <c r="O134" s="239"/>
      <c r="P134" s="239"/>
      <c r="Q134" s="239"/>
      <c r="R134" s="239"/>
      <c r="S134" s="239"/>
      <c r="T134" s="240"/>
      <c r="AT134" s="241" t="s">
        <v>164</v>
      </c>
      <c r="AU134" s="241" t="s">
        <v>89</v>
      </c>
      <c r="AV134" s="12" t="s">
        <v>87</v>
      </c>
      <c r="AW134" s="12" t="s">
        <v>41</v>
      </c>
      <c r="AX134" s="12" t="s">
        <v>80</v>
      </c>
      <c r="AY134" s="241" t="s">
        <v>152</v>
      </c>
    </row>
    <row r="135" s="13" customFormat="1">
      <c r="B135" s="242"/>
      <c r="C135" s="243"/>
      <c r="D135" s="229" t="s">
        <v>164</v>
      </c>
      <c r="E135" s="244" t="s">
        <v>39</v>
      </c>
      <c r="F135" s="245" t="s">
        <v>208</v>
      </c>
      <c r="G135" s="243"/>
      <c r="H135" s="246">
        <v>13.5</v>
      </c>
      <c r="I135" s="247"/>
      <c r="J135" s="243"/>
      <c r="K135" s="243"/>
      <c r="L135" s="248"/>
      <c r="M135" s="249"/>
      <c r="N135" s="250"/>
      <c r="O135" s="250"/>
      <c r="P135" s="250"/>
      <c r="Q135" s="250"/>
      <c r="R135" s="250"/>
      <c r="S135" s="250"/>
      <c r="T135" s="251"/>
      <c r="AT135" s="252" t="s">
        <v>164</v>
      </c>
      <c r="AU135" s="252" t="s">
        <v>89</v>
      </c>
      <c r="AV135" s="13" t="s">
        <v>89</v>
      </c>
      <c r="AW135" s="13" t="s">
        <v>41</v>
      </c>
      <c r="AX135" s="13" t="s">
        <v>80</v>
      </c>
      <c r="AY135" s="252" t="s">
        <v>152</v>
      </c>
    </row>
    <row r="136" s="12" customFormat="1">
      <c r="B136" s="232"/>
      <c r="C136" s="233"/>
      <c r="D136" s="229" t="s">
        <v>164</v>
      </c>
      <c r="E136" s="234" t="s">
        <v>39</v>
      </c>
      <c r="F136" s="235" t="s">
        <v>209</v>
      </c>
      <c r="G136" s="233"/>
      <c r="H136" s="234" t="s">
        <v>39</v>
      </c>
      <c r="I136" s="236"/>
      <c r="J136" s="233"/>
      <c r="K136" s="233"/>
      <c r="L136" s="237"/>
      <c r="M136" s="238"/>
      <c r="N136" s="239"/>
      <c r="O136" s="239"/>
      <c r="P136" s="239"/>
      <c r="Q136" s="239"/>
      <c r="R136" s="239"/>
      <c r="S136" s="239"/>
      <c r="T136" s="240"/>
      <c r="AT136" s="241" t="s">
        <v>164</v>
      </c>
      <c r="AU136" s="241" t="s">
        <v>89</v>
      </c>
      <c r="AV136" s="12" t="s">
        <v>87</v>
      </c>
      <c r="AW136" s="12" t="s">
        <v>41</v>
      </c>
      <c r="AX136" s="12" t="s">
        <v>80</v>
      </c>
      <c r="AY136" s="241" t="s">
        <v>152</v>
      </c>
    </row>
    <row r="137" s="13" customFormat="1">
      <c r="B137" s="242"/>
      <c r="C137" s="243"/>
      <c r="D137" s="229" t="s">
        <v>164</v>
      </c>
      <c r="E137" s="244" t="s">
        <v>39</v>
      </c>
      <c r="F137" s="245" t="s">
        <v>210</v>
      </c>
      <c r="G137" s="243"/>
      <c r="H137" s="246">
        <v>10.5</v>
      </c>
      <c r="I137" s="247"/>
      <c r="J137" s="243"/>
      <c r="K137" s="243"/>
      <c r="L137" s="248"/>
      <c r="M137" s="249"/>
      <c r="N137" s="250"/>
      <c r="O137" s="250"/>
      <c r="P137" s="250"/>
      <c r="Q137" s="250"/>
      <c r="R137" s="250"/>
      <c r="S137" s="250"/>
      <c r="T137" s="251"/>
      <c r="AT137" s="252" t="s">
        <v>164</v>
      </c>
      <c r="AU137" s="252" t="s">
        <v>89</v>
      </c>
      <c r="AV137" s="13" t="s">
        <v>89</v>
      </c>
      <c r="AW137" s="13" t="s">
        <v>41</v>
      </c>
      <c r="AX137" s="13" t="s">
        <v>80</v>
      </c>
      <c r="AY137" s="252" t="s">
        <v>152</v>
      </c>
    </row>
    <row r="138" s="14" customFormat="1">
      <c r="B138" s="253"/>
      <c r="C138" s="254"/>
      <c r="D138" s="229" t="s">
        <v>164</v>
      </c>
      <c r="E138" s="255" t="s">
        <v>39</v>
      </c>
      <c r="F138" s="256" t="s">
        <v>178</v>
      </c>
      <c r="G138" s="254"/>
      <c r="H138" s="257">
        <v>50.5</v>
      </c>
      <c r="I138" s="258"/>
      <c r="J138" s="254"/>
      <c r="K138" s="254"/>
      <c r="L138" s="259"/>
      <c r="M138" s="260"/>
      <c r="N138" s="261"/>
      <c r="O138" s="261"/>
      <c r="P138" s="261"/>
      <c r="Q138" s="261"/>
      <c r="R138" s="261"/>
      <c r="S138" s="261"/>
      <c r="T138" s="262"/>
      <c r="AT138" s="263" t="s">
        <v>164</v>
      </c>
      <c r="AU138" s="263" t="s">
        <v>89</v>
      </c>
      <c r="AV138" s="14" t="s">
        <v>160</v>
      </c>
      <c r="AW138" s="14" t="s">
        <v>41</v>
      </c>
      <c r="AX138" s="14" t="s">
        <v>87</v>
      </c>
      <c r="AY138" s="263" t="s">
        <v>152</v>
      </c>
    </row>
    <row r="139" s="1" customFormat="1" ht="56.25" customHeight="1">
      <c r="B139" s="39"/>
      <c r="C139" s="217" t="s">
        <v>160</v>
      </c>
      <c r="D139" s="217" t="s">
        <v>155</v>
      </c>
      <c r="E139" s="218" t="s">
        <v>211</v>
      </c>
      <c r="F139" s="219" t="s">
        <v>212</v>
      </c>
      <c r="G139" s="220" t="s">
        <v>198</v>
      </c>
      <c r="H139" s="221">
        <v>30.722999999999999</v>
      </c>
      <c r="I139" s="222"/>
      <c r="J139" s="223">
        <f>ROUND(I139*H139,2)</f>
        <v>0</v>
      </c>
      <c r="K139" s="219" t="s">
        <v>199</v>
      </c>
      <c r="L139" s="44"/>
      <c r="M139" s="224" t="s">
        <v>39</v>
      </c>
      <c r="N139" s="225" t="s">
        <v>53</v>
      </c>
      <c r="O139" s="80"/>
      <c r="P139" s="226">
        <f>O139*H139</f>
        <v>0</v>
      </c>
      <c r="Q139" s="226">
        <v>0</v>
      </c>
      <c r="R139" s="226">
        <f>Q139*H139</f>
        <v>0</v>
      </c>
      <c r="S139" s="226">
        <v>0</v>
      </c>
      <c r="T139" s="227">
        <f>S139*H139</f>
        <v>0</v>
      </c>
      <c r="AR139" s="17" t="s">
        <v>160</v>
      </c>
      <c r="AT139" s="17" t="s">
        <v>155</v>
      </c>
      <c r="AU139" s="17" t="s">
        <v>89</v>
      </c>
      <c r="AY139" s="17" t="s">
        <v>152</v>
      </c>
      <c r="BE139" s="228">
        <f>IF(N139="základní",J139,0)</f>
        <v>0</v>
      </c>
      <c r="BF139" s="228">
        <f>IF(N139="snížená",J139,0)</f>
        <v>0</v>
      </c>
      <c r="BG139" s="228">
        <f>IF(N139="zákl. přenesená",J139,0)</f>
        <v>0</v>
      </c>
      <c r="BH139" s="228">
        <f>IF(N139="sníž. přenesená",J139,0)</f>
        <v>0</v>
      </c>
      <c r="BI139" s="228">
        <f>IF(N139="nulová",J139,0)</f>
        <v>0</v>
      </c>
      <c r="BJ139" s="17" t="s">
        <v>160</v>
      </c>
      <c r="BK139" s="228">
        <f>ROUND(I139*H139,2)</f>
        <v>0</v>
      </c>
      <c r="BL139" s="17" t="s">
        <v>160</v>
      </c>
      <c r="BM139" s="17" t="s">
        <v>213</v>
      </c>
    </row>
    <row r="140" s="1" customFormat="1">
      <c r="B140" s="39"/>
      <c r="C140" s="40"/>
      <c r="D140" s="229" t="s">
        <v>162</v>
      </c>
      <c r="E140" s="40"/>
      <c r="F140" s="230" t="s">
        <v>214</v>
      </c>
      <c r="G140" s="40"/>
      <c r="H140" s="40"/>
      <c r="I140" s="144"/>
      <c r="J140" s="40"/>
      <c r="K140" s="40"/>
      <c r="L140" s="44"/>
      <c r="M140" s="231"/>
      <c r="N140" s="80"/>
      <c r="O140" s="80"/>
      <c r="P140" s="80"/>
      <c r="Q140" s="80"/>
      <c r="R140" s="80"/>
      <c r="S140" s="80"/>
      <c r="T140" s="81"/>
      <c r="AT140" s="17" t="s">
        <v>162</v>
      </c>
      <c r="AU140" s="17" t="s">
        <v>89</v>
      </c>
    </row>
    <row r="141" s="12" customFormat="1">
      <c r="B141" s="232"/>
      <c r="C141" s="233"/>
      <c r="D141" s="229" t="s">
        <v>164</v>
      </c>
      <c r="E141" s="234" t="s">
        <v>39</v>
      </c>
      <c r="F141" s="235" t="s">
        <v>215</v>
      </c>
      <c r="G141" s="233"/>
      <c r="H141" s="234" t="s">
        <v>39</v>
      </c>
      <c r="I141" s="236"/>
      <c r="J141" s="233"/>
      <c r="K141" s="233"/>
      <c r="L141" s="237"/>
      <c r="M141" s="238"/>
      <c r="N141" s="239"/>
      <c r="O141" s="239"/>
      <c r="P141" s="239"/>
      <c r="Q141" s="239"/>
      <c r="R141" s="239"/>
      <c r="S141" s="239"/>
      <c r="T141" s="240"/>
      <c r="AT141" s="241" t="s">
        <v>164</v>
      </c>
      <c r="AU141" s="241" t="s">
        <v>89</v>
      </c>
      <c r="AV141" s="12" t="s">
        <v>87</v>
      </c>
      <c r="AW141" s="12" t="s">
        <v>41</v>
      </c>
      <c r="AX141" s="12" t="s">
        <v>80</v>
      </c>
      <c r="AY141" s="241" t="s">
        <v>152</v>
      </c>
    </row>
    <row r="142" s="13" customFormat="1">
      <c r="B142" s="242"/>
      <c r="C142" s="243"/>
      <c r="D142" s="229" t="s">
        <v>164</v>
      </c>
      <c r="E142" s="244" t="s">
        <v>39</v>
      </c>
      <c r="F142" s="245" t="s">
        <v>216</v>
      </c>
      <c r="G142" s="243"/>
      <c r="H142" s="246">
        <v>30.722999999999999</v>
      </c>
      <c r="I142" s="247"/>
      <c r="J142" s="243"/>
      <c r="K142" s="243"/>
      <c r="L142" s="248"/>
      <c r="M142" s="249"/>
      <c r="N142" s="250"/>
      <c r="O142" s="250"/>
      <c r="P142" s="250"/>
      <c r="Q142" s="250"/>
      <c r="R142" s="250"/>
      <c r="S142" s="250"/>
      <c r="T142" s="251"/>
      <c r="AT142" s="252" t="s">
        <v>164</v>
      </c>
      <c r="AU142" s="252" t="s">
        <v>89</v>
      </c>
      <c r="AV142" s="13" t="s">
        <v>89</v>
      </c>
      <c r="AW142" s="13" t="s">
        <v>41</v>
      </c>
      <c r="AX142" s="13" t="s">
        <v>80</v>
      </c>
      <c r="AY142" s="252" t="s">
        <v>152</v>
      </c>
    </row>
    <row r="143" s="14" customFormat="1">
      <c r="B143" s="253"/>
      <c r="C143" s="254"/>
      <c r="D143" s="229" t="s">
        <v>164</v>
      </c>
      <c r="E143" s="255" t="s">
        <v>39</v>
      </c>
      <c r="F143" s="256" t="s">
        <v>178</v>
      </c>
      <c r="G143" s="254"/>
      <c r="H143" s="257">
        <v>30.722999999999999</v>
      </c>
      <c r="I143" s="258"/>
      <c r="J143" s="254"/>
      <c r="K143" s="254"/>
      <c r="L143" s="259"/>
      <c r="M143" s="260"/>
      <c r="N143" s="261"/>
      <c r="O143" s="261"/>
      <c r="P143" s="261"/>
      <c r="Q143" s="261"/>
      <c r="R143" s="261"/>
      <c r="S143" s="261"/>
      <c r="T143" s="262"/>
      <c r="AT143" s="263" t="s">
        <v>164</v>
      </c>
      <c r="AU143" s="263" t="s">
        <v>89</v>
      </c>
      <c r="AV143" s="14" t="s">
        <v>160</v>
      </c>
      <c r="AW143" s="14" t="s">
        <v>41</v>
      </c>
      <c r="AX143" s="14" t="s">
        <v>87</v>
      </c>
      <c r="AY143" s="263" t="s">
        <v>152</v>
      </c>
    </row>
    <row r="144" s="1" customFormat="1" ht="22.5" customHeight="1">
      <c r="B144" s="39"/>
      <c r="C144" s="217" t="s">
        <v>153</v>
      </c>
      <c r="D144" s="217" t="s">
        <v>155</v>
      </c>
      <c r="E144" s="218" t="s">
        <v>217</v>
      </c>
      <c r="F144" s="219" t="s">
        <v>218</v>
      </c>
      <c r="G144" s="220" t="s">
        <v>109</v>
      </c>
      <c r="H144" s="221">
        <v>160</v>
      </c>
      <c r="I144" s="222"/>
      <c r="J144" s="223">
        <f>ROUND(I144*H144,2)</f>
        <v>0</v>
      </c>
      <c r="K144" s="219" t="s">
        <v>199</v>
      </c>
      <c r="L144" s="44"/>
      <c r="M144" s="224" t="s">
        <v>39</v>
      </c>
      <c r="N144" s="225" t="s">
        <v>53</v>
      </c>
      <c r="O144" s="80"/>
      <c r="P144" s="226">
        <f>O144*H144</f>
        <v>0</v>
      </c>
      <c r="Q144" s="226">
        <v>0</v>
      </c>
      <c r="R144" s="226">
        <f>Q144*H144</f>
        <v>0</v>
      </c>
      <c r="S144" s="226">
        <v>0</v>
      </c>
      <c r="T144" s="227">
        <f>S144*H144</f>
        <v>0</v>
      </c>
      <c r="AR144" s="17" t="s">
        <v>160</v>
      </c>
      <c r="AT144" s="17" t="s">
        <v>155</v>
      </c>
      <c r="AU144" s="17" t="s">
        <v>89</v>
      </c>
      <c r="AY144" s="17" t="s">
        <v>152</v>
      </c>
      <c r="BE144" s="228">
        <f>IF(N144="základní",J144,0)</f>
        <v>0</v>
      </c>
      <c r="BF144" s="228">
        <f>IF(N144="snížená",J144,0)</f>
        <v>0</v>
      </c>
      <c r="BG144" s="228">
        <f>IF(N144="zákl. přenesená",J144,0)</f>
        <v>0</v>
      </c>
      <c r="BH144" s="228">
        <f>IF(N144="sníž. přenesená",J144,0)</f>
        <v>0</v>
      </c>
      <c r="BI144" s="228">
        <f>IF(N144="nulová",J144,0)</f>
        <v>0</v>
      </c>
      <c r="BJ144" s="17" t="s">
        <v>160</v>
      </c>
      <c r="BK144" s="228">
        <f>ROUND(I144*H144,2)</f>
        <v>0</v>
      </c>
      <c r="BL144" s="17" t="s">
        <v>160</v>
      </c>
      <c r="BM144" s="17" t="s">
        <v>219</v>
      </c>
    </row>
    <row r="145" s="1" customFormat="1">
      <c r="B145" s="39"/>
      <c r="C145" s="40"/>
      <c r="D145" s="229" t="s">
        <v>162</v>
      </c>
      <c r="E145" s="40"/>
      <c r="F145" s="230" t="s">
        <v>220</v>
      </c>
      <c r="G145" s="40"/>
      <c r="H145" s="40"/>
      <c r="I145" s="144"/>
      <c r="J145" s="40"/>
      <c r="K145" s="40"/>
      <c r="L145" s="44"/>
      <c r="M145" s="231"/>
      <c r="N145" s="80"/>
      <c r="O145" s="80"/>
      <c r="P145" s="80"/>
      <c r="Q145" s="80"/>
      <c r="R145" s="80"/>
      <c r="S145" s="80"/>
      <c r="T145" s="81"/>
      <c r="AT145" s="17" t="s">
        <v>162</v>
      </c>
      <c r="AU145" s="17" t="s">
        <v>89</v>
      </c>
    </row>
    <row r="146" s="1" customFormat="1">
      <c r="B146" s="39"/>
      <c r="C146" s="40"/>
      <c r="D146" s="229" t="s">
        <v>202</v>
      </c>
      <c r="E146" s="40"/>
      <c r="F146" s="230" t="s">
        <v>221</v>
      </c>
      <c r="G146" s="40"/>
      <c r="H146" s="40"/>
      <c r="I146" s="144"/>
      <c r="J146" s="40"/>
      <c r="K146" s="40"/>
      <c r="L146" s="44"/>
      <c r="M146" s="231"/>
      <c r="N146" s="80"/>
      <c r="O146" s="80"/>
      <c r="P146" s="80"/>
      <c r="Q146" s="80"/>
      <c r="R146" s="80"/>
      <c r="S146" s="80"/>
      <c r="T146" s="81"/>
      <c r="AT146" s="17" t="s">
        <v>202</v>
      </c>
      <c r="AU146" s="17" t="s">
        <v>89</v>
      </c>
    </row>
    <row r="147" s="1" customFormat="1" ht="22.5" customHeight="1">
      <c r="B147" s="39"/>
      <c r="C147" s="217" t="s">
        <v>222</v>
      </c>
      <c r="D147" s="217" t="s">
        <v>155</v>
      </c>
      <c r="E147" s="218" t="s">
        <v>223</v>
      </c>
      <c r="F147" s="219" t="s">
        <v>224</v>
      </c>
      <c r="G147" s="220" t="s">
        <v>109</v>
      </c>
      <c r="H147" s="221">
        <v>160</v>
      </c>
      <c r="I147" s="222"/>
      <c r="J147" s="223">
        <f>ROUND(I147*H147,2)</f>
        <v>0</v>
      </c>
      <c r="K147" s="219" t="s">
        <v>199</v>
      </c>
      <c r="L147" s="44"/>
      <c r="M147" s="224" t="s">
        <v>39</v>
      </c>
      <c r="N147" s="225" t="s">
        <v>53</v>
      </c>
      <c r="O147" s="80"/>
      <c r="P147" s="226">
        <f>O147*H147</f>
        <v>0</v>
      </c>
      <c r="Q147" s="226">
        <v>0</v>
      </c>
      <c r="R147" s="226">
        <f>Q147*H147</f>
        <v>0</v>
      </c>
      <c r="S147" s="226">
        <v>0</v>
      </c>
      <c r="T147" s="227">
        <f>S147*H147</f>
        <v>0</v>
      </c>
      <c r="AR147" s="17" t="s">
        <v>160</v>
      </c>
      <c r="AT147" s="17" t="s">
        <v>155</v>
      </c>
      <c r="AU147" s="17" t="s">
        <v>89</v>
      </c>
      <c r="AY147" s="17" t="s">
        <v>152</v>
      </c>
      <c r="BE147" s="228">
        <f>IF(N147="základní",J147,0)</f>
        <v>0</v>
      </c>
      <c r="BF147" s="228">
        <f>IF(N147="snížená",J147,0)</f>
        <v>0</v>
      </c>
      <c r="BG147" s="228">
        <f>IF(N147="zákl. přenesená",J147,0)</f>
        <v>0</v>
      </c>
      <c r="BH147" s="228">
        <f>IF(N147="sníž. přenesená",J147,0)</f>
        <v>0</v>
      </c>
      <c r="BI147" s="228">
        <f>IF(N147="nulová",J147,0)</f>
        <v>0</v>
      </c>
      <c r="BJ147" s="17" t="s">
        <v>160</v>
      </c>
      <c r="BK147" s="228">
        <f>ROUND(I147*H147,2)</f>
        <v>0</v>
      </c>
      <c r="BL147" s="17" t="s">
        <v>160</v>
      </c>
      <c r="BM147" s="17" t="s">
        <v>225</v>
      </c>
    </row>
    <row r="148" s="1" customFormat="1">
      <c r="B148" s="39"/>
      <c r="C148" s="40"/>
      <c r="D148" s="229" t="s">
        <v>162</v>
      </c>
      <c r="E148" s="40"/>
      <c r="F148" s="230" t="s">
        <v>226</v>
      </c>
      <c r="G148" s="40"/>
      <c r="H148" s="40"/>
      <c r="I148" s="144"/>
      <c r="J148" s="40"/>
      <c r="K148" s="40"/>
      <c r="L148" s="44"/>
      <c r="M148" s="231"/>
      <c r="N148" s="80"/>
      <c r="O148" s="80"/>
      <c r="P148" s="80"/>
      <c r="Q148" s="80"/>
      <c r="R148" s="80"/>
      <c r="S148" s="80"/>
      <c r="T148" s="81"/>
      <c r="AT148" s="17" t="s">
        <v>162</v>
      </c>
      <c r="AU148" s="17" t="s">
        <v>89</v>
      </c>
    </row>
    <row r="149" s="1" customFormat="1">
      <c r="B149" s="39"/>
      <c r="C149" s="40"/>
      <c r="D149" s="229" t="s">
        <v>202</v>
      </c>
      <c r="E149" s="40"/>
      <c r="F149" s="230" t="s">
        <v>221</v>
      </c>
      <c r="G149" s="40"/>
      <c r="H149" s="40"/>
      <c r="I149" s="144"/>
      <c r="J149" s="40"/>
      <c r="K149" s="40"/>
      <c r="L149" s="44"/>
      <c r="M149" s="231"/>
      <c r="N149" s="80"/>
      <c r="O149" s="80"/>
      <c r="P149" s="80"/>
      <c r="Q149" s="80"/>
      <c r="R149" s="80"/>
      <c r="S149" s="80"/>
      <c r="T149" s="81"/>
      <c r="AT149" s="17" t="s">
        <v>202</v>
      </c>
      <c r="AU149" s="17" t="s">
        <v>89</v>
      </c>
    </row>
    <row r="150" s="1" customFormat="1" ht="67.5" customHeight="1">
      <c r="B150" s="39"/>
      <c r="C150" s="217" t="s">
        <v>227</v>
      </c>
      <c r="D150" s="217" t="s">
        <v>155</v>
      </c>
      <c r="E150" s="218" t="s">
        <v>228</v>
      </c>
      <c r="F150" s="219" t="s">
        <v>229</v>
      </c>
      <c r="G150" s="220" t="s">
        <v>230</v>
      </c>
      <c r="H150" s="221">
        <v>2.2709999999999999</v>
      </c>
      <c r="I150" s="222"/>
      <c r="J150" s="223">
        <f>ROUND(I150*H150,2)</f>
        <v>0</v>
      </c>
      <c r="K150" s="219" t="s">
        <v>199</v>
      </c>
      <c r="L150" s="44"/>
      <c r="M150" s="224" t="s">
        <v>39</v>
      </c>
      <c r="N150" s="225" t="s">
        <v>53</v>
      </c>
      <c r="O150" s="80"/>
      <c r="P150" s="226">
        <f>O150*H150</f>
        <v>0</v>
      </c>
      <c r="Q150" s="226">
        <v>0</v>
      </c>
      <c r="R150" s="226">
        <f>Q150*H150</f>
        <v>0</v>
      </c>
      <c r="S150" s="226">
        <v>0</v>
      </c>
      <c r="T150" s="227">
        <f>S150*H150</f>
        <v>0</v>
      </c>
      <c r="AR150" s="17" t="s">
        <v>160</v>
      </c>
      <c r="AT150" s="17" t="s">
        <v>155</v>
      </c>
      <c r="AU150" s="17" t="s">
        <v>89</v>
      </c>
      <c r="AY150" s="17" t="s">
        <v>152</v>
      </c>
      <c r="BE150" s="228">
        <f>IF(N150="základní",J150,0)</f>
        <v>0</v>
      </c>
      <c r="BF150" s="228">
        <f>IF(N150="snížená",J150,0)</f>
        <v>0</v>
      </c>
      <c r="BG150" s="228">
        <f>IF(N150="zákl. přenesená",J150,0)</f>
        <v>0</v>
      </c>
      <c r="BH150" s="228">
        <f>IF(N150="sníž. přenesená",J150,0)</f>
        <v>0</v>
      </c>
      <c r="BI150" s="228">
        <f>IF(N150="nulová",J150,0)</f>
        <v>0</v>
      </c>
      <c r="BJ150" s="17" t="s">
        <v>160</v>
      </c>
      <c r="BK150" s="228">
        <f>ROUND(I150*H150,2)</f>
        <v>0</v>
      </c>
      <c r="BL150" s="17" t="s">
        <v>160</v>
      </c>
      <c r="BM150" s="17" t="s">
        <v>231</v>
      </c>
    </row>
    <row r="151" s="1" customFormat="1">
      <c r="B151" s="39"/>
      <c r="C151" s="40"/>
      <c r="D151" s="229" t="s">
        <v>162</v>
      </c>
      <c r="E151" s="40"/>
      <c r="F151" s="230" t="s">
        <v>232</v>
      </c>
      <c r="G151" s="40"/>
      <c r="H151" s="40"/>
      <c r="I151" s="144"/>
      <c r="J151" s="40"/>
      <c r="K151" s="40"/>
      <c r="L151" s="44"/>
      <c r="M151" s="231"/>
      <c r="N151" s="80"/>
      <c r="O151" s="80"/>
      <c r="P151" s="80"/>
      <c r="Q151" s="80"/>
      <c r="R151" s="80"/>
      <c r="S151" s="80"/>
      <c r="T151" s="81"/>
      <c r="AT151" s="17" t="s">
        <v>162</v>
      </c>
      <c r="AU151" s="17" t="s">
        <v>89</v>
      </c>
    </row>
    <row r="152" s="12" customFormat="1">
      <c r="B152" s="232"/>
      <c r="C152" s="233"/>
      <c r="D152" s="229" t="s">
        <v>164</v>
      </c>
      <c r="E152" s="234" t="s">
        <v>39</v>
      </c>
      <c r="F152" s="235" t="s">
        <v>233</v>
      </c>
      <c r="G152" s="233"/>
      <c r="H152" s="234" t="s">
        <v>39</v>
      </c>
      <c r="I152" s="236"/>
      <c r="J152" s="233"/>
      <c r="K152" s="233"/>
      <c r="L152" s="237"/>
      <c r="M152" s="238"/>
      <c r="N152" s="239"/>
      <c r="O152" s="239"/>
      <c r="P152" s="239"/>
      <c r="Q152" s="239"/>
      <c r="R152" s="239"/>
      <c r="S152" s="239"/>
      <c r="T152" s="240"/>
      <c r="AT152" s="241" t="s">
        <v>164</v>
      </c>
      <c r="AU152" s="241" t="s">
        <v>89</v>
      </c>
      <c r="AV152" s="12" t="s">
        <v>87</v>
      </c>
      <c r="AW152" s="12" t="s">
        <v>41</v>
      </c>
      <c r="AX152" s="12" t="s">
        <v>80</v>
      </c>
      <c r="AY152" s="241" t="s">
        <v>152</v>
      </c>
    </row>
    <row r="153" s="13" customFormat="1">
      <c r="B153" s="242"/>
      <c r="C153" s="243"/>
      <c r="D153" s="229" t="s">
        <v>164</v>
      </c>
      <c r="E153" s="244" t="s">
        <v>39</v>
      </c>
      <c r="F153" s="245" t="s">
        <v>234</v>
      </c>
      <c r="G153" s="243"/>
      <c r="H153" s="246">
        <v>2.2709999999999999</v>
      </c>
      <c r="I153" s="247"/>
      <c r="J153" s="243"/>
      <c r="K153" s="243"/>
      <c r="L153" s="248"/>
      <c r="M153" s="249"/>
      <c r="N153" s="250"/>
      <c r="O153" s="250"/>
      <c r="P153" s="250"/>
      <c r="Q153" s="250"/>
      <c r="R153" s="250"/>
      <c r="S153" s="250"/>
      <c r="T153" s="251"/>
      <c r="AT153" s="252" t="s">
        <v>164</v>
      </c>
      <c r="AU153" s="252" t="s">
        <v>89</v>
      </c>
      <c r="AV153" s="13" t="s">
        <v>89</v>
      </c>
      <c r="AW153" s="13" t="s">
        <v>41</v>
      </c>
      <c r="AX153" s="13" t="s">
        <v>80</v>
      </c>
      <c r="AY153" s="252" t="s">
        <v>152</v>
      </c>
    </row>
    <row r="154" s="14" customFormat="1">
      <c r="B154" s="253"/>
      <c r="C154" s="254"/>
      <c r="D154" s="229" t="s">
        <v>164</v>
      </c>
      <c r="E154" s="255" t="s">
        <v>39</v>
      </c>
      <c r="F154" s="256" t="s">
        <v>178</v>
      </c>
      <c r="G154" s="254"/>
      <c r="H154" s="257">
        <v>2.2709999999999999</v>
      </c>
      <c r="I154" s="258"/>
      <c r="J154" s="254"/>
      <c r="K154" s="254"/>
      <c r="L154" s="259"/>
      <c r="M154" s="260"/>
      <c r="N154" s="261"/>
      <c r="O154" s="261"/>
      <c r="P154" s="261"/>
      <c r="Q154" s="261"/>
      <c r="R154" s="261"/>
      <c r="S154" s="261"/>
      <c r="T154" s="262"/>
      <c r="AT154" s="263" t="s">
        <v>164</v>
      </c>
      <c r="AU154" s="263" t="s">
        <v>89</v>
      </c>
      <c r="AV154" s="14" t="s">
        <v>160</v>
      </c>
      <c r="AW154" s="14" t="s">
        <v>41</v>
      </c>
      <c r="AX154" s="14" t="s">
        <v>87</v>
      </c>
      <c r="AY154" s="263" t="s">
        <v>152</v>
      </c>
    </row>
    <row r="155" s="1" customFormat="1" ht="33.75" customHeight="1">
      <c r="B155" s="39"/>
      <c r="C155" s="217" t="s">
        <v>235</v>
      </c>
      <c r="D155" s="217" t="s">
        <v>155</v>
      </c>
      <c r="E155" s="218" t="s">
        <v>236</v>
      </c>
      <c r="F155" s="219" t="s">
        <v>237</v>
      </c>
      <c r="G155" s="220" t="s">
        <v>198</v>
      </c>
      <c r="H155" s="221">
        <v>1662.3389999999999</v>
      </c>
      <c r="I155" s="222"/>
      <c r="J155" s="223">
        <f>ROUND(I155*H155,2)</f>
        <v>0</v>
      </c>
      <c r="K155" s="219" t="s">
        <v>199</v>
      </c>
      <c r="L155" s="44"/>
      <c r="M155" s="224" t="s">
        <v>39</v>
      </c>
      <c r="N155" s="225" t="s">
        <v>53</v>
      </c>
      <c r="O155" s="80"/>
      <c r="P155" s="226">
        <f>O155*H155</f>
        <v>0</v>
      </c>
      <c r="Q155" s="226">
        <v>0</v>
      </c>
      <c r="R155" s="226">
        <f>Q155*H155</f>
        <v>0</v>
      </c>
      <c r="S155" s="226">
        <v>0</v>
      </c>
      <c r="T155" s="227">
        <f>S155*H155</f>
        <v>0</v>
      </c>
      <c r="AR155" s="17" t="s">
        <v>160</v>
      </c>
      <c r="AT155" s="17" t="s">
        <v>155</v>
      </c>
      <c r="AU155" s="17" t="s">
        <v>89</v>
      </c>
      <c r="AY155" s="17" t="s">
        <v>152</v>
      </c>
      <c r="BE155" s="228">
        <f>IF(N155="základní",J155,0)</f>
        <v>0</v>
      </c>
      <c r="BF155" s="228">
        <f>IF(N155="snížená",J155,0)</f>
        <v>0</v>
      </c>
      <c r="BG155" s="228">
        <f>IF(N155="zákl. přenesená",J155,0)</f>
        <v>0</v>
      </c>
      <c r="BH155" s="228">
        <f>IF(N155="sníž. přenesená",J155,0)</f>
        <v>0</v>
      </c>
      <c r="BI155" s="228">
        <f>IF(N155="nulová",J155,0)</f>
        <v>0</v>
      </c>
      <c r="BJ155" s="17" t="s">
        <v>160</v>
      </c>
      <c r="BK155" s="228">
        <f>ROUND(I155*H155,2)</f>
        <v>0</v>
      </c>
      <c r="BL155" s="17" t="s">
        <v>160</v>
      </c>
      <c r="BM155" s="17" t="s">
        <v>238</v>
      </c>
    </row>
    <row r="156" s="1" customFormat="1">
      <c r="B156" s="39"/>
      <c r="C156" s="40"/>
      <c r="D156" s="229" t="s">
        <v>162</v>
      </c>
      <c r="E156" s="40"/>
      <c r="F156" s="230" t="s">
        <v>239</v>
      </c>
      <c r="G156" s="40"/>
      <c r="H156" s="40"/>
      <c r="I156" s="144"/>
      <c r="J156" s="40"/>
      <c r="K156" s="40"/>
      <c r="L156" s="44"/>
      <c r="M156" s="231"/>
      <c r="N156" s="80"/>
      <c r="O156" s="80"/>
      <c r="P156" s="80"/>
      <c r="Q156" s="80"/>
      <c r="R156" s="80"/>
      <c r="S156" s="80"/>
      <c r="T156" s="81"/>
      <c r="AT156" s="17" t="s">
        <v>162</v>
      </c>
      <c r="AU156" s="17" t="s">
        <v>89</v>
      </c>
    </row>
    <row r="157" s="12" customFormat="1">
      <c r="B157" s="232"/>
      <c r="C157" s="233"/>
      <c r="D157" s="229" t="s">
        <v>164</v>
      </c>
      <c r="E157" s="234" t="s">
        <v>39</v>
      </c>
      <c r="F157" s="235" t="s">
        <v>215</v>
      </c>
      <c r="G157" s="233"/>
      <c r="H157" s="234" t="s">
        <v>39</v>
      </c>
      <c r="I157" s="236"/>
      <c r="J157" s="233"/>
      <c r="K157" s="233"/>
      <c r="L157" s="237"/>
      <c r="M157" s="238"/>
      <c r="N157" s="239"/>
      <c r="O157" s="239"/>
      <c r="P157" s="239"/>
      <c r="Q157" s="239"/>
      <c r="R157" s="239"/>
      <c r="S157" s="239"/>
      <c r="T157" s="240"/>
      <c r="AT157" s="241" t="s">
        <v>164</v>
      </c>
      <c r="AU157" s="241" t="s">
        <v>89</v>
      </c>
      <c r="AV157" s="12" t="s">
        <v>87</v>
      </c>
      <c r="AW157" s="12" t="s">
        <v>41</v>
      </c>
      <c r="AX157" s="12" t="s">
        <v>80</v>
      </c>
      <c r="AY157" s="241" t="s">
        <v>152</v>
      </c>
    </row>
    <row r="158" s="13" customFormat="1">
      <c r="B158" s="242"/>
      <c r="C158" s="243"/>
      <c r="D158" s="229" t="s">
        <v>164</v>
      </c>
      <c r="E158" s="244" t="s">
        <v>39</v>
      </c>
      <c r="F158" s="245" t="s">
        <v>216</v>
      </c>
      <c r="G158" s="243"/>
      <c r="H158" s="246">
        <v>30.722999999999999</v>
      </c>
      <c r="I158" s="247"/>
      <c r="J158" s="243"/>
      <c r="K158" s="243"/>
      <c r="L158" s="248"/>
      <c r="M158" s="249"/>
      <c r="N158" s="250"/>
      <c r="O158" s="250"/>
      <c r="P158" s="250"/>
      <c r="Q158" s="250"/>
      <c r="R158" s="250"/>
      <c r="S158" s="250"/>
      <c r="T158" s="251"/>
      <c r="AT158" s="252" t="s">
        <v>164</v>
      </c>
      <c r="AU158" s="252" t="s">
        <v>89</v>
      </c>
      <c r="AV158" s="13" t="s">
        <v>89</v>
      </c>
      <c r="AW158" s="13" t="s">
        <v>41</v>
      </c>
      <c r="AX158" s="13" t="s">
        <v>80</v>
      </c>
      <c r="AY158" s="252" t="s">
        <v>152</v>
      </c>
    </row>
    <row r="159" s="12" customFormat="1">
      <c r="B159" s="232"/>
      <c r="C159" s="233"/>
      <c r="D159" s="229" t="s">
        <v>164</v>
      </c>
      <c r="E159" s="234" t="s">
        <v>39</v>
      </c>
      <c r="F159" s="235" t="s">
        <v>233</v>
      </c>
      <c r="G159" s="233"/>
      <c r="H159" s="234" t="s">
        <v>39</v>
      </c>
      <c r="I159" s="236"/>
      <c r="J159" s="233"/>
      <c r="K159" s="233"/>
      <c r="L159" s="237"/>
      <c r="M159" s="238"/>
      <c r="N159" s="239"/>
      <c r="O159" s="239"/>
      <c r="P159" s="239"/>
      <c r="Q159" s="239"/>
      <c r="R159" s="239"/>
      <c r="S159" s="239"/>
      <c r="T159" s="240"/>
      <c r="AT159" s="241" t="s">
        <v>164</v>
      </c>
      <c r="AU159" s="241" t="s">
        <v>89</v>
      </c>
      <c r="AV159" s="12" t="s">
        <v>87</v>
      </c>
      <c r="AW159" s="12" t="s">
        <v>41</v>
      </c>
      <c r="AX159" s="12" t="s">
        <v>80</v>
      </c>
      <c r="AY159" s="241" t="s">
        <v>152</v>
      </c>
    </row>
    <row r="160" s="13" customFormat="1">
      <c r="B160" s="242"/>
      <c r="C160" s="243"/>
      <c r="D160" s="229" t="s">
        <v>164</v>
      </c>
      <c r="E160" s="244" t="s">
        <v>39</v>
      </c>
      <c r="F160" s="245" t="s">
        <v>240</v>
      </c>
      <c r="G160" s="243"/>
      <c r="H160" s="246">
        <v>265.60000000000002</v>
      </c>
      <c r="I160" s="247"/>
      <c r="J160" s="243"/>
      <c r="K160" s="243"/>
      <c r="L160" s="248"/>
      <c r="M160" s="249"/>
      <c r="N160" s="250"/>
      <c r="O160" s="250"/>
      <c r="P160" s="250"/>
      <c r="Q160" s="250"/>
      <c r="R160" s="250"/>
      <c r="S160" s="250"/>
      <c r="T160" s="251"/>
      <c r="AT160" s="252" t="s">
        <v>164</v>
      </c>
      <c r="AU160" s="252" t="s">
        <v>89</v>
      </c>
      <c r="AV160" s="13" t="s">
        <v>89</v>
      </c>
      <c r="AW160" s="13" t="s">
        <v>41</v>
      </c>
      <c r="AX160" s="13" t="s">
        <v>80</v>
      </c>
      <c r="AY160" s="252" t="s">
        <v>152</v>
      </c>
    </row>
    <row r="161" s="13" customFormat="1">
      <c r="B161" s="242"/>
      <c r="C161" s="243"/>
      <c r="D161" s="229" t="s">
        <v>164</v>
      </c>
      <c r="E161" s="244" t="s">
        <v>39</v>
      </c>
      <c r="F161" s="245" t="s">
        <v>241</v>
      </c>
      <c r="G161" s="243"/>
      <c r="H161" s="246">
        <v>1366.0160000000001</v>
      </c>
      <c r="I161" s="247"/>
      <c r="J161" s="243"/>
      <c r="K161" s="243"/>
      <c r="L161" s="248"/>
      <c r="M161" s="249"/>
      <c r="N161" s="250"/>
      <c r="O161" s="250"/>
      <c r="P161" s="250"/>
      <c r="Q161" s="250"/>
      <c r="R161" s="250"/>
      <c r="S161" s="250"/>
      <c r="T161" s="251"/>
      <c r="AT161" s="252" t="s">
        <v>164</v>
      </c>
      <c r="AU161" s="252" t="s">
        <v>89</v>
      </c>
      <c r="AV161" s="13" t="s">
        <v>89</v>
      </c>
      <c r="AW161" s="13" t="s">
        <v>41</v>
      </c>
      <c r="AX161" s="13" t="s">
        <v>80</v>
      </c>
      <c r="AY161" s="252" t="s">
        <v>152</v>
      </c>
    </row>
    <row r="162" s="14" customFormat="1">
      <c r="B162" s="253"/>
      <c r="C162" s="254"/>
      <c r="D162" s="229" t="s">
        <v>164</v>
      </c>
      <c r="E162" s="255" t="s">
        <v>39</v>
      </c>
      <c r="F162" s="256" t="s">
        <v>178</v>
      </c>
      <c r="G162" s="254"/>
      <c r="H162" s="257">
        <v>1662.3389999999999</v>
      </c>
      <c r="I162" s="258"/>
      <c r="J162" s="254"/>
      <c r="K162" s="254"/>
      <c r="L162" s="259"/>
      <c r="M162" s="260"/>
      <c r="N162" s="261"/>
      <c r="O162" s="261"/>
      <c r="P162" s="261"/>
      <c r="Q162" s="261"/>
      <c r="R162" s="261"/>
      <c r="S162" s="261"/>
      <c r="T162" s="262"/>
      <c r="AT162" s="263" t="s">
        <v>164</v>
      </c>
      <c r="AU162" s="263" t="s">
        <v>89</v>
      </c>
      <c r="AV162" s="14" t="s">
        <v>160</v>
      </c>
      <c r="AW162" s="14" t="s">
        <v>41</v>
      </c>
      <c r="AX162" s="14" t="s">
        <v>87</v>
      </c>
      <c r="AY162" s="263" t="s">
        <v>152</v>
      </c>
    </row>
    <row r="163" s="1" customFormat="1" ht="22.5" customHeight="1">
      <c r="B163" s="39"/>
      <c r="C163" s="217" t="s">
        <v>242</v>
      </c>
      <c r="D163" s="217" t="s">
        <v>155</v>
      </c>
      <c r="E163" s="218" t="s">
        <v>243</v>
      </c>
      <c r="F163" s="219" t="s">
        <v>244</v>
      </c>
      <c r="G163" s="220" t="s">
        <v>230</v>
      </c>
      <c r="H163" s="221">
        <v>2.2709999999999999</v>
      </c>
      <c r="I163" s="222"/>
      <c r="J163" s="223">
        <f>ROUND(I163*H163,2)</f>
        <v>0</v>
      </c>
      <c r="K163" s="219" t="s">
        <v>199</v>
      </c>
      <c r="L163" s="44"/>
      <c r="M163" s="224" t="s">
        <v>39</v>
      </c>
      <c r="N163" s="225" t="s">
        <v>53</v>
      </c>
      <c r="O163" s="80"/>
      <c r="P163" s="226">
        <f>O163*H163</f>
        <v>0</v>
      </c>
      <c r="Q163" s="226">
        <v>0</v>
      </c>
      <c r="R163" s="226">
        <f>Q163*H163</f>
        <v>0</v>
      </c>
      <c r="S163" s="226">
        <v>0</v>
      </c>
      <c r="T163" s="227">
        <f>S163*H163</f>
        <v>0</v>
      </c>
      <c r="AR163" s="17" t="s">
        <v>160</v>
      </c>
      <c r="AT163" s="17" t="s">
        <v>155</v>
      </c>
      <c r="AU163" s="17" t="s">
        <v>89</v>
      </c>
      <c r="AY163" s="17" t="s">
        <v>152</v>
      </c>
      <c r="BE163" s="228">
        <f>IF(N163="základní",J163,0)</f>
        <v>0</v>
      </c>
      <c r="BF163" s="228">
        <f>IF(N163="snížená",J163,0)</f>
        <v>0</v>
      </c>
      <c r="BG163" s="228">
        <f>IF(N163="zákl. přenesená",J163,0)</f>
        <v>0</v>
      </c>
      <c r="BH163" s="228">
        <f>IF(N163="sníž. přenesená",J163,0)</f>
        <v>0</v>
      </c>
      <c r="BI163" s="228">
        <f>IF(N163="nulová",J163,0)</f>
        <v>0</v>
      </c>
      <c r="BJ163" s="17" t="s">
        <v>160</v>
      </c>
      <c r="BK163" s="228">
        <f>ROUND(I163*H163,2)</f>
        <v>0</v>
      </c>
      <c r="BL163" s="17" t="s">
        <v>160</v>
      </c>
      <c r="BM163" s="17" t="s">
        <v>245</v>
      </c>
    </row>
    <row r="164" s="1" customFormat="1">
      <c r="B164" s="39"/>
      <c r="C164" s="40"/>
      <c r="D164" s="229" t="s">
        <v>162</v>
      </c>
      <c r="E164" s="40"/>
      <c r="F164" s="230" t="s">
        <v>246</v>
      </c>
      <c r="G164" s="40"/>
      <c r="H164" s="40"/>
      <c r="I164" s="144"/>
      <c r="J164" s="40"/>
      <c r="K164" s="40"/>
      <c r="L164" s="44"/>
      <c r="M164" s="231"/>
      <c r="N164" s="80"/>
      <c r="O164" s="80"/>
      <c r="P164" s="80"/>
      <c r="Q164" s="80"/>
      <c r="R164" s="80"/>
      <c r="S164" s="80"/>
      <c r="T164" s="81"/>
      <c r="AT164" s="17" t="s">
        <v>162</v>
      </c>
      <c r="AU164" s="17" t="s">
        <v>89</v>
      </c>
    </row>
    <row r="165" s="1" customFormat="1">
      <c r="B165" s="39"/>
      <c r="C165" s="40"/>
      <c r="D165" s="229" t="s">
        <v>202</v>
      </c>
      <c r="E165" s="40"/>
      <c r="F165" s="230" t="s">
        <v>247</v>
      </c>
      <c r="G165" s="40"/>
      <c r="H165" s="40"/>
      <c r="I165" s="144"/>
      <c r="J165" s="40"/>
      <c r="K165" s="40"/>
      <c r="L165" s="44"/>
      <c r="M165" s="231"/>
      <c r="N165" s="80"/>
      <c r="O165" s="80"/>
      <c r="P165" s="80"/>
      <c r="Q165" s="80"/>
      <c r="R165" s="80"/>
      <c r="S165" s="80"/>
      <c r="T165" s="81"/>
      <c r="AT165" s="17" t="s">
        <v>202</v>
      </c>
      <c r="AU165" s="17" t="s">
        <v>89</v>
      </c>
    </row>
    <row r="166" s="1" customFormat="1" ht="56.25" customHeight="1">
      <c r="B166" s="39"/>
      <c r="C166" s="217" t="s">
        <v>248</v>
      </c>
      <c r="D166" s="217" t="s">
        <v>155</v>
      </c>
      <c r="E166" s="218" t="s">
        <v>249</v>
      </c>
      <c r="F166" s="219" t="s">
        <v>250</v>
      </c>
      <c r="G166" s="220" t="s">
        <v>251</v>
      </c>
      <c r="H166" s="221">
        <v>3785</v>
      </c>
      <c r="I166" s="222"/>
      <c r="J166" s="223">
        <f>ROUND(I166*H166,2)</f>
        <v>0</v>
      </c>
      <c r="K166" s="219" t="s">
        <v>199</v>
      </c>
      <c r="L166" s="44"/>
      <c r="M166" s="224" t="s">
        <v>39</v>
      </c>
      <c r="N166" s="225" t="s">
        <v>53</v>
      </c>
      <c r="O166" s="80"/>
      <c r="P166" s="226">
        <f>O166*H166</f>
        <v>0</v>
      </c>
      <c r="Q166" s="226">
        <v>0</v>
      </c>
      <c r="R166" s="226">
        <f>Q166*H166</f>
        <v>0</v>
      </c>
      <c r="S166" s="226">
        <v>0</v>
      </c>
      <c r="T166" s="227">
        <f>S166*H166</f>
        <v>0</v>
      </c>
      <c r="AR166" s="17" t="s">
        <v>160</v>
      </c>
      <c r="AT166" s="17" t="s">
        <v>155</v>
      </c>
      <c r="AU166" s="17" t="s">
        <v>89</v>
      </c>
      <c r="AY166" s="17" t="s">
        <v>152</v>
      </c>
      <c r="BE166" s="228">
        <f>IF(N166="základní",J166,0)</f>
        <v>0</v>
      </c>
      <c r="BF166" s="228">
        <f>IF(N166="snížená",J166,0)</f>
        <v>0</v>
      </c>
      <c r="BG166" s="228">
        <f>IF(N166="zákl. přenesená",J166,0)</f>
        <v>0</v>
      </c>
      <c r="BH166" s="228">
        <f>IF(N166="sníž. přenesená",J166,0)</f>
        <v>0</v>
      </c>
      <c r="BI166" s="228">
        <f>IF(N166="nulová",J166,0)</f>
        <v>0</v>
      </c>
      <c r="BJ166" s="17" t="s">
        <v>160</v>
      </c>
      <c r="BK166" s="228">
        <f>ROUND(I166*H166,2)</f>
        <v>0</v>
      </c>
      <c r="BL166" s="17" t="s">
        <v>160</v>
      </c>
      <c r="BM166" s="17" t="s">
        <v>252</v>
      </c>
    </row>
    <row r="167" s="1" customFormat="1">
      <c r="B167" s="39"/>
      <c r="C167" s="40"/>
      <c r="D167" s="229" t="s">
        <v>162</v>
      </c>
      <c r="E167" s="40"/>
      <c r="F167" s="230" t="s">
        <v>253</v>
      </c>
      <c r="G167" s="40"/>
      <c r="H167" s="40"/>
      <c r="I167" s="144"/>
      <c r="J167" s="40"/>
      <c r="K167" s="40"/>
      <c r="L167" s="44"/>
      <c r="M167" s="231"/>
      <c r="N167" s="80"/>
      <c r="O167" s="80"/>
      <c r="P167" s="80"/>
      <c r="Q167" s="80"/>
      <c r="R167" s="80"/>
      <c r="S167" s="80"/>
      <c r="T167" s="81"/>
      <c r="AT167" s="17" t="s">
        <v>162</v>
      </c>
      <c r="AU167" s="17" t="s">
        <v>89</v>
      </c>
    </row>
    <row r="168" s="1" customFormat="1">
      <c r="B168" s="39"/>
      <c r="C168" s="40"/>
      <c r="D168" s="229" t="s">
        <v>202</v>
      </c>
      <c r="E168" s="40"/>
      <c r="F168" s="230" t="s">
        <v>254</v>
      </c>
      <c r="G168" s="40"/>
      <c r="H168" s="40"/>
      <c r="I168" s="144"/>
      <c r="J168" s="40"/>
      <c r="K168" s="40"/>
      <c r="L168" s="44"/>
      <c r="M168" s="231"/>
      <c r="N168" s="80"/>
      <c r="O168" s="80"/>
      <c r="P168" s="80"/>
      <c r="Q168" s="80"/>
      <c r="R168" s="80"/>
      <c r="S168" s="80"/>
      <c r="T168" s="81"/>
      <c r="AT168" s="17" t="s">
        <v>202</v>
      </c>
      <c r="AU168" s="17" t="s">
        <v>89</v>
      </c>
    </row>
    <row r="169" s="13" customFormat="1">
      <c r="B169" s="242"/>
      <c r="C169" s="243"/>
      <c r="D169" s="229" t="s">
        <v>164</v>
      </c>
      <c r="E169" s="244" t="s">
        <v>255</v>
      </c>
      <c r="F169" s="245" t="s">
        <v>256</v>
      </c>
      <c r="G169" s="243"/>
      <c r="H169" s="246">
        <v>3785</v>
      </c>
      <c r="I169" s="247"/>
      <c r="J169" s="243"/>
      <c r="K169" s="243"/>
      <c r="L169" s="248"/>
      <c r="M169" s="249"/>
      <c r="N169" s="250"/>
      <c r="O169" s="250"/>
      <c r="P169" s="250"/>
      <c r="Q169" s="250"/>
      <c r="R169" s="250"/>
      <c r="S169" s="250"/>
      <c r="T169" s="251"/>
      <c r="AT169" s="252" t="s">
        <v>164</v>
      </c>
      <c r="AU169" s="252" t="s">
        <v>89</v>
      </c>
      <c r="AV169" s="13" t="s">
        <v>89</v>
      </c>
      <c r="AW169" s="13" t="s">
        <v>41</v>
      </c>
      <c r="AX169" s="13" t="s">
        <v>87</v>
      </c>
      <c r="AY169" s="252" t="s">
        <v>152</v>
      </c>
    </row>
    <row r="170" s="1" customFormat="1" ht="22.5" customHeight="1">
      <c r="B170" s="39"/>
      <c r="C170" s="217" t="s">
        <v>257</v>
      </c>
      <c r="D170" s="217" t="s">
        <v>155</v>
      </c>
      <c r="E170" s="218" t="s">
        <v>258</v>
      </c>
      <c r="F170" s="219" t="s">
        <v>259</v>
      </c>
      <c r="G170" s="220" t="s">
        <v>251</v>
      </c>
      <c r="H170" s="221">
        <v>4199</v>
      </c>
      <c r="I170" s="222"/>
      <c r="J170" s="223">
        <f>ROUND(I170*H170,2)</f>
        <v>0</v>
      </c>
      <c r="K170" s="219" t="s">
        <v>199</v>
      </c>
      <c r="L170" s="44"/>
      <c r="M170" s="224" t="s">
        <v>39</v>
      </c>
      <c r="N170" s="225" t="s">
        <v>53</v>
      </c>
      <c r="O170" s="80"/>
      <c r="P170" s="226">
        <f>O170*H170</f>
        <v>0</v>
      </c>
      <c r="Q170" s="226">
        <v>0</v>
      </c>
      <c r="R170" s="226">
        <f>Q170*H170</f>
        <v>0</v>
      </c>
      <c r="S170" s="226">
        <v>0</v>
      </c>
      <c r="T170" s="227">
        <f>S170*H170</f>
        <v>0</v>
      </c>
      <c r="AR170" s="17" t="s">
        <v>160</v>
      </c>
      <c r="AT170" s="17" t="s">
        <v>155</v>
      </c>
      <c r="AU170" s="17" t="s">
        <v>89</v>
      </c>
      <c r="AY170" s="17" t="s">
        <v>152</v>
      </c>
      <c r="BE170" s="228">
        <f>IF(N170="základní",J170,0)</f>
        <v>0</v>
      </c>
      <c r="BF170" s="228">
        <f>IF(N170="snížená",J170,0)</f>
        <v>0</v>
      </c>
      <c r="BG170" s="228">
        <f>IF(N170="zákl. přenesená",J170,0)</f>
        <v>0</v>
      </c>
      <c r="BH170" s="228">
        <f>IF(N170="sníž. přenesená",J170,0)</f>
        <v>0</v>
      </c>
      <c r="BI170" s="228">
        <f>IF(N170="nulová",J170,0)</f>
        <v>0</v>
      </c>
      <c r="BJ170" s="17" t="s">
        <v>160</v>
      </c>
      <c r="BK170" s="228">
        <f>ROUND(I170*H170,2)</f>
        <v>0</v>
      </c>
      <c r="BL170" s="17" t="s">
        <v>160</v>
      </c>
      <c r="BM170" s="17" t="s">
        <v>260</v>
      </c>
    </row>
    <row r="171" s="1" customFormat="1">
      <c r="B171" s="39"/>
      <c r="C171" s="40"/>
      <c r="D171" s="229" t="s">
        <v>162</v>
      </c>
      <c r="E171" s="40"/>
      <c r="F171" s="230" t="s">
        <v>261</v>
      </c>
      <c r="G171" s="40"/>
      <c r="H171" s="40"/>
      <c r="I171" s="144"/>
      <c r="J171" s="40"/>
      <c r="K171" s="40"/>
      <c r="L171" s="44"/>
      <c r="M171" s="231"/>
      <c r="N171" s="80"/>
      <c r="O171" s="80"/>
      <c r="P171" s="80"/>
      <c r="Q171" s="80"/>
      <c r="R171" s="80"/>
      <c r="S171" s="80"/>
      <c r="T171" s="81"/>
      <c r="AT171" s="17" t="s">
        <v>162</v>
      </c>
      <c r="AU171" s="17" t="s">
        <v>89</v>
      </c>
    </row>
    <row r="172" s="1" customFormat="1" ht="33.75" customHeight="1">
      <c r="B172" s="39"/>
      <c r="C172" s="217" t="s">
        <v>262</v>
      </c>
      <c r="D172" s="217" t="s">
        <v>155</v>
      </c>
      <c r="E172" s="218" t="s">
        <v>263</v>
      </c>
      <c r="F172" s="219" t="s">
        <v>264</v>
      </c>
      <c r="G172" s="220" t="s">
        <v>109</v>
      </c>
      <c r="H172" s="221">
        <v>28.800000000000001</v>
      </c>
      <c r="I172" s="222"/>
      <c r="J172" s="223">
        <f>ROUND(I172*H172,2)</f>
        <v>0</v>
      </c>
      <c r="K172" s="219" t="s">
        <v>199</v>
      </c>
      <c r="L172" s="44"/>
      <c r="M172" s="224" t="s">
        <v>39</v>
      </c>
      <c r="N172" s="225" t="s">
        <v>53</v>
      </c>
      <c r="O172" s="80"/>
      <c r="P172" s="226">
        <f>O172*H172</f>
        <v>0</v>
      </c>
      <c r="Q172" s="226">
        <v>0</v>
      </c>
      <c r="R172" s="226">
        <f>Q172*H172</f>
        <v>0</v>
      </c>
      <c r="S172" s="226">
        <v>0</v>
      </c>
      <c r="T172" s="227">
        <f>S172*H172</f>
        <v>0</v>
      </c>
      <c r="AR172" s="17" t="s">
        <v>160</v>
      </c>
      <c r="AT172" s="17" t="s">
        <v>155</v>
      </c>
      <c r="AU172" s="17" t="s">
        <v>89</v>
      </c>
      <c r="AY172" s="17" t="s">
        <v>152</v>
      </c>
      <c r="BE172" s="228">
        <f>IF(N172="základní",J172,0)</f>
        <v>0</v>
      </c>
      <c r="BF172" s="228">
        <f>IF(N172="snížená",J172,0)</f>
        <v>0</v>
      </c>
      <c r="BG172" s="228">
        <f>IF(N172="zákl. přenesená",J172,0)</f>
        <v>0</v>
      </c>
      <c r="BH172" s="228">
        <f>IF(N172="sníž. přenesená",J172,0)</f>
        <v>0</v>
      </c>
      <c r="BI172" s="228">
        <f>IF(N172="nulová",J172,0)</f>
        <v>0</v>
      </c>
      <c r="BJ172" s="17" t="s">
        <v>160</v>
      </c>
      <c r="BK172" s="228">
        <f>ROUND(I172*H172,2)</f>
        <v>0</v>
      </c>
      <c r="BL172" s="17" t="s">
        <v>160</v>
      </c>
      <c r="BM172" s="17" t="s">
        <v>265</v>
      </c>
    </row>
    <row r="173" s="1" customFormat="1">
      <c r="B173" s="39"/>
      <c r="C173" s="40"/>
      <c r="D173" s="229" t="s">
        <v>162</v>
      </c>
      <c r="E173" s="40"/>
      <c r="F173" s="230" t="s">
        <v>266</v>
      </c>
      <c r="G173" s="40"/>
      <c r="H173" s="40"/>
      <c r="I173" s="144"/>
      <c r="J173" s="40"/>
      <c r="K173" s="40"/>
      <c r="L173" s="44"/>
      <c r="M173" s="231"/>
      <c r="N173" s="80"/>
      <c r="O173" s="80"/>
      <c r="P173" s="80"/>
      <c r="Q173" s="80"/>
      <c r="R173" s="80"/>
      <c r="S173" s="80"/>
      <c r="T173" s="81"/>
      <c r="AT173" s="17" t="s">
        <v>162</v>
      </c>
      <c r="AU173" s="17" t="s">
        <v>89</v>
      </c>
    </row>
    <row r="174" s="1" customFormat="1">
      <c r="B174" s="39"/>
      <c r="C174" s="40"/>
      <c r="D174" s="229" t="s">
        <v>202</v>
      </c>
      <c r="E174" s="40"/>
      <c r="F174" s="230" t="s">
        <v>267</v>
      </c>
      <c r="G174" s="40"/>
      <c r="H174" s="40"/>
      <c r="I174" s="144"/>
      <c r="J174" s="40"/>
      <c r="K174" s="40"/>
      <c r="L174" s="44"/>
      <c r="M174" s="231"/>
      <c r="N174" s="80"/>
      <c r="O174" s="80"/>
      <c r="P174" s="80"/>
      <c r="Q174" s="80"/>
      <c r="R174" s="80"/>
      <c r="S174" s="80"/>
      <c r="T174" s="81"/>
      <c r="AT174" s="17" t="s">
        <v>202</v>
      </c>
      <c r="AU174" s="17" t="s">
        <v>89</v>
      </c>
    </row>
    <row r="175" s="13" customFormat="1">
      <c r="B175" s="242"/>
      <c r="C175" s="243"/>
      <c r="D175" s="229" t="s">
        <v>164</v>
      </c>
      <c r="E175" s="244" t="s">
        <v>39</v>
      </c>
      <c r="F175" s="245" t="s">
        <v>268</v>
      </c>
      <c r="G175" s="243"/>
      <c r="H175" s="246">
        <v>28.800000000000001</v>
      </c>
      <c r="I175" s="247"/>
      <c r="J175" s="243"/>
      <c r="K175" s="243"/>
      <c r="L175" s="248"/>
      <c r="M175" s="249"/>
      <c r="N175" s="250"/>
      <c r="O175" s="250"/>
      <c r="P175" s="250"/>
      <c r="Q175" s="250"/>
      <c r="R175" s="250"/>
      <c r="S175" s="250"/>
      <c r="T175" s="251"/>
      <c r="AT175" s="252" t="s">
        <v>164</v>
      </c>
      <c r="AU175" s="252" t="s">
        <v>89</v>
      </c>
      <c r="AV175" s="13" t="s">
        <v>89</v>
      </c>
      <c r="AW175" s="13" t="s">
        <v>41</v>
      </c>
      <c r="AX175" s="13" t="s">
        <v>80</v>
      </c>
      <c r="AY175" s="252" t="s">
        <v>152</v>
      </c>
    </row>
    <row r="176" s="12" customFormat="1">
      <c r="B176" s="232"/>
      <c r="C176" s="233"/>
      <c r="D176" s="229" t="s">
        <v>164</v>
      </c>
      <c r="E176" s="234" t="s">
        <v>39</v>
      </c>
      <c r="F176" s="235" t="s">
        <v>269</v>
      </c>
      <c r="G176" s="233"/>
      <c r="H176" s="234" t="s">
        <v>39</v>
      </c>
      <c r="I176" s="236"/>
      <c r="J176" s="233"/>
      <c r="K176" s="233"/>
      <c r="L176" s="237"/>
      <c r="M176" s="238"/>
      <c r="N176" s="239"/>
      <c r="O176" s="239"/>
      <c r="P176" s="239"/>
      <c r="Q176" s="239"/>
      <c r="R176" s="239"/>
      <c r="S176" s="239"/>
      <c r="T176" s="240"/>
      <c r="AT176" s="241" t="s">
        <v>164</v>
      </c>
      <c r="AU176" s="241" t="s">
        <v>89</v>
      </c>
      <c r="AV176" s="12" t="s">
        <v>87</v>
      </c>
      <c r="AW176" s="12" t="s">
        <v>41</v>
      </c>
      <c r="AX176" s="12" t="s">
        <v>80</v>
      </c>
      <c r="AY176" s="241" t="s">
        <v>152</v>
      </c>
    </row>
    <row r="177" s="14" customFormat="1">
      <c r="B177" s="253"/>
      <c r="C177" s="254"/>
      <c r="D177" s="229" t="s">
        <v>164</v>
      </c>
      <c r="E177" s="255" t="s">
        <v>39</v>
      </c>
      <c r="F177" s="256" t="s">
        <v>178</v>
      </c>
      <c r="G177" s="254"/>
      <c r="H177" s="257">
        <v>28.800000000000001</v>
      </c>
      <c r="I177" s="258"/>
      <c r="J177" s="254"/>
      <c r="K177" s="254"/>
      <c r="L177" s="259"/>
      <c r="M177" s="260"/>
      <c r="N177" s="261"/>
      <c r="O177" s="261"/>
      <c r="P177" s="261"/>
      <c r="Q177" s="261"/>
      <c r="R177" s="261"/>
      <c r="S177" s="261"/>
      <c r="T177" s="262"/>
      <c r="AT177" s="263" t="s">
        <v>164</v>
      </c>
      <c r="AU177" s="263" t="s">
        <v>89</v>
      </c>
      <c r="AV177" s="14" t="s">
        <v>160</v>
      </c>
      <c r="AW177" s="14" t="s">
        <v>41</v>
      </c>
      <c r="AX177" s="14" t="s">
        <v>87</v>
      </c>
      <c r="AY177" s="263" t="s">
        <v>152</v>
      </c>
    </row>
    <row r="178" s="1" customFormat="1" ht="45" customHeight="1">
      <c r="B178" s="39"/>
      <c r="C178" s="217" t="s">
        <v>270</v>
      </c>
      <c r="D178" s="217" t="s">
        <v>155</v>
      </c>
      <c r="E178" s="218" t="s">
        <v>271</v>
      </c>
      <c r="F178" s="219" t="s">
        <v>272</v>
      </c>
      <c r="G178" s="220" t="s">
        <v>109</v>
      </c>
      <c r="H178" s="221">
        <v>145</v>
      </c>
      <c r="I178" s="222"/>
      <c r="J178" s="223">
        <f>ROUND(I178*H178,2)</f>
        <v>0</v>
      </c>
      <c r="K178" s="219" t="s">
        <v>159</v>
      </c>
      <c r="L178" s="44"/>
      <c r="M178" s="224" t="s">
        <v>39</v>
      </c>
      <c r="N178" s="225" t="s">
        <v>53</v>
      </c>
      <c r="O178" s="80"/>
      <c r="P178" s="226">
        <f>O178*H178</f>
        <v>0</v>
      </c>
      <c r="Q178" s="226">
        <v>0</v>
      </c>
      <c r="R178" s="226">
        <f>Q178*H178</f>
        <v>0</v>
      </c>
      <c r="S178" s="226">
        <v>0</v>
      </c>
      <c r="T178" s="227">
        <f>S178*H178</f>
        <v>0</v>
      </c>
      <c r="AR178" s="17" t="s">
        <v>160</v>
      </c>
      <c r="AT178" s="17" t="s">
        <v>155</v>
      </c>
      <c r="AU178" s="17" t="s">
        <v>89</v>
      </c>
      <c r="AY178" s="17" t="s">
        <v>152</v>
      </c>
      <c r="BE178" s="228">
        <f>IF(N178="základní",J178,0)</f>
        <v>0</v>
      </c>
      <c r="BF178" s="228">
        <f>IF(N178="snížená",J178,0)</f>
        <v>0</v>
      </c>
      <c r="BG178" s="228">
        <f>IF(N178="zákl. přenesená",J178,0)</f>
        <v>0</v>
      </c>
      <c r="BH178" s="228">
        <f>IF(N178="sníž. přenesená",J178,0)</f>
        <v>0</v>
      </c>
      <c r="BI178" s="228">
        <f>IF(N178="nulová",J178,0)</f>
        <v>0</v>
      </c>
      <c r="BJ178" s="17" t="s">
        <v>160</v>
      </c>
      <c r="BK178" s="228">
        <f>ROUND(I178*H178,2)</f>
        <v>0</v>
      </c>
      <c r="BL178" s="17" t="s">
        <v>160</v>
      </c>
      <c r="BM178" s="17" t="s">
        <v>273</v>
      </c>
    </row>
    <row r="179" s="1" customFormat="1">
      <c r="B179" s="39"/>
      <c r="C179" s="40"/>
      <c r="D179" s="229" t="s">
        <v>162</v>
      </c>
      <c r="E179" s="40"/>
      <c r="F179" s="230" t="s">
        <v>274</v>
      </c>
      <c r="G179" s="40"/>
      <c r="H179" s="40"/>
      <c r="I179" s="144"/>
      <c r="J179" s="40"/>
      <c r="K179" s="40"/>
      <c r="L179" s="44"/>
      <c r="M179" s="231"/>
      <c r="N179" s="80"/>
      <c r="O179" s="80"/>
      <c r="P179" s="80"/>
      <c r="Q179" s="80"/>
      <c r="R179" s="80"/>
      <c r="S179" s="80"/>
      <c r="T179" s="81"/>
      <c r="AT179" s="17" t="s">
        <v>162</v>
      </c>
      <c r="AU179" s="17" t="s">
        <v>89</v>
      </c>
    </row>
    <row r="180" s="13" customFormat="1">
      <c r="B180" s="242"/>
      <c r="C180" s="243"/>
      <c r="D180" s="229" t="s">
        <v>164</v>
      </c>
      <c r="E180" s="244" t="s">
        <v>39</v>
      </c>
      <c r="F180" s="245" t="s">
        <v>275</v>
      </c>
      <c r="G180" s="243"/>
      <c r="H180" s="246">
        <v>25</v>
      </c>
      <c r="I180" s="247"/>
      <c r="J180" s="243"/>
      <c r="K180" s="243"/>
      <c r="L180" s="248"/>
      <c r="M180" s="249"/>
      <c r="N180" s="250"/>
      <c r="O180" s="250"/>
      <c r="P180" s="250"/>
      <c r="Q180" s="250"/>
      <c r="R180" s="250"/>
      <c r="S180" s="250"/>
      <c r="T180" s="251"/>
      <c r="AT180" s="252" t="s">
        <v>164</v>
      </c>
      <c r="AU180" s="252" t="s">
        <v>89</v>
      </c>
      <c r="AV180" s="13" t="s">
        <v>89</v>
      </c>
      <c r="AW180" s="13" t="s">
        <v>41</v>
      </c>
      <c r="AX180" s="13" t="s">
        <v>80</v>
      </c>
      <c r="AY180" s="252" t="s">
        <v>152</v>
      </c>
    </row>
    <row r="181" s="13" customFormat="1">
      <c r="B181" s="242"/>
      <c r="C181" s="243"/>
      <c r="D181" s="229" t="s">
        <v>164</v>
      </c>
      <c r="E181" s="244" t="s">
        <v>39</v>
      </c>
      <c r="F181" s="245" t="s">
        <v>276</v>
      </c>
      <c r="G181" s="243"/>
      <c r="H181" s="246">
        <v>120</v>
      </c>
      <c r="I181" s="247"/>
      <c r="J181" s="243"/>
      <c r="K181" s="243"/>
      <c r="L181" s="248"/>
      <c r="M181" s="249"/>
      <c r="N181" s="250"/>
      <c r="O181" s="250"/>
      <c r="P181" s="250"/>
      <c r="Q181" s="250"/>
      <c r="R181" s="250"/>
      <c r="S181" s="250"/>
      <c r="T181" s="251"/>
      <c r="AT181" s="252" t="s">
        <v>164</v>
      </c>
      <c r="AU181" s="252" t="s">
        <v>89</v>
      </c>
      <c r="AV181" s="13" t="s">
        <v>89</v>
      </c>
      <c r="AW181" s="13" t="s">
        <v>41</v>
      </c>
      <c r="AX181" s="13" t="s">
        <v>80</v>
      </c>
      <c r="AY181" s="252" t="s">
        <v>152</v>
      </c>
    </row>
    <row r="182" s="14" customFormat="1">
      <c r="B182" s="253"/>
      <c r="C182" s="254"/>
      <c r="D182" s="229" t="s">
        <v>164</v>
      </c>
      <c r="E182" s="255" t="s">
        <v>107</v>
      </c>
      <c r="F182" s="256" t="s">
        <v>178</v>
      </c>
      <c r="G182" s="254"/>
      <c r="H182" s="257">
        <v>145</v>
      </c>
      <c r="I182" s="258"/>
      <c r="J182" s="254"/>
      <c r="K182" s="254"/>
      <c r="L182" s="259"/>
      <c r="M182" s="260"/>
      <c r="N182" s="261"/>
      <c r="O182" s="261"/>
      <c r="P182" s="261"/>
      <c r="Q182" s="261"/>
      <c r="R182" s="261"/>
      <c r="S182" s="261"/>
      <c r="T182" s="262"/>
      <c r="AT182" s="263" t="s">
        <v>164</v>
      </c>
      <c r="AU182" s="263" t="s">
        <v>89</v>
      </c>
      <c r="AV182" s="14" t="s">
        <v>160</v>
      </c>
      <c r="AW182" s="14" t="s">
        <v>41</v>
      </c>
      <c r="AX182" s="14" t="s">
        <v>87</v>
      </c>
      <c r="AY182" s="263" t="s">
        <v>152</v>
      </c>
    </row>
    <row r="183" s="1" customFormat="1" ht="45" customHeight="1">
      <c r="B183" s="39"/>
      <c r="C183" s="217" t="s">
        <v>277</v>
      </c>
      <c r="D183" s="217" t="s">
        <v>155</v>
      </c>
      <c r="E183" s="218" t="s">
        <v>278</v>
      </c>
      <c r="F183" s="219" t="s">
        <v>279</v>
      </c>
      <c r="G183" s="220" t="s">
        <v>109</v>
      </c>
      <c r="H183" s="221">
        <v>2330</v>
      </c>
      <c r="I183" s="222"/>
      <c r="J183" s="223">
        <f>ROUND(I183*H183,2)</f>
        <v>0</v>
      </c>
      <c r="K183" s="219" t="s">
        <v>199</v>
      </c>
      <c r="L183" s="44"/>
      <c r="M183" s="224" t="s">
        <v>39</v>
      </c>
      <c r="N183" s="225" t="s">
        <v>53</v>
      </c>
      <c r="O183" s="80"/>
      <c r="P183" s="226">
        <f>O183*H183</f>
        <v>0</v>
      </c>
      <c r="Q183" s="226">
        <v>0</v>
      </c>
      <c r="R183" s="226">
        <f>Q183*H183</f>
        <v>0</v>
      </c>
      <c r="S183" s="226">
        <v>0</v>
      </c>
      <c r="T183" s="227">
        <f>S183*H183</f>
        <v>0</v>
      </c>
      <c r="AR183" s="17" t="s">
        <v>160</v>
      </c>
      <c r="AT183" s="17" t="s">
        <v>155</v>
      </c>
      <c r="AU183" s="17" t="s">
        <v>89</v>
      </c>
      <c r="AY183" s="17" t="s">
        <v>152</v>
      </c>
      <c r="BE183" s="228">
        <f>IF(N183="základní",J183,0)</f>
        <v>0</v>
      </c>
      <c r="BF183" s="228">
        <f>IF(N183="snížená",J183,0)</f>
        <v>0</v>
      </c>
      <c r="BG183" s="228">
        <f>IF(N183="zákl. přenesená",J183,0)</f>
        <v>0</v>
      </c>
      <c r="BH183" s="228">
        <f>IF(N183="sníž. přenesená",J183,0)</f>
        <v>0</v>
      </c>
      <c r="BI183" s="228">
        <f>IF(N183="nulová",J183,0)</f>
        <v>0</v>
      </c>
      <c r="BJ183" s="17" t="s">
        <v>160</v>
      </c>
      <c r="BK183" s="228">
        <f>ROUND(I183*H183,2)</f>
        <v>0</v>
      </c>
      <c r="BL183" s="17" t="s">
        <v>160</v>
      </c>
      <c r="BM183" s="17" t="s">
        <v>280</v>
      </c>
    </row>
    <row r="184" s="1" customFormat="1">
      <c r="B184" s="39"/>
      <c r="C184" s="40"/>
      <c r="D184" s="229" t="s">
        <v>162</v>
      </c>
      <c r="E184" s="40"/>
      <c r="F184" s="230" t="s">
        <v>281</v>
      </c>
      <c r="G184" s="40"/>
      <c r="H184" s="40"/>
      <c r="I184" s="144"/>
      <c r="J184" s="40"/>
      <c r="K184" s="40"/>
      <c r="L184" s="44"/>
      <c r="M184" s="231"/>
      <c r="N184" s="80"/>
      <c r="O184" s="80"/>
      <c r="P184" s="80"/>
      <c r="Q184" s="80"/>
      <c r="R184" s="80"/>
      <c r="S184" s="80"/>
      <c r="T184" s="81"/>
      <c r="AT184" s="17" t="s">
        <v>162</v>
      </c>
      <c r="AU184" s="17" t="s">
        <v>89</v>
      </c>
    </row>
    <row r="185" s="1" customFormat="1">
      <c r="B185" s="39"/>
      <c r="C185" s="40"/>
      <c r="D185" s="229" t="s">
        <v>202</v>
      </c>
      <c r="E185" s="40"/>
      <c r="F185" s="230" t="s">
        <v>267</v>
      </c>
      <c r="G185" s="40"/>
      <c r="H185" s="40"/>
      <c r="I185" s="144"/>
      <c r="J185" s="40"/>
      <c r="K185" s="40"/>
      <c r="L185" s="44"/>
      <c r="M185" s="231"/>
      <c r="N185" s="80"/>
      <c r="O185" s="80"/>
      <c r="P185" s="80"/>
      <c r="Q185" s="80"/>
      <c r="R185" s="80"/>
      <c r="S185" s="80"/>
      <c r="T185" s="81"/>
      <c r="AT185" s="17" t="s">
        <v>202</v>
      </c>
      <c r="AU185" s="17" t="s">
        <v>89</v>
      </c>
    </row>
    <row r="186" s="13" customFormat="1">
      <c r="B186" s="242"/>
      <c r="C186" s="243"/>
      <c r="D186" s="229" t="s">
        <v>164</v>
      </c>
      <c r="E186" s="244" t="s">
        <v>39</v>
      </c>
      <c r="F186" s="245" t="s">
        <v>282</v>
      </c>
      <c r="G186" s="243"/>
      <c r="H186" s="246">
        <v>550</v>
      </c>
      <c r="I186" s="247"/>
      <c r="J186" s="243"/>
      <c r="K186" s="243"/>
      <c r="L186" s="248"/>
      <c r="M186" s="249"/>
      <c r="N186" s="250"/>
      <c r="O186" s="250"/>
      <c r="P186" s="250"/>
      <c r="Q186" s="250"/>
      <c r="R186" s="250"/>
      <c r="S186" s="250"/>
      <c r="T186" s="251"/>
      <c r="AT186" s="252" t="s">
        <v>164</v>
      </c>
      <c r="AU186" s="252" t="s">
        <v>89</v>
      </c>
      <c r="AV186" s="13" t="s">
        <v>89</v>
      </c>
      <c r="AW186" s="13" t="s">
        <v>41</v>
      </c>
      <c r="AX186" s="13" t="s">
        <v>80</v>
      </c>
      <c r="AY186" s="252" t="s">
        <v>152</v>
      </c>
    </row>
    <row r="187" s="13" customFormat="1">
      <c r="B187" s="242"/>
      <c r="C187" s="243"/>
      <c r="D187" s="229" t="s">
        <v>164</v>
      </c>
      <c r="E187" s="244" t="s">
        <v>39</v>
      </c>
      <c r="F187" s="245" t="s">
        <v>283</v>
      </c>
      <c r="G187" s="243"/>
      <c r="H187" s="246">
        <v>300</v>
      </c>
      <c r="I187" s="247"/>
      <c r="J187" s="243"/>
      <c r="K187" s="243"/>
      <c r="L187" s="248"/>
      <c r="M187" s="249"/>
      <c r="N187" s="250"/>
      <c r="O187" s="250"/>
      <c r="P187" s="250"/>
      <c r="Q187" s="250"/>
      <c r="R187" s="250"/>
      <c r="S187" s="250"/>
      <c r="T187" s="251"/>
      <c r="AT187" s="252" t="s">
        <v>164</v>
      </c>
      <c r="AU187" s="252" t="s">
        <v>89</v>
      </c>
      <c r="AV187" s="13" t="s">
        <v>89</v>
      </c>
      <c r="AW187" s="13" t="s">
        <v>41</v>
      </c>
      <c r="AX187" s="13" t="s">
        <v>80</v>
      </c>
      <c r="AY187" s="252" t="s">
        <v>152</v>
      </c>
    </row>
    <row r="188" s="13" customFormat="1">
      <c r="B188" s="242"/>
      <c r="C188" s="243"/>
      <c r="D188" s="229" t="s">
        <v>164</v>
      </c>
      <c r="E188" s="244" t="s">
        <v>39</v>
      </c>
      <c r="F188" s="245" t="s">
        <v>284</v>
      </c>
      <c r="G188" s="243"/>
      <c r="H188" s="246">
        <v>150</v>
      </c>
      <c r="I188" s="247"/>
      <c r="J188" s="243"/>
      <c r="K188" s="243"/>
      <c r="L188" s="248"/>
      <c r="M188" s="249"/>
      <c r="N188" s="250"/>
      <c r="O188" s="250"/>
      <c r="P188" s="250"/>
      <c r="Q188" s="250"/>
      <c r="R188" s="250"/>
      <c r="S188" s="250"/>
      <c r="T188" s="251"/>
      <c r="AT188" s="252" t="s">
        <v>164</v>
      </c>
      <c r="AU188" s="252" t="s">
        <v>89</v>
      </c>
      <c r="AV188" s="13" t="s">
        <v>89</v>
      </c>
      <c r="AW188" s="13" t="s">
        <v>41</v>
      </c>
      <c r="AX188" s="13" t="s">
        <v>80</v>
      </c>
      <c r="AY188" s="252" t="s">
        <v>152</v>
      </c>
    </row>
    <row r="189" s="13" customFormat="1">
      <c r="B189" s="242"/>
      <c r="C189" s="243"/>
      <c r="D189" s="229" t="s">
        <v>164</v>
      </c>
      <c r="E189" s="244" t="s">
        <v>39</v>
      </c>
      <c r="F189" s="245" t="s">
        <v>285</v>
      </c>
      <c r="G189" s="243"/>
      <c r="H189" s="246">
        <v>260</v>
      </c>
      <c r="I189" s="247"/>
      <c r="J189" s="243"/>
      <c r="K189" s="243"/>
      <c r="L189" s="248"/>
      <c r="M189" s="249"/>
      <c r="N189" s="250"/>
      <c r="O189" s="250"/>
      <c r="P189" s="250"/>
      <c r="Q189" s="250"/>
      <c r="R189" s="250"/>
      <c r="S189" s="250"/>
      <c r="T189" s="251"/>
      <c r="AT189" s="252" t="s">
        <v>164</v>
      </c>
      <c r="AU189" s="252" t="s">
        <v>89</v>
      </c>
      <c r="AV189" s="13" t="s">
        <v>89</v>
      </c>
      <c r="AW189" s="13" t="s">
        <v>41</v>
      </c>
      <c r="AX189" s="13" t="s">
        <v>80</v>
      </c>
      <c r="AY189" s="252" t="s">
        <v>152</v>
      </c>
    </row>
    <row r="190" s="13" customFormat="1">
      <c r="B190" s="242"/>
      <c r="C190" s="243"/>
      <c r="D190" s="229" t="s">
        <v>164</v>
      </c>
      <c r="E190" s="244" t="s">
        <v>39</v>
      </c>
      <c r="F190" s="245" t="s">
        <v>286</v>
      </c>
      <c r="G190" s="243"/>
      <c r="H190" s="246">
        <v>710</v>
      </c>
      <c r="I190" s="247"/>
      <c r="J190" s="243"/>
      <c r="K190" s="243"/>
      <c r="L190" s="248"/>
      <c r="M190" s="249"/>
      <c r="N190" s="250"/>
      <c r="O190" s="250"/>
      <c r="P190" s="250"/>
      <c r="Q190" s="250"/>
      <c r="R190" s="250"/>
      <c r="S190" s="250"/>
      <c r="T190" s="251"/>
      <c r="AT190" s="252" t="s">
        <v>164</v>
      </c>
      <c r="AU190" s="252" t="s">
        <v>89</v>
      </c>
      <c r="AV190" s="13" t="s">
        <v>89</v>
      </c>
      <c r="AW190" s="13" t="s">
        <v>41</v>
      </c>
      <c r="AX190" s="13" t="s">
        <v>80</v>
      </c>
      <c r="AY190" s="252" t="s">
        <v>152</v>
      </c>
    </row>
    <row r="191" s="13" customFormat="1">
      <c r="B191" s="242"/>
      <c r="C191" s="243"/>
      <c r="D191" s="229" t="s">
        <v>164</v>
      </c>
      <c r="E191" s="244" t="s">
        <v>39</v>
      </c>
      <c r="F191" s="245" t="s">
        <v>287</v>
      </c>
      <c r="G191" s="243"/>
      <c r="H191" s="246">
        <v>360</v>
      </c>
      <c r="I191" s="247"/>
      <c r="J191" s="243"/>
      <c r="K191" s="243"/>
      <c r="L191" s="248"/>
      <c r="M191" s="249"/>
      <c r="N191" s="250"/>
      <c r="O191" s="250"/>
      <c r="P191" s="250"/>
      <c r="Q191" s="250"/>
      <c r="R191" s="250"/>
      <c r="S191" s="250"/>
      <c r="T191" s="251"/>
      <c r="AT191" s="252" t="s">
        <v>164</v>
      </c>
      <c r="AU191" s="252" t="s">
        <v>89</v>
      </c>
      <c r="AV191" s="13" t="s">
        <v>89</v>
      </c>
      <c r="AW191" s="13" t="s">
        <v>41</v>
      </c>
      <c r="AX191" s="13" t="s">
        <v>80</v>
      </c>
      <c r="AY191" s="252" t="s">
        <v>152</v>
      </c>
    </row>
    <row r="192" s="14" customFormat="1">
      <c r="B192" s="253"/>
      <c r="C192" s="254"/>
      <c r="D192" s="229" t="s">
        <v>164</v>
      </c>
      <c r="E192" s="255" t="s">
        <v>111</v>
      </c>
      <c r="F192" s="256" t="s">
        <v>178</v>
      </c>
      <c r="G192" s="254"/>
      <c r="H192" s="257">
        <v>2330</v>
      </c>
      <c r="I192" s="258"/>
      <c r="J192" s="254"/>
      <c r="K192" s="254"/>
      <c r="L192" s="259"/>
      <c r="M192" s="260"/>
      <c r="N192" s="261"/>
      <c r="O192" s="261"/>
      <c r="P192" s="261"/>
      <c r="Q192" s="261"/>
      <c r="R192" s="261"/>
      <c r="S192" s="261"/>
      <c r="T192" s="262"/>
      <c r="AT192" s="263" t="s">
        <v>164</v>
      </c>
      <c r="AU192" s="263" t="s">
        <v>89</v>
      </c>
      <c r="AV192" s="14" t="s">
        <v>160</v>
      </c>
      <c r="AW192" s="14" t="s">
        <v>41</v>
      </c>
      <c r="AX192" s="14" t="s">
        <v>87</v>
      </c>
      <c r="AY192" s="263" t="s">
        <v>152</v>
      </c>
    </row>
    <row r="193" s="1" customFormat="1" ht="33.75" customHeight="1">
      <c r="B193" s="39"/>
      <c r="C193" s="217" t="s">
        <v>8</v>
      </c>
      <c r="D193" s="217" t="s">
        <v>155</v>
      </c>
      <c r="E193" s="218" t="s">
        <v>288</v>
      </c>
      <c r="F193" s="219" t="s">
        <v>289</v>
      </c>
      <c r="G193" s="220" t="s">
        <v>109</v>
      </c>
      <c r="H193" s="221">
        <v>2107</v>
      </c>
      <c r="I193" s="222"/>
      <c r="J193" s="223">
        <f>ROUND(I193*H193,2)</f>
        <v>0</v>
      </c>
      <c r="K193" s="219" t="s">
        <v>199</v>
      </c>
      <c r="L193" s="44"/>
      <c r="M193" s="224" t="s">
        <v>39</v>
      </c>
      <c r="N193" s="225" t="s">
        <v>53</v>
      </c>
      <c r="O193" s="80"/>
      <c r="P193" s="226">
        <f>O193*H193</f>
        <v>0</v>
      </c>
      <c r="Q193" s="226">
        <v>0</v>
      </c>
      <c r="R193" s="226">
        <f>Q193*H193</f>
        <v>0</v>
      </c>
      <c r="S193" s="226">
        <v>0</v>
      </c>
      <c r="T193" s="227">
        <f>S193*H193</f>
        <v>0</v>
      </c>
      <c r="AR193" s="17" t="s">
        <v>160</v>
      </c>
      <c r="AT193" s="17" t="s">
        <v>155</v>
      </c>
      <c r="AU193" s="17" t="s">
        <v>89</v>
      </c>
      <c r="AY193" s="17" t="s">
        <v>152</v>
      </c>
      <c r="BE193" s="228">
        <f>IF(N193="základní",J193,0)</f>
        <v>0</v>
      </c>
      <c r="BF193" s="228">
        <f>IF(N193="snížená",J193,0)</f>
        <v>0</v>
      </c>
      <c r="BG193" s="228">
        <f>IF(N193="zákl. přenesená",J193,0)</f>
        <v>0</v>
      </c>
      <c r="BH193" s="228">
        <f>IF(N193="sníž. přenesená",J193,0)</f>
        <v>0</v>
      </c>
      <c r="BI193" s="228">
        <f>IF(N193="nulová",J193,0)</f>
        <v>0</v>
      </c>
      <c r="BJ193" s="17" t="s">
        <v>160</v>
      </c>
      <c r="BK193" s="228">
        <f>ROUND(I193*H193,2)</f>
        <v>0</v>
      </c>
      <c r="BL193" s="17" t="s">
        <v>160</v>
      </c>
      <c r="BM193" s="17" t="s">
        <v>290</v>
      </c>
    </row>
    <row r="194" s="1" customFormat="1">
      <c r="B194" s="39"/>
      <c r="C194" s="40"/>
      <c r="D194" s="229" t="s">
        <v>162</v>
      </c>
      <c r="E194" s="40"/>
      <c r="F194" s="230" t="s">
        <v>291</v>
      </c>
      <c r="G194" s="40"/>
      <c r="H194" s="40"/>
      <c r="I194" s="144"/>
      <c r="J194" s="40"/>
      <c r="K194" s="40"/>
      <c r="L194" s="44"/>
      <c r="M194" s="231"/>
      <c r="N194" s="80"/>
      <c r="O194" s="80"/>
      <c r="P194" s="80"/>
      <c r="Q194" s="80"/>
      <c r="R194" s="80"/>
      <c r="S194" s="80"/>
      <c r="T194" s="81"/>
      <c r="AT194" s="17" t="s">
        <v>162</v>
      </c>
      <c r="AU194" s="17" t="s">
        <v>89</v>
      </c>
    </row>
    <row r="195" s="1" customFormat="1">
      <c r="B195" s="39"/>
      <c r="C195" s="40"/>
      <c r="D195" s="229" t="s">
        <v>202</v>
      </c>
      <c r="E195" s="40"/>
      <c r="F195" s="230" t="s">
        <v>267</v>
      </c>
      <c r="G195" s="40"/>
      <c r="H195" s="40"/>
      <c r="I195" s="144"/>
      <c r="J195" s="40"/>
      <c r="K195" s="40"/>
      <c r="L195" s="44"/>
      <c r="M195" s="231"/>
      <c r="N195" s="80"/>
      <c r="O195" s="80"/>
      <c r="P195" s="80"/>
      <c r="Q195" s="80"/>
      <c r="R195" s="80"/>
      <c r="S195" s="80"/>
      <c r="T195" s="81"/>
      <c r="AT195" s="17" t="s">
        <v>202</v>
      </c>
      <c r="AU195" s="17" t="s">
        <v>89</v>
      </c>
    </row>
    <row r="196" s="13" customFormat="1">
      <c r="B196" s="242"/>
      <c r="C196" s="243"/>
      <c r="D196" s="229" t="s">
        <v>164</v>
      </c>
      <c r="E196" s="244" t="s">
        <v>39</v>
      </c>
      <c r="F196" s="245" t="s">
        <v>292</v>
      </c>
      <c r="G196" s="243"/>
      <c r="H196" s="246">
        <v>2107</v>
      </c>
      <c r="I196" s="247"/>
      <c r="J196" s="243"/>
      <c r="K196" s="243"/>
      <c r="L196" s="248"/>
      <c r="M196" s="249"/>
      <c r="N196" s="250"/>
      <c r="O196" s="250"/>
      <c r="P196" s="250"/>
      <c r="Q196" s="250"/>
      <c r="R196" s="250"/>
      <c r="S196" s="250"/>
      <c r="T196" s="251"/>
      <c r="AT196" s="252" t="s">
        <v>164</v>
      </c>
      <c r="AU196" s="252" t="s">
        <v>89</v>
      </c>
      <c r="AV196" s="13" t="s">
        <v>89</v>
      </c>
      <c r="AW196" s="13" t="s">
        <v>41</v>
      </c>
      <c r="AX196" s="13" t="s">
        <v>80</v>
      </c>
      <c r="AY196" s="252" t="s">
        <v>152</v>
      </c>
    </row>
    <row r="197" s="14" customFormat="1">
      <c r="B197" s="253"/>
      <c r="C197" s="254"/>
      <c r="D197" s="229" t="s">
        <v>164</v>
      </c>
      <c r="E197" s="255" t="s">
        <v>115</v>
      </c>
      <c r="F197" s="256" t="s">
        <v>178</v>
      </c>
      <c r="G197" s="254"/>
      <c r="H197" s="257">
        <v>2107</v>
      </c>
      <c r="I197" s="258"/>
      <c r="J197" s="254"/>
      <c r="K197" s="254"/>
      <c r="L197" s="259"/>
      <c r="M197" s="260"/>
      <c r="N197" s="261"/>
      <c r="O197" s="261"/>
      <c r="P197" s="261"/>
      <c r="Q197" s="261"/>
      <c r="R197" s="261"/>
      <c r="S197" s="261"/>
      <c r="T197" s="262"/>
      <c r="AT197" s="263" t="s">
        <v>164</v>
      </c>
      <c r="AU197" s="263" t="s">
        <v>89</v>
      </c>
      <c r="AV197" s="14" t="s">
        <v>160</v>
      </c>
      <c r="AW197" s="14" t="s">
        <v>41</v>
      </c>
      <c r="AX197" s="14" t="s">
        <v>87</v>
      </c>
      <c r="AY197" s="263" t="s">
        <v>152</v>
      </c>
    </row>
    <row r="198" s="1" customFormat="1" ht="22.5" customHeight="1">
      <c r="B198" s="39"/>
      <c r="C198" s="217" t="s">
        <v>293</v>
      </c>
      <c r="D198" s="217" t="s">
        <v>155</v>
      </c>
      <c r="E198" s="218" t="s">
        <v>294</v>
      </c>
      <c r="F198" s="219" t="s">
        <v>295</v>
      </c>
      <c r="G198" s="220" t="s">
        <v>251</v>
      </c>
      <c r="H198" s="221">
        <v>585</v>
      </c>
      <c r="I198" s="222"/>
      <c r="J198" s="223">
        <f>ROUND(I198*H198,2)</f>
        <v>0</v>
      </c>
      <c r="K198" s="219" t="s">
        <v>199</v>
      </c>
      <c r="L198" s="44"/>
      <c r="M198" s="224" t="s">
        <v>39</v>
      </c>
      <c r="N198" s="225" t="s">
        <v>53</v>
      </c>
      <c r="O198" s="80"/>
      <c r="P198" s="226">
        <f>O198*H198</f>
        <v>0</v>
      </c>
      <c r="Q198" s="226">
        <v>0</v>
      </c>
      <c r="R198" s="226">
        <f>Q198*H198</f>
        <v>0</v>
      </c>
      <c r="S198" s="226">
        <v>0</v>
      </c>
      <c r="T198" s="227">
        <f>S198*H198</f>
        <v>0</v>
      </c>
      <c r="AR198" s="17" t="s">
        <v>160</v>
      </c>
      <c r="AT198" s="17" t="s">
        <v>155</v>
      </c>
      <c r="AU198" s="17" t="s">
        <v>89</v>
      </c>
      <c r="AY198" s="17" t="s">
        <v>152</v>
      </c>
      <c r="BE198" s="228">
        <f>IF(N198="základní",J198,0)</f>
        <v>0</v>
      </c>
      <c r="BF198" s="228">
        <f>IF(N198="snížená",J198,0)</f>
        <v>0</v>
      </c>
      <c r="BG198" s="228">
        <f>IF(N198="zákl. přenesená",J198,0)</f>
        <v>0</v>
      </c>
      <c r="BH198" s="228">
        <f>IF(N198="sníž. přenesená",J198,0)</f>
        <v>0</v>
      </c>
      <c r="BI198" s="228">
        <f>IF(N198="nulová",J198,0)</f>
        <v>0</v>
      </c>
      <c r="BJ198" s="17" t="s">
        <v>160</v>
      </c>
      <c r="BK198" s="228">
        <f>ROUND(I198*H198,2)</f>
        <v>0</v>
      </c>
      <c r="BL198" s="17" t="s">
        <v>160</v>
      </c>
      <c r="BM198" s="17" t="s">
        <v>296</v>
      </c>
    </row>
    <row r="199" s="1" customFormat="1">
      <c r="B199" s="39"/>
      <c r="C199" s="40"/>
      <c r="D199" s="229" t="s">
        <v>162</v>
      </c>
      <c r="E199" s="40"/>
      <c r="F199" s="230" t="s">
        <v>297</v>
      </c>
      <c r="G199" s="40"/>
      <c r="H199" s="40"/>
      <c r="I199" s="144"/>
      <c r="J199" s="40"/>
      <c r="K199" s="40"/>
      <c r="L199" s="44"/>
      <c r="M199" s="231"/>
      <c r="N199" s="80"/>
      <c r="O199" s="80"/>
      <c r="P199" s="80"/>
      <c r="Q199" s="80"/>
      <c r="R199" s="80"/>
      <c r="S199" s="80"/>
      <c r="T199" s="81"/>
      <c r="AT199" s="17" t="s">
        <v>162</v>
      </c>
      <c r="AU199" s="17" t="s">
        <v>89</v>
      </c>
    </row>
    <row r="200" s="1" customFormat="1">
      <c r="B200" s="39"/>
      <c r="C200" s="40"/>
      <c r="D200" s="229" t="s">
        <v>202</v>
      </c>
      <c r="E200" s="40"/>
      <c r="F200" s="230" t="s">
        <v>298</v>
      </c>
      <c r="G200" s="40"/>
      <c r="H200" s="40"/>
      <c r="I200" s="144"/>
      <c r="J200" s="40"/>
      <c r="K200" s="40"/>
      <c r="L200" s="44"/>
      <c r="M200" s="231"/>
      <c r="N200" s="80"/>
      <c r="O200" s="80"/>
      <c r="P200" s="80"/>
      <c r="Q200" s="80"/>
      <c r="R200" s="80"/>
      <c r="S200" s="80"/>
      <c r="T200" s="81"/>
      <c r="AT200" s="17" t="s">
        <v>202</v>
      </c>
      <c r="AU200" s="17" t="s">
        <v>89</v>
      </c>
    </row>
    <row r="201" s="13" customFormat="1">
      <c r="B201" s="242"/>
      <c r="C201" s="243"/>
      <c r="D201" s="229" t="s">
        <v>164</v>
      </c>
      <c r="E201" s="244" t="s">
        <v>39</v>
      </c>
      <c r="F201" s="245" t="s">
        <v>299</v>
      </c>
      <c r="G201" s="243"/>
      <c r="H201" s="246">
        <v>170</v>
      </c>
      <c r="I201" s="247"/>
      <c r="J201" s="243"/>
      <c r="K201" s="243"/>
      <c r="L201" s="248"/>
      <c r="M201" s="249"/>
      <c r="N201" s="250"/>
      <c r="O201" s="250"/>
      <c r="P201" s="250"/>
      <c r="Q201" s="250"/>
      <c r="R201" s="250"/>
      <c r="S201" s="250"/>
      <c r="T201" s="251"/>
      <c r="AT201" s="252" t="s">
        <v>164</v>
      </c>
      <c r="AU201" s="252" t="s">
        <v>89</v>
      </c>
      <c r="AV201" s="13" t="s">
        <v>89</v>
      </c>
      <c r="AW201" s="13" t="s">
        <v>41</v>
      </c>
      <c r="AX201" s="13" t="s">
        <v>80</v>
      </c>
      <c r="AY201" s="252" t="s">
        <v>152</v>
      </c>
    </row>
    <row r="202" s="13" customFormat="1">
      <c r="B202" s="242"/>
      <c r="C202" s="243"/>
      <c r="D202" s="229" t="s">
        <v>164</v>
      </c>
      <c r="E202" s="244" t="s">
        <v>39</v>
      </c>
      <c r="F202" s="245" t="s">
        <v>300</v>
      </c>
      <c r="G202" s="243"/>
      <c r="H202" s="246">
        <v>415</v>
      </c>
      <c r="I202" s="247"/>
      <c r="J202" s="243"/>
      <c r="K202" s="243"/>
      <c r="L202" s="248"/>
      <c r="M202" s="249"/>
      <c r="N202" s="250"/>
      <c r="O202" s="250"/>
      <c r="P202" s="250"/>
      <c r="Q202" s="250"/>
      <c r="R202" s="250"/>
      <c r="S202" s="250"/>
      <c r="T202" s="251"/>
      <c r="AT202" s="252" t="s">
        <v>164</v>
      </c>
      <c r="AU202" s="252" t="s">
        <v>89</v>
      </c>
      <c r="AV202" s="13" t="s">
        <v>89</v>
      </c>
      <c r="AW202" s="13" t="s">
        <v>41</v>
      </c>
      <c r="AX202" s="13" t="s">
        <v>80</v>
      </c>
      <c r="AY202" s="252" t="s">
        <v>152</v>
      </c>
    </row>
    <row r="203" s="14" customFormat="1">
      <c r="B203" s="253"/>
      <c r="C203" s="254"/>
      <c r="D203" s="229" t="s">
        <v>164</v>
      </c>
      <c r="E203" s="255" t="s">
        <v>39</v>
      </c>
      <c r="F203" s="256" t="s">
        <v>178</v>
      </c>
      <c r="G203" s="254"/>
      <c r="H203" s="257">
        <v>585</v>
      </c>
      <c r="I203" s="258"/>
      <c r="J203" s="254"/>
      <c r="K203" s="254"/>
      <c r="L203" s="259"/>
      <c r="M203" s="260"/>
      <c r="N203" s="261"/>
      <c r="O203" s="261"/>
      <c r="P203" s="261"/>
      <c r="Q203" s="261"/>
      <c r="R203" s="261"/>
      <c r="S203" s="261"/>
      <c r="T203" s="262"/>
      <c r="AT203" s="263" t="s">
        <v>164</v>
      </c>
      <c r="AU203" s="263" t="s">
        <v>89</v>
      </c>
      <c r="AV203" s="14" t="s">
        <v>160</v>
      </c>
      <c r="AW203" s="14" t="s">
        <v>41</v>
      </c>
      <c r="AX203" s="14" t="s">
        <v>87</v>
      </c>
      <c r="AY203" s="263" t="s">
        <v>152</v>
      </c>
    </row>
    <row r="204" s="1" customFormat="1" ht="22.5" customHeight="1">
      <c r="B204" s="39"/>
      <c r="C204" s="217" t="s">
        <v>301</v>
      </c>
      <c r="D204" s="217" t="s">
        <v>155</v>
      </c>
      <c r="E204" s="218" t="s">
        <v>302</v>
      </c>
      <c r="F204" s="219" t="s">
        <v>303</v>
      </c>
      <c r="G204" s="220" t="s">
        <v>251</v>
      </c>
      <c r="H204" s="221">
        <v>4</v>
      </c>
      <c r="I204" s="222"/>
      <c r="J204" s="223">
        <f>ROUND(I204*H204,2)</f>
        <v>0</v>
      </c>
      <c r="K204" s="219" t="s">
        <v>199</v>
      </c>
      <c r="L204" s="44"/>
      <c r="M204" s="224" t="s">
        <v>39</v>
      </c>
      <c r="N204" s="225" t="s">
        <v>53</v>
      </c>
      <c r="O204" s="80"/>
      <c r="P204" s="226">
        <f>O204*H204</f>
        <v>0</v>
      </c>
      <c r="Q204" s="226">
        <v>0</v>
      </c>
      <c r="R204" s="226">
        <f>Q204*H204</f>
        <v>0</v>
      </c>
      <c r="S204" s="226">
        <v>0</v>
      </c>
      <c r="T204" s="227">
        <f>S204*H204</f>
        <v>0</v>
      </c>
      <c r="AR204" s="17" t="s">
        <v>160</v>
      </c>
      <c r="AT204" s="17" t="s">
        <v>155</v>
      </c>
      <c r="AU204" s="17" t="s">
        <v>89</v>
      </c>
      <c r="AY204" s="17" t="s">
        <v>152</v>
      </c>
      <c r="BE204" s="228">
        <f>IF(N204="základní",J204,0)</f>
        <v>0</v>
      </c>
      <c r="BF204" s="228">
        <f>IF(N204="snížená",J204,0)</f>
        <v>0</v>
      </c>
      <c r="BG204" s="228">
        <f>IF(N204="zákl. přenesená",J204,0)</f>
        <v>0</v>
      </c>
      <c r="BH204" s="228">
        <f>IF(N204="sníž. přenesená",J204,0)</f>
        <v>0</v>
      </c>
      <c r="BI204" s="228">
        <f>IF(N204="nulová",J204,0)</f>
        <v>0</v>
      </c>
      <c r="BJ204" s="17" t="s">
        <v>160</v>
      </c>
      <c r="BK204" s="228">
        <f>ROUND(I204*H204,2)</f>
        <v>0</v>
      </c>
      <c r="BL204" s="17" t="s">
        <v>160</v>
      </c>
      <c r="BM204" s="17" t="s">
        <v>304</v>
      </c>
    </row>
    <row r="205" s="1" customFormat="1">
      <c r="B205" s="39"/>
      <c r="C205" s="40"/>
      <c r="D205" s="229" t="s">
        <v>162</v>
      </c>
      <c r="E205" s="40"/>
      <c r="F205" s="230" t="s">
        <v>305</v>
      </c>
      <c r="G205" s="40"/>
      <c r="H205" s="40"/>
      <c r="I205" s="144"/>
      <c r="J205" s="40"/>
      <c r="K205" s="40"/>
      <c r="L205" s="44"/>
      <c r="M205" s="231"/>
      <c r="N205" s="80"/>
      <c r="O205" s="80"/>
      <c r="P205" s="80"/>
      <c r="Q205" s="80"/>
      <c r="R205" s="80"/>
      <c r="S205" s="80"/>
      <c r="T205" s="81"/>
      <c r="AT205" s="17" t="s">
        <v>162</v>
      </c>
      <c r="AU205" s="17" t="s">
        <v>89</v>
      </c>
    </row>
    <row r="206" s="1" customFormat="1">
      <c r="B206" s="39"/>
      <c r="C206" s="40"/>
      <c r="D206" s="229" t="s">
        <v>202</v>
      </c>
      <c r="E206" s="40"/>
      <c r="F206" s="230" t="s">
        <v>306</v>
      </c>
      <c r="G206" s="40"/>
      <c r="H206" s="40"/>
      <c r="I206" s="144"/>
      <c r="J206" s="40"/>
      <c r="K206" s="40"/>
      <c r="L206" s="44"/>
      <c r="M206" s="231"/>
      <c r="N206" s="80"/>
      <c r="O206" s="80"/>
      <c r="P206" s="80"/>
      <c r="Q206" s="80"/>
      <c r="R206" s="80"/>
      <c r="S206" s="80"/>
      <c r="T206" s="81"/>
      <c r="AT206" s="17" t="s">
        <v>202</v>
      </c>
      <c r="AU206" s="17" t="s">
        <v>89</v>
      </c>
    </row>
    <row r="207" s="1" customFormat="1" ht="33.75" customHeight="1">
      <c r="B207" s="39"/>
      <c r="C207" s="217" t="s">
        <v>307</v>
      </c>
      <c r="D207" s="217" t="s">
        <v>155</v>
      </c>
      <c r="E207" s="218" t="s">
        <v>308</v>
      </c>
      <c r="F207" s="219" t="s">
        <v>309</v>
      </c>
      <c r="G207" s="220" t="s">
        <v>310</v>
      </c>
      <c r="H207" s="221">
        <v>30</v>
      </c>
      <c r="I207" s="222"/>
      <c r="J207" s="223">
        <f>ROUND(I207*H207,2)</f>
        <v>0</v>
      </c>
      <c r="K207" s="219" t="s">
        <v>159</v>
      </c>
      <c r="L207" s="44"/>
      <c r="M207" s="224" t="s">
        <v>39</v>
      </c>
      <c r="N207" s="225" t="s">
        <v>53</v>
      </c>
      <c r="O207" s="80"/>
      <c r="P207" s="226">
        <f>O207*H207</f>
        <v>0</v>
      </c>
      <c r="Q207" s="226">
        <v>0</v>
      </c>
      <c r="R207" s="226">
        <f>Q207*H207</f>
        <v>0</v>
      </c>
      <c r="S207" s="226">
        <v>0</v>
      </c>
      <c r="T207" s="227">
        <f>S207*H207</f>
        <v>0</v>
      </c>
      <c r="AR207" s="17" t="s">
        <v>160</v>
      </c>
      <c r="AT207" s="17" t="s">
        <v>155</v>
      </c>
      <c r="AU207" s="17" t="s">
        <v>89</v>
      </c>
      <c r="AY207" s="17" t="s">
        <v>152</v>
      </c>
      <c r="BE207" s="228">
        <f>IF(N207="základní",J207,0)</f>
        <v>0</v>
      </c>
      <c r="BF207" s="228">
        <f>IF(N207="snížená",J207,0)</f>
        <v>0</v>
      </c>
      <c r="BG207" s="228">
        <f>IF(N207="zákl. přenesená",J207,0)</f>
        <v>0</v>
      </c>
      <c r="BH207" s="228">
        <f>IF(N207="sníž. přenesená",J207,0)</f>
        <v>0</v>
      </c>
      <c r="BI207" s="228">
        <f>IF(N207="nulová",J207,0)</f>
        <v>0</v>
      </c>
      <c r="BJ207" s="17" t="s">
        <v>160</v>
      </c>
      <c r="BK207" s="228">
        <f>ROUND(I207*H207,2)</f>
        <v>0</v>
      </c>
      <c r="BL207" s="17" t="s">
        <v>160</v>
      </c>
      <c r="BM207" s="17" t="s">
        <v>311</v>
      </c>
    </row>
    <row r="208" s="1" customFormat="1">
      <c r="B208" s="39"/>
      <c r="C208" s="40"/>
      <c r="D208" s="229" t="s">
        <v>162</v>
      </c>
      <c r="E208" s="40"/>
      <c r="F208" s="230" t="s">
        <v>312</v>
      </c>
      <c r="G208" s="40"/>
      <c r="H208" s="40"/>
      <c r="I208" s="144"/>
      <c r="J208" s="40"/>
      <c r="K208" s="40"/>
      <c r="L208" s="44"/>
      <c r="M208" s="231"/>
      <c r="N208" s="80"/>
      <c r="O208" s="80"/>
      <c r="P208" s="80"/>
      <c r="Q208" s="80"/>
      <c r="R208" s="80"/>
      <c r="S208" s="80"/>
      <c r="T208" s="81"/>
      <c r="AT208" s="17" t="s">
        <v>162</v>
      </c>
      <c r="AU208" s="17" t="s">
        <v>89</v>
      </c>
    </row>
    <row r="209" s="1" customFormat="1">
      <c r="B209" s="39"/>
      <c r="C209" s="40"/>
      <c r="D209" s="229" t="s">
        <v>202</v>
      </c>
      <c r="E209" s="40"/>
      <c r="F209" s="230" t="s">
        <v>313</v>
      </c>
      <c r="G209" s="40"/>
      <c r="H209" s="40"/>
      <c r="I209" s="144"/>
      <c r="J209" s="40"/>
      <c r="K209" s="40"/>
      <c r="L209" s="44"/>
      <c r="M209" s="231"/>
      <c r="N209" s="80"/>
      <c r="O209" s="80"/>
      <c r="P209" s="80"/>
      <c r="Q209" s="80"/>
      <c r="R209" s="80"/>
      <c r="S209" s="80"/>
      <c r="T209" s="81"/>
      <c r="AT209" s="17" t="s">
        <v>202</v>
      </c>
      <c r="AU209" s="17" t="s">
        <v>89</v>
      </c>
    </row>
    <row r="210" s="1" customFormat="1" ht="56.25" customHeight="1">
      <c r="B210" s="39"/>
      <c r="C210" s="217" t="s">
        <v>314</v>
      </c>
      <c r="D210" s="217" t="s">
        <v>155</v>
      </c>
      <c r="E210" s="218" t="s">
        <v>315</v>
      </c>
      <c r="F210" s="219" t="s">
        <v>316</v>
      </c>
      <c r="G210" s="220" t="s">
        <v>230</v>
      </c>
      <c r="H210" s="221">
        <v>2.2709999999999999</v>
      </c>
      <c r="I210" s="222"/>
      <c r="J210" s="223">
        <f>ROUND(I210*H210,2)</f>
        <v>0</v>
      </c>
      <c r="K210" s="219" t="s">
        <v>199</v>
      </c>
      <c r="L210" s="44"/>
      <c r="M210" s="224" t="s">
        <v>39</v>
      </c>
      <c r="N210" s="225" t="s">
        <v>53</v>
      </c>
      <c r="O210" s="80"/>
      <c r="P210" s="226">
        <f>O210*H210</f>
        <v>0</v>
      </c>
      <c r="Q210" s="226">
        <v>0</v>
      </c>
      <c r="R210" s="226">
        <f>Q210*H210</f>
        <v>0</v>
      </c>
      <c r="S210" s="226">
        <v>0</v>
      </c>
      <c r="T210" s="227">
        <f>S210*H210</f>
        <v>0</v>
      </c>
      <c r="AR210" s="17" t="s">
        <v>160</v>
      </c>
      <c r="AT210" s="17" t="s">
        <v>155</v>
      </c>
      <c r="AU210" s="17" t="s">
        <v>89</v>
      </c>
      <c r="AY210" s="17" t="s">
        <v>152</v>
      </c>
      <c r="BE210" s="228">
        <f>IF(N210="základní",J210,0)</f>
        <v>0</v>
      </c>
      <c r="BF210" s="228">
        <f>IF(N210="snížená",J210,0)</f>
        <v>0</v>
      </c>
      <c r="BG210" s="228">
        <f>IF(N210="zákl. přenesená",J210,0)</f>
        <v>0</v>
      </c>
      <c r="BH210" s="228">
        <f>IF(N210="sníž. přenesená",J210,0)</f>
        <v>0</v>
      </c>
      <c r="BI210" s="228">
        <f>IF(N210="nulová",J210,0)</f>
        <v>0</v>
      </c>
      <c r="BJ210" s="17" t="s">
        <v>160</v>
      </c>
      <c r="BK210" s="228">
        <f>ROUND(I210*H210,2)</f>
        <v>0</v>
      </c>
      <c r="BL210" s="17" t="s">
        <v>160</v>
      </c>
      <c r="BM210" s="17" t="s">
        <v>317</v>
      </c>
    </row>
    <row r="211" s="1" customFormat="1">
      <c r="B211" s="39"/>
      <c r="C211" s="40"/>
      <c r="D211" s="229" t="s">
        <v>162</v>
      </c>
      <c r="E211" s="40"/>
      <c r="F211" s="230" t="s">
        <v>318</v>
      </c>
      <c r="G211" s="40"/>
      <c r="H211" s="40"/>
      <c r="I211" s="144"/>
      <c r="J211" s="40"/>
      <c r="K211" s="40"/>
      <c r="L211" s="44"/>
      <c r="M211" s="231"/>
      <c r="N211" s="80"/>
      <c r="O211" s="80"/>
      <c r="P211" s="80"/>
      <c r="Q211" s="80"/>
      <c r="R211" s="80"/>
      <c r="S211" s="80"/>
      <c r="T211" s="81"/>
      <c r="AT211" s="17" t="s">
        <v>162</v>
      </c>
      <c r="AU211" s="17" t="s">
        <v>89</v>
      </c>
    </row>
    <row r="212" s="1" customFormat="1">
      <c r="B212" s="39"/>
      <c r="C212" s="40"/>
      <c r="D212" s="229" t="s">
        <v>202</v>
      </c>
      <c r="E212" s="40"/>
      <c r="F212" s="230" t="s">
        <v>319</v>
      </c>
      <c r="G212" s="40"/>
      <c r="H212" s="40"/>
      <c r="I212" s="144"/>
      <c r="J212" s="40"/>
      <c r="K212" s="40"/>
      <c r="L212" s="44"/>
      <c r="M212" s="231"/>
      <c r="N212" s="80"/>
      <c r="O212" s="80"/>
      <c r="P212" s="80"/>
      <c r="Q212" s="80"/>
      <c r="R212" s="80"/>
      <c r="S212" s="80"/>
      <c r="T212" s="81"/>
      <c r="AT212" s="17" t="s">
        <v>202</v>
      </c>
      <c r="AU212" s="17" t="s">
        <v>89</v>
      </c>
    </row>
    <row r="213" s="1" customFormat="1" ht="56.25" customHeight="1">
      <c r="B213" s="39"/>
      <c r="C213" s="217" t="s">
        <v>121</v>
      </c>
      <c r="D213" s="217" t="s">
        <v>155</v>
      </c>
      <c r="E213" s="218" t="s">
        <v>320</v>
      </c>
      <c r="F213" s="219" t="s">
        <v>321</v>
      </c>
      <c r="G213" s="220" t="s">
        <v>109</v>
      </c>
      <c r="H213" s="221">
        <v>274.55000000000001</v>
      </c>
      <c r="I213" s="222"/>
      <c r="J213" s="223">
        <f>ROUND(I213*H213,2)</f>
        <v>0</v>
      </c>
      <c r="K213" s="219" t="s">
        <v>159</v>
      </c>
      <c r="L213" s="44"/>
      <c r="M213" s="224" t="s">
        <v>39</v>
      </c>
      <c r="N213" s="225" t="s">
        <v>53</v>
      </c>
      <c r="O213" s="80"/>
      <c r="P213" s="226">
        <f>O213*H213</f>
        <v>0</v>
      </c>
      <c r="Q213" s="226">
        <v>0</v>
      </c>
      <c r="R213" s="226">
        <f>Q213*H213</f>
        <v>0</v>
      </c>
      <c r="S213" s="226">
        <v>0</v>
      </c>
      <c r="T213" s="227">
        <f>S213*H213</f>
        <v>0</v>
      </c>
      <c r="AR213" s="17" t="s">
        <v>160</v>
      </c>
      <c r="AT213" s="17" t="s">
        <v>155</v>
      </c>
      <c r="AU213" s="17" t="s">
        <v>89</v>
      </c>
      <c r="AY213" s="17" t="s">
        <v>152</v>
      </c>
      <c r="BE213" s="228">
        <f>IF(N213="základní",J213,0)</f>
        <v>0</v>
      </c>
      <c r="BF213" s="228">
        <f>IF(N213="snížená",J213,0)</f>
        <v>0</v>
      </c>
      <c r="BG213" s="228">
        <f>IF(N213="zákl. přenesená",J213,0)</f>
        <v>0</v>
      </c>
      <c r="BH213" s="228">
        <f>IF(N213="sníž. přenesená",J213,0)</f>
        <v>0</v>
      </c>
      <c r="BI213" s="228">
        <f>IF(N213="nulová",J213,0)</f>
        <v>0</v>
      </c>
      <c r="BJ213" s="17" t="s">
        <v>160</v>
      </c>
      <c r="BK213" s="228">
        <f>ROUND(I213*H213,2)</f>
        <v>0</v>
      </c>
      <c r="BL213" s="17" t="s">
        <v>160</v>
      </c>
      <c r="BM213" s="17" t="s">
        <v>322</v>
      </c>
    </row>
    <row r="214" s="1" customFormat="1">
      <c r="B214" s="39"/>
      <c r="C214" s="40"/>
      <c r="D214" s="229" t="s">
        <v>162</v>
      </c>
      <c r="E214" s="40"/>
      <c r="F214" s="230" t="s">
        <v>323</v>
      </c>
      <c r="G214" s="40"/>
      <c r="H214" s="40"/>
      <c r="I214" s="144"/>
      <c r="J214" s="40"/>
      <c r="K214" s="40"/>
      <c r="L214" s="44"/>
      <c r="M214" s="231"/>
      <c r="N214" s="80"/>
      <c r="O214" s="80"/>
      <c r="P214" s="80"/>
      <c r="Q214" s="80"/>
      <c r="R214" s="80"/>
      <c r="S214" s="80"/>
      <c r="T214" s="81"/>
      <c r="AT214" s="17" t="s">
        <v>162</v>
      </c>
      <c r="AU214" s="17" t="s">
        <v>89</v>
      </c>
    </row>
    <row r="215" s="13" customFormat="1">
      <c r="B215" s="242"/>
      <c r="C215" s="243"/>
      <c r="D215" s="229" t="s">
        <v>164</v>
      </c>
      <c r="E215" s="244" t="s">
        <v>39</v>
      </c>
      <c r="F215" s="245" t="s">
        <v>324</v>
      </c>
      <c r="G215" s="243"/>
      <c r="H215" s="246">
        <v>149.55000000000001</v>
      </c>
      <c r="I215" s="247"/>
      <c r="J215" s="243"/>
      <c r="K215" s="243"/>
      <c r="L215" s="248"/>
      <c r="M215" s="249"/>
      <c r="N215" s="250"/>
      <c r="O215" s="250"/>
      <c r="P215" s="250"/>
      <c r="Q215" s="250"/>
      <c r="R215" s="250"/>
      <c r="S215" s="250"/>
      <c r="T215" s="251"/>
      <c r="AT215" s="252" t="s">
        <v>164</v>
      </c>
      <c r="AU215" s="252" t="s">
        <v>89</v>
      </c>
      <c r="AV215" s="13" t="s">
        <v>89</v>
      </c>
      <c r="AW215" s="13" t="s">
        <v>41</v>
      </c>
      <c r="AX215" s="13" t="s">
        <v>80</v>
      </c>
      <c r="AY215" s="252" t="s">
        <v>152</v>
      </c>
    </row>
    <row r="216" s="13" customFormat="1">
      <c r="B216" s="242"/>
      <c r="C216" s="243"/>
      <c r="D216" s="229" t="s">
        <v>164</v>
      </c>
      <c r="E216" s="244" t="s">
        <v>39</v>
      </c>
      <c r="F216" s="245" t="s">
        <v>325</v>
      </c>
      <c r="G216" s="243"/>
      <c r="H216" s="246">
        <v>125</v>
      </c>
      <c r="I216" s="247"/>
      <c r="J216" s="243"/>
      <c r="K216" s="243"/>
      <c r="L216" s="248"/>
      <c r="M216" s="249"/>
      <c r="N216" s="250"/>
      <c r="O216" s="250"/>
      <c r="P216" s="250"/>
      <c r="Q216" s="250"/>
      <c r="R216" s="250"/>
      <c r="S216" s="250"/>
      <c r="T216" s="251"/>
      <c r="AT216" s="252" t="s">
        <v>164</v>
      </c>
      <c r="AU216" s="252" t="s">
        <v>89</v>
      </c>
      <c r="AV216" s="13" t="s">
        <v>89</v>
      </c>
      <c r="AW216" s="13" t="s">
        <v>41</v>
      </c>
      <c r="AX216" s="13" t="s">
        <v>80</v>
      </c>
      <c r="AY216" s="252" t="s">
        <v>152</v>
      </c>
    </row>
    <row r="217" s="14" customFormat="1">
      <c r="B217" s="253"/>
      <c r="C217" s="254"/>
      <c r="D217" s="229" t="s">
        <v>164</v>
      </c>
      <c r="E217" s="255" t="s">
        <v>39</v>
      </c>
      <c r="F217" s="256" t="s">
        <v>178</v>
      </c>
      <c r="G217" s="254"/>
      <c r="H217" s="257">
        <v>274.55000000000001</v>
      </c>
      <c r="I217" s="258"/>
      <c r="J217" s="254"/>
      <c r="K217" s="254"/>
      <c r="L217" s="259"/>
      <c r="M217" s="260"/>
      <c r="N217" s="261"/>
      <c r="O217" s="261"/>
      <c r="P217" s="261"/>
      <c r="Q217" s="261"/>
      <c r="R217" s="261"/>
      <c r="S217" s="261"/>
      <c r="T217" s="262"/>
      <c r="AT217" s="263" t="s">
        <v>164</v>
      </c>
      <c r="AU217" s="263" t="s">
        <v>89</v>
      </c>
      <c r="AV217" s="14" t="s">
        <v>160</v>
      </c>
      <c r="AW217" s="14" t="s">
        <v>41</v>
      </c>
      <c r="AX217" s="14" t="s">
        <v>87</v>
      </c>
      <c r="AY217" s="263" t="s">
        <v>152</v>
      </c>
    </row>
    <row r="218" s="1" customFormat="1" ht="22.5" customHeight="1">
      <c r="B218" s="39"/>
      <c r="C218" s="217" t="s">
        <v>7</v>
      </c>
      <c r="D218" s="217" t="s">
        <v>155</v>
      </c>
      <c r="E218" s="218" t="s">
        <v>326</v>
      </c>
      <c r="F218" s="219" t="s">
        <v>327</v>
      </c>
      <c r="G218" s="220" t="s">
        <v>230</v>
      </c>
      <c r="H218" s="221">
        <v>2.2709999999999999</v>
      </c>
      <c r="I218" s="222"/>
      <c r="J218" s="223">
        <f>ROUND(I218*H218,2)</f>
        <v>0</v>
      </c>
      <c r="K218" s="219" t="s">
        <v>199</v>
      </c>
      <c r="L218" s="44"/>
      <c r="M218" s="224" t="s">
        <v>39</v>
      </c>
      <c r="N218" s="225" t="s">
        <v>53</v>
      </c>
      <c r="O218" s="80"/>
      <c r="P218" s="226">
        <f>O218*H218</f>
        <v>0</v>
      </c>
      <c r="Q218" s="226">
        <v>0</v>
      </c>
      <c r="R218" s="226">
        <f>Q218*H218</f>
        <v>0</v>
      </c>
      <c r="S218" s="226">
        <v>0</v>
      </c>
      <c r="T218" s="227">
        <f>S218*H218</f>
        <v>0</v>
      </c>
      <c r="AR218" s="17" t="s">
        <v>160</v>
      </c>
      <c r="AT218" s="17" t="s">
        <v>155</v>
      </c>
      <c r="AU218" s="17" t="s">
        <v>89</v>
      </c>
      <c r="AY218" s="17" t="s">
        <v>152</v>
      </c>
      <c r="BE218" s="228">
        <f>IF(N218="základní",J218,0)</f>
        <v>0</v>
      </c>
      <c r="BF218" s="228">
        <f>IF(N218="snížená",J218,0)</f>
        <v>0</v>
      </c>
      <c r="BG218" s="228">
        <f>IF(N218="zákl. přenesená",J218,0)</f>
        <v>0</v>
      </c>
      <c r="BH218" s="228">
        <f>IF(N218="sníž. přenesená",J218,0)</f>
        <v>0</v>
      </c>
      <c r="BI218" s="228">
        <f>IF(N218="nulová",J218,0)</f>
        <v>0</v>
      </c>
      <c r="BJ218" s="17" t="s">
        <v>160</v>
      </c>
      <c r="BK218" s="228">
        <f>ROUND(I218*H218,2)</f>
        <v>0</v>
      </c>
      <c r="BL218" s="17" t="s">
        <v>160</v>
      </c>
      <c r="BM218" s="17" t="s">
        <v>328</v>
      </c>
    </row>
    <row r="219" s="1" customFormat="1">
      <c r="B219" s="39"/>
      <c r="C219" s="40"/>
      <c r="D219" s="229" t="s">
        <v>162</v>
      </c>
      <c r="E219" s="40"/>
      <c r="F219" s="230" t="s">
        <v>329</v>
      </c>
      <c r="G219" s="40"/>
      <c r="H219" s="40"/>
      <c r="I219" s="144"/>
      <c r="J219" s="40"/>
      <c r="K219" s="40"/>
      <c r="L219" s="44"/>
      <c r="M219" s="231"/>
      <c r="N219" s="80"/>
      <c r="O219" s="80"/>
      <c r="P219" s="80"/>
      <c r="Q219" s="80"/>
      <c r="R219" s="80"/>
      <c r="S219" s="80"/>
      <c r="T219" s="81"/>
      <c r="AT219" s="17" t="s">
        <v>162</v>
      </c>
      <c r="AU219" s="17" t="s">
        <v>89</v>
      </c>
    </row>
    <row r="220" s="1" customFormat="1">
      <c r="B220" s="39"/>
      <c r="C220" s="40"/>
      <c r="D220" s="229" t="s">
        <v>202</v>
      </c>
      <c r="E220" s="40"/>
      <c r="F220" s="230" t="s">
        <v>330</v>
      </c>
      <c r="G220" s="40"/>
      <c r="H220" s="40"/>
      <c r="I220" s="144"/>
      <c r="J220" s="40"/>
      <c r="K220" s="40"/>
      <c r="L220" s="44"/>
      <c r="M220" s="231"/>
      <c r="N220" s="80"/>
      <c r="O220" s="80"/>
      <c r="P220" s="80"/>
      <c r="Q220" s="80"/>
      <c r="R220" s="80"/>
      <c r="S220" s="80"/>
      <c r="T220" s="81"/>
      <c r="AT220" s="17" t="s">
        <v>202</v>
      </c>
      <c r="AU220" s="17" t="s">
        <v>89</v>
      </c>
    </row>
    <row r="221" s="1" customFormat="1" ht="22.5" customHeight="1">
      <c r="B221" s="39"/>
      <c r="C221" s="217" t="s">
        <v>331</v>
      </c>
      <c r="D221" s="217" t="s">
        <v>155</v>
      </c>
      <c r="E221" s="218" t="s">
        <v>332</v>
      </c>
      <c r="F221" s="219" t="s">
        <v>333</v>
      </c>
      <c r="G221" s="220" t="s">
        <v>230</v>
      </c>
      <c r="H221" s="221">
        <v>2.2709999999999999</v>
      </c>
      <c r="I221" s="222"/>
      <c r="J221" s="223">
        <f>ROUND(I221*H221,2)</f>
        <v>0</v>
      </c>
      <c r="K221" s="219" t="s">
        <v>199</v>
      </c>
      <c r="L221" s="44"/>
      <c r="M221" s="224" t="s">
        <v>39</v>
      </c>
      <c r="N221" s="225" t="s">
        <v>53</v>
      </c>
      <c r="O221" s="80"/>
      <c r="P221" s="226">
        <f>O221*H221</f>
        <v>0</v>
      </c>
      <c r="Q221" s="226">
        <v>0</v>
      </c>
      <c r="R221" s="226">
        <f>Q221*H221</f>
        <v>0</v>
      </c>
      <c r="S221" s="226">
        <v>0</v>
      </c>
      <c r="T221" s="227">
        <f>S221*H221</f>
        <v>0</v>
      </c>
      <c r="AR221" s="17" t="s">
        <v>160</v>
      </c>
      <c r="AT221" s="17" t="s">
        <v>155</v>
      </c>
      <c r="AU221" s="17" t="s">
        <v>89</v>
      </c>
      <c r="AY221" s="17" t="s">
        <v>152</v>
      </c>
      <c r="BE221" s="228">
        <f>IF(N221="základní",J221,0)</f>
        <v>0</v>
      </c>
      <c r="BF221" s="228">
        <f>IF(N221="snížená",J221,0)</f>
        <v>0</v>
      </c>
      <c r="BG221" s="228">
        <f>IF(N221="zákl. přenesená",J221,0)</f>
        <v>0</v>
      </c>
      <c r="BH221" s="228">
        <f>IF(N221="sníž. přenesená",J221,0)</f>
        <v>0</v>
      </c>
      <c r="BI221" s="228">
        <f>IF(N221="nulová",J221,0)</f>
        <v>0</v>
      </c>
      <c r="BJ221" s="17" t="s">
        <v>160</v>
      </c>
      <c r="BK221" s="228">
        <f>ROUND(I221*H221,2)</f>
        <v>0</v>
      </c>
      <c r="BL221" s="17" t="s">
        <v>160</v>
      </c>
      <c r="BM221" s="17" t="s">
        <v>334</v>
      </c>
    </row>
    <row r="222" s="1" customFormat="1">
      <c r="B222" s="39"/>
      <c r="C222" s="40"/>
      <c r="D222" s="229" t="s">
        <v>162</v>
      </c>
      <c r="E222" s="40"/>
      <c r="F222" s="230" t="s">
        <v>329</v>
      </c>
      <c r="G222" s="40"/>
      <c r="H222" s="40"/>
      <c r="I222" s="144"/>
      <c r="J222" s="40"/>
      <c r="K222" s="40"/>
      <c r="L222" s="44"/>
      <c r="M222" s="231"/>
      <c r="N222" s="80"/>
      <c r="O222" s="80"/>
      <c r="P222" s="80"/>
      <c r="Q222" s="80"/>
      <c r="R222" s="80"/>
      <c r="S222" s="80"/>
      <c r="T222" s="81"/>
      <c r="AT222" s="17" t="s">
        <v>162</v>
      </c>
      <c r="AU222" s="17" t="s">
        <v>89</v>
      </c>
    </row>
    <row r="223" s="1" customFormat="1">
      <c r="B223" s="39"/>
      <c r="C223" s="40"/>
      <c r="D223" s="229" t="s">
        <v>202</v>
      </c>
      <c r="E223" s="40"/>
      <c r="F223" s="230" t="s">
        <v>335</v>
      </c>
      <c r="G223" s="40"/>
      <c r="H223" s="40"/>
      <c r="I223" s="144"/>
      <c r="J223" s="40"/>
      <c r="K223" s="40"/>
      <c r="L223" s="44"/>
      <c r="M223" s="231"/>
      <c r="N223" s="80"/>
      <c r="O223" s="80"/>
      <c r="P223" s="80"/>
      <c r="Q223" s="80"/>
      <c r="R223" s="80"/>
      <c r="S223" s="80"/>
      <c r="T223" s="81"/>
      <c r="AT223" s="17" t="s">
        <v>202</v>
      </c>
      <c r="AU223" s="17" t="s">
        <v>89</v>
      </c>
    </row>
    <row r="224" s="1" customFormat="1" ht="56.25" customHeight="1">
      <c r="B224" s="39"/>
      <c r="C224" s="217" t="s">
        <v>336</v>
      </c>
      <c r="D224" s="217" t="s">
        <v>155</v>
      </c>
      <c r="E224" s="218" t="s">
        <v>337</v>
      </c>
      <c r="F224" s="219" t="s">
        <v>338</v>
      </c>
      <c r="G224" s="220" t="s">
        <v>339</v>
      </c>
      <c r="H224" s="221">
        <v>20</v>
      </c>
      <c r="I224" s="222"/>
      <c r="J224" s="223">
        <f>ROUND(I224*H224,2)</f>
        <v>0</v>
      </c>
      <c r="K224" s="219" t="s">
        <v>159</v>
      </c>
      <c r="L224" s="44"/>
      <c r="M224" s="224" t="s">
        <v>39</v>
      </c>
      <c r="N224" s="225" t="s">
        <v>53</v>
      </c>
      <c r="O224" s="80"/>
      <c r="P224" s="226">
        <f>O224*H224</f>
        <v>0</v>
      </c>
      <c r="Q224" s="226">
        <v>0</v>
      </c>
      <c r="R224" s="226">
        <f>Q224*H224</f>
        <v>0</v>
      </c>
      <c r="S224" s="226">
        <v>0</v>
      </c>
      <c r="T224" s="227">
        <f>S224*H224</f>
        <v>0</v>
      </c>
      <c r="AR224" s="17" t="s">
        <v>160</v>
      </c>
      <c r="AT224" s="17" t="s">
        <v>155</v>
      </c>
      <c r="AU224" s="17" t="s">
        <v>89</v>
      </c>
      <c r="AY224" s="17" t="s">
        <v>152</v>
      </c>
      <c r="BE224" s="228">
        <f>IF(N224="základní",J224,0)</f>
        <v>0</v>
      </c>
      <c r="BF224" s="228">
        <f>IF(N224="snížená",J224,0)</f>
        <v>0</v>
      </c>
      <c r="BG224" s="228">
        <f>IF(N224="zákl. přenesená",J224,0)</f>
        <v>0</v>
      </c>
      <c r="BH224" s="228">
        <f>IF(N224="sníž. přenesená",J224,0)</f>
        <v>0</v>
      </c>
      <c r="BI224" s="228">
        <f>IF(N224="nulová",J224,0)</f>
        <v>0</v>
      </c>
      <c r="BJ224" s="17" t="s">
        <v>160</v>
      </c>
      <c r="BK224" s="228">
        <f>ROUND(I224*H224,2)</f>
        <v>0</v>
      </c>
      <c r="BL224" s="17" t="s">
        <v>160</v>
      </c>
      <c r="BM224" s="17" t="s">
        <v>340</v>
      </c>
    </row>
    <row r="225" s="1" customFormat="1">
      <c r="B225" s="39"/>
      <c r="C225" s="40"/>
      <c r="D225" s="229" t="s">
        <v>162</v>
      </c>
      <c r="E225" s="40"/>
      <c r="F225" s="230" t="s">
        <v>341</v>
      </c>
      <c r="G225" s="40"/>
      <c r="H225" s="40"/>
      <c r="I225" s="144"/>
      <c r="J225" s="40"/>
      <c r="K225" s="40"/>
      <c r="L225" s="44"/>
      <c r="M225" s="231"/>
      <c r="N225" s="80"/>
      <c r="O225" s="80"/>
      <c r="P225" s="80"/>
      <c r="Q225" s="80"/>
      <c r="R225" s="80"/>
      <c r="S225" s="80"/>
      <c r="T225" s="81"/>
      <c r="AT225" s="17" t="s">
        <v>162</v>
      </c>
      <c r="AU225" s="17" t="s">
        <v>89</v>
      </c>
    </row>
    <row r="226" s="13" customFormat="1">
      <c r="B226" s="242"/>
      <c r="C226" s="243"/>
      <c r="D226" s="229" t="s">
        <v>164</v>
      </c>
      <c r="E226" s="244" t="s">
        <v>39</v>
      </c>
      <c r="F226" s="245" t="s">
        <v>342</v>
      </c>
      <c r="G226" s="243"/>
      <c r="H226" s="246">
        <v>20</v>
      </c>
      <c r="I226" s="247"/>
      <c r="J226" s="243"/>
      <c r="K226" s="243"/>
      <c r="L226" s="248"/>
      <c r="M226" s="249"/>
      <c r="N226" s="250"/>
      <c r="O226" s="250"/>
      <c r="P226" s="250"/>
      <c r="Q226" s="250"/>
      <c r="R226" s="250"/>
      <c r="S226" s="250"/>
      <c r="T226" s="251"/>
      <c r="AT226" s="252" t="s">
        <v>164</v>
      </c>
      <c r="AU226" s="252" t="s">
        <v>89</v>
      </c>
      <c r="AV226" s="13" t="s">
        <v>89</v>
      </c>
      <c r="AW226" s="13" t="s">
        <v>41</v>
      </c>
      <c r="AX226" s="13" t="s">
        <v>80</v>
      </c>
      <c r="AY226" s="252" t="s">
        <v>152</v>
      </c>
    </row>
    <row r="227" s="14" customFormat="1">
      <c r="B227" s="253"/>
      <c r="C227" s="254"/>
      <c r="D227" s="229" t="s">
        <v>164</v>
      </c>
      <c r="E227" s="255" t="s">
        <v>118</v>
      </c>
      <c r="F227" s="256" t="s">
        <v>178</v>
      </c>
      <c r="G227" s="254"/>
      <c r="H227" s="257">
        <v>20</v>
      </c>
      <c r="I227" s="258"/>
      <c r="J227" s="254"/>
      <c r="K227" s="254"/>
      <c r="L227" s="259"/>
      <c r="M227" s="260"/>
      <c r="N227" s="261"/>
      <c r="O227" s="261"/>
      <c r="P227" s="261"/>
      <c r="Q227" s="261"/>
      <c r="R227" s="261"/>
      <c r="S227" s="261"/>
      <c r="T227" s="262"/>
      <c r="AT227" s="263" t="s">
        <v>164</v>
      </c>
      <c r="AU227" s="263" t="s">
        <v>89</v>
      </c>
      <c r="AV227" s="14" t="s">
        <v>160</v>
      </c>
      <c r="AW227" s="14" t="s">
        <v>41</v>
      </c>
      <c r="AX227" s="14" t="s">
        <v>87</v>
      </c>
      <c r="AY227" s="263" t="s">
        <v>152</v>
      </c>
    </row>
    <row r="228" s="1" customFormat="1" ht="45" customHeight="1">
      <c r="B228" s="39"/>
      <c r="C228" s="217" t="s">
        <v>343</v>
      </c>
      <c r="D228" s="217" t="s">
        <v>155</v>
      </c>
      <c r="E228" s="218" t="s">
        <v>344</v>
      </c>
      <c r="F228" s="219" t="s">
        <v>345</v>
      </c>
      <c r="G228" s="220" t="s">
        <v>339</v>
      </c>
      <c r="H228" s="221">
        <v>116</v>
      </c>
      <c r="I228" s="222"/>
      <c r="J228" s="223">
        <f>ROUND(I228*H228,2)</f>
        <v>0</v>
      </c>
      <c r="K228" s="219" t="s">
        <v>199</v>
      </c>
      <c r="L228" s="44"/>
      <c r="M228" s="224" t="s">
        <v>39</v>
      </c>
      <c r="N228" s="225" t="s">
        <v>53</v>
      </c>
      <c r="O228" s="80"/>
      <c r="P228" s="226">
        <f>O228*H228</f>
        <v>0</v>
      </c>
      <c r="Q228" s="226">
        <v>0</v>
      </c>
      <c r="R228" s="226">
        <f>Q228*H228</f>
        <v>0</v>
      </c>
      <c r="S228" s="226">
        <v>0</v>
      </c>
      <c r="T228" s="227">
        <f>S228*H228</f>
        <v>0</v>
      </c>
      <c r="AR228" s="17" t="s">
        <v>160</v>
      </c>
      <c r="AT228" s="17" t="s">
        <v>155</v>
      </c>
      <c r="AU228" s="17" t="s">
        <v>89</v>
      </c>
      <c r="AY228" s="17" t="s">
        <v>152</v>
      </c>
      <c r="BE228" s="228">
        <f>IF(N228="základní",J228,0)</f>
        <v>0</v>
      </c>
      <c r="BF228" s="228">
        <f>IF(N228="snížená",J228,0)</f>
        <v>0</v>
      </c>
      <c r="BG228" s="228">
        <f>IF(N228="zákl. přenesená",J228,0)</f>
        <v>0</v>
      </c>
      <c r="BH228" s="228">
        <f>IF(N228="sníž. přenesená",J228,0)</f>
        <v>0</v>
      </c>
      <c r="BI228" s="228">
        <f>IF(N228="nulová",J228,0)</f>
        <v>0</v>
      </c>
      <c r="BJ228" s="17" t="s">
        <v>160</v>
      </c>
      <c r="BK228" s="228">
        <f>ROUND(I228*H228,2)</f>
        <v>0</v>
      </c>
      <c r="BL228" s="17" t="s">
        <v>160</v>
      </c>
      <c r="BM228" s="17" t="s">
        <v>346</v>
      </c>
    </row>
    <row r="229" s="1" customFormat="1">
      <c r="B229" s="39"/>
      <c r="C229" s="40"/>
      <c r="D229" s="229" t="s">
        <v>162</v>
      </c>
      <c r="E229" s="40"/>
      <c r="F229" s="230" t="s">
        <v>347</v>
      </c>
      <c r="G229" s="40"/>
      <c r="H229" s="40"/>
      <c r="I229" s="144"/>
      <c r="J229" s="40"/>
      <c r="K229" s="40"/>
      <c r="L229" s="44"/>
      <c r="M229" s="231"/>
      <c r="N229" s="80"/>
      <c r="O229" s="80"/>
      <c r="P229" s="80"/>
      <c r="Q229" s="80"/>
      <c r="R229" s="80"/>
      <c r="S229" s="80"/>
      <c r="T229" s="81"/>
      <c r="AT229" s="17" t="s">
        <v>162</v>
      </c>
      <c r="AU229" s="17" t="s">
        <v>89</v>
      </c>
    </row>
    <row r="230" s="13" customFormat="1">
      <c r="B230" s="242"/>
      <c r="C230" s="243"/>
      <c r="D230" s="229" t="s">
        <v>164</v>
      </c>
      <c r="E230" s="244" t="s">
        <v>39</v>
      </c>
      <c r="F230" s="245" t="s">
        <v>348</v>
      </c>
      <c r="G230" s="243"/>
      <c r="H230" s="246">
        <v>90</v>
      </c>
      <c r="I230" s="247"/>
      <c r="J230" s="243"/>
      <c r="K230" s="243"/>
      <c r="L230" s="248"/>
      <c r="M230" s="249"/>
      <c r="N230" s="250"/>
      <c r="O230" s="250"/>
      <c r="P230" s="250"/>
      <c r="Q230" s="250"/>
      <c r="R230" s="250"/>
      <c r="S230" s="250"/>
      <c r="T230" s="251"/>
      <c r="AT230" s="252" t="s">
        <v>164</v>
      </c>
      <c r="AU230" s="252" t="s">
        <v>89</v>
      </c>
      <c r="AV230" s="13" t="s">
        <v>89</v>
      </c>
      <c r="AW230" s="13" t="s">
        <v>41</v>
      </c>
      <c r="AX230" s="13" t="s">
        <v>80</v>
      </c>
      <c r="AY230" s="252" t="s">
        <v>152</v>
      </c>
    </row>
    <row r="231" s="13" customFormat="1">
      <c r="B231" s="242"/>
      <c r="C231" s="243"/>
      <c r="D231" s="229" t="s">
        <v>164</v>
      </c>
      <c r="E231" s="244" t="s">
        <v>39</v>
      </c>
      <c r="F231" s="245" t="s">
        <v>349</v>
      </c>
      <c r="G231" s="243"/>
      <c r="H231" s="246">
        <v>10</v>
      </c>
      <c r="I231" s="247"/>
      <c r="J231" s="243"/>
      <c r="K231" s="243"/>
      <c r="L231" s="248"/>
      <c r="M231" s="249"/>
      <c r="N231" s="250"/>
      <c r="O231" s="250"/>
      <c r="P231" s="250"/>
      <c r="Q231" s="250"/>
      <c r="R231" s="250"/>
      <c r="S231" s="250"/>
      <c r="T231" s="251"/>
      <c r="AT231" s="252" t="s">
        <v>164</v>
      </c>
      <c r="AU231" s="252" t="s">
        <v>89</v>
      </c>
      <c r="AV231" s="13" t="s">
        <v>89</v>
      </c>
      <c r="AW231" s="13" t="s">
        <v>41</v>
      </c>
      <c r="AX231" s="13" t="s">
        <v>80</v>
      </c>
      <c r="AY231" s="252" t="s">
        <v>152</v>
      </c>
    </row>
    <row r="232" s="13" customFormat="1">
      <c r="B232" s="242"/>
      <c r="C232" s="243"/>
      <c r="D232" s="229" t="s">
        <v>164</v>
      </c>
      <c r="E232" s="244" t="s">
        <v>39</v>
      </c>
      <c r="F232" s="245" t="s">
        <v>350</v>
      </c>
      <c r="G232" s="243"/>
      <c r="H232" s="246">
        <v>16</v>
      </c>
      <c r="I232" s="247"/>
      <c r="J232" s="243"/>
      <c r="K232" s="243"/>
      <c r="L232" s="248"/>
      <c r="M232" s="249"/>
      <c r="N232" s="250"/>
      <c r="O232" s="250"/>
      <c r="P232" s="250"/>
      <c r="Q232" s="250"/>
      <c r="R232" s="250"/>
      <c r="S232" s="250"/>
      <c r="T232" s="251"/>
      <c r="AT232" s="252" t="s">
        <v>164</v>
      </c>
      <c r="AU232" s="252" t="s">
        <v>89</v>
      </c>
      <c r="AV232" s="13" t="s">
        <v>89</v>
      </c>
      <c r="AW232" s="13" t="s">
        <v>41</v>
      </c>
      <c r="AX232" s="13" t="s">
        <v>80</v>
      </c>
      <c r="AY232" s="252" t="s">
        <v>152</v>
      </c>
    </row>
    <row r="233" s="14" customFormat="1">
      <c r="B233" s="253"/>
      <c r="C233" s="254"/>
      <c r="D233" s="229" t="s">
        <v>164</v>
      </c>
      <c r="E233" s="255" t="s">
        <v>39</v>
      </c>
      <c r="F233" s="256" t="s">
        <v>178</v>
      </c>
      <c r="G233" s="254"/>
      <c r="H233" s="257">
        <v>116</v>
      </c>
      <c r="I233" s="258"/>
      <c r="J233" s="254"/>
      <c r="K233" s="254"/>
      <c r="L233" s="259"/>
      <c r="M233" s="260"/>
      <c r="N233" s="261"/>
      <c r="O233" s="261"/>
      <c r="P233" s="261"/>
      <c r="Q233" s="261"/>
      <c r="R233" s="261"/>
      <c r="S233" s="261"/>
      <c r="T233" s="262"/>
      <c r="AT233" s="263" t="s">
        <v>164</v>
      </c>
      <c r="AU233" s="263" t="s">
        <v>89</v>
      </c>
      <c r="AV233" s="14" t="s">
        <v>160</v>
      </c>
      <c r="AW233" s="14" t="s">
        <v>41</v>
      </c>
      <c r="AX233" s="14" t="s">
        <v>87</v>
      </c>
      <c r="AY233" s="263" t="s">
        <v>152</v>
      </c>
    </row>
    <row r="234" s="1" customFormat="1" ht="33.75" customHeight="1">
      <c r="B234" s="39"/>
      <c r="C234" s="217" t="s">
        <v>351</v>
      </c>
      <c r="D234" s="217" t="s">
        <v>155</v>
      </c>
      <c r="E234" s="218" t="s">
        <v>352</v>
      </c>
      <c r="F234" s="219" t="s">
        <v>353</v>
      </c>
      <c r="G234" s="220" t="s">
        <v>339</v>
      </c>
      <c r="H234" s="221">
        <v>26</v>
      </c>
      <c r="I234" s="222"/>
      <c r="J234" s="223">
        <f>ROUND(I234*H234,2)</f>
        <v>0</v>
      </c>
      <c r="K234" s="219" t="s">
        <v>199</v>
      </c>
      <c r="L234" s="44"/>
      <c r="M234" s="224" t="s">
        <v>39</v>
      </c>
      <c r="N234" s="225" t="s">
        <v>53</v>
      </c>
      <c r="O234" s="80"/>
      <c r="P234" s="226">
        <f>O234*H234</f>
        <v>0</v>
      </c>
      <c r="Q234" s="226">
        <v>0</v>
      </c>
      <c r="R234" s="226">
        <f>Q234*H234</f>
        <v>0</v>
      </c>
      <c r="S234" s="226">
        <v>0</v>
      </c>
      <c r="T234" s="227">
        <f>S234*H234</f>
        <v>0</v>
      </c>
      <c r="AR234" s="17" t="s">
        <v>160</v>
      </c>
      <c r="AT234" s="17" t="s">
        <v>155</v>
      </c>
      <c r="AU234" s="17" t="s">
        <v>89</v>
      </c>
      <c r="AY234" s="17" t="s">
        <v>152</v>
      </c>
      <c r="BE234" s="228">
        <f>IF(N234="základní",J234,0)</f>
        <v>0</v>
      </c>
      <c r="BF234" s="228">
        <f>IF(N234="snížená",J234,0)</f>
        <v>0</v>
      </c>
      <c r="BG234" s="228">
        <f>IF(N234="zákl. přenesená",J234,0)</f>
        <v>0</v>
      </c>
      <c r="BH234" s="228">
        <f>IF(N234="sníž. přenesená",J234,0)</f>
        <v>0</v>
      </c>
      <c r="BI234" s="228">
        <f>IF(N234="nulová",J234,0)</f>
        <v>0</v>
      </c>
      <c r="BJ234" s="17" t="s">
        <v>160</v>
      </c>
      <c r="BK234" s="228">
        <f>ROUND(I234*H234,2)</f>
        <v>0</v>
      </c>
      <c r="BL234" s="17" t="s">
        <v>160</v>
      </c>
      <c r="BM234" s="17" t="s">
        <v>354</v>
      </c>
    </row>
    <row r="235" s="1" customFormat="1">
      <c r="B235" s="39"/>
      <c r="C235" s="40"/>
      <c r="D235" s="229" t="s">
        <v>162</v>
      </c>
      <c r="E235" s="40"/>
      <c r="F235" s="230" t="s">
        <v>355</v>
      </c>
      <c r="G235" s="40"/>
      <c r="H235" s="40"/>
      <c r="I235" s="144"/>
      <c r="J235" s="40"/>
      <c r="K235" s="40"/>
      <c r="L235" s="44"/>
      <c r="M235" s="231"/>
      <c r="N235" s="80"/>
      <c r="O235" s="80"/>
      <c r="P235" s="80"/>
      <c r="Q235" s="80"/>
      <c r="R235" s="80"/>
      <c r="S235" s="80"/>
      <c r="T235" s="81"/>
      <c r="AT235" s="17" t="s">
        <v>162</v>
      </c>
      <c r="AU235" s="17" t="s">
        <v>89</v>
      </c>
    </row>
    <row r="236" s="1" customFormat="1" ht="45" customHeight="1">
      <c r="B236" s="39"/>
      <c r="C236" s="217" t="s">
        <v>356</v>
      </c>
      <c r="D236" s="217" t="s">
        <v>155</v>
      </c>
      <c r="E236" s="218" t="s">
        <v>357</v>
      </c>
      <c r="F236" s="219" t="s">
        <v>358</v>
      </c>
      <c r="G236" s="220" t="s">
        <v>109</v>
      </c>
      <c r="H236" s="221">
        <v>4580</v>
      </c>
      <c r="I236" s="222"/>
      <c r="J236" s="223">
        <f>ROUND(I236*H236,2)</f>
        <v>0</v>
      </c>
      <c r="K236" s="219" t="s">
        <v>199</v>
      </c>
      <c r="L236" s="44"/>
      <c r="M236" s="224" t="s">
        <v>39</v>
      </c>
      <c r="N236" s="225" t="s">
        <v>53</v>
      </c>
      <c r="O236" s="80"/>
      <c r="P236" s="226">
        <f>O236*H236</f>
        <v>0</v>
      </c>
      <c r="Q236" s="226">
        <v>0</v>
      </c>
      <c r="R236" s="226">
        <f>Q236*H236</f>
        <v>0</v>
      </c>
      <c r="S236" s="226">
        <v>0</v>
      </c>
      <c r="T236" s="227">
        <f>S236*H236</f>
        <v>0</v>
      </c>
      <c r="AR236" s="17" t="s">
        <v>160</v>
      </c>
      <c r="AT236" s="17" t="s">
        <v>155</v>
      </c>
      <c r="AU236" s="17" t="s">
        <v>89</v>
      </c>
      <c r="AY236" s="17" t="s">
        <v>152</v>
      </c>
      <c r="BE236" s="228">
        <f>IF(N236="základní",J236,0)</f>
        <v>0</v>
      </c>
      <c r="BF236" s="228">
        <f>IF(N236="snížená",J236,0)</f>
        <v>0</v>
      </c>
      <c r="BG236" s="228">
        <f>IF(N236="zákl. přenesená",J236,0)</f>
        <v>0</v>
      </c>
      <c r="BH236" s="228">
        <f>IF(N236="sníž. přenesená",J236,0)</f>
        <v>0</v>
      </c>
      <c r="BI236" s="228">
        <f>IF(N236="nulová",J236,0)</f>
        <v>0</v>
      </c>
      <c r="BJ236" s="17" t="s">
        <v>160</v>
      </c>
      <c r="BK236" s="228">
        <f>ROUND(I236*H236,2)</f>
        <v>0</v>
      </c>
      <c r="BL236" s="17" t="s">
        <v>160</v>
      </c>
      <c r="BM236" s="17" t="s">
        <v>359</v>
      </c>
    </row>
    <row r="237" s="1" customFormat="1">
      <c r="B237" s="39"/>
      <c r="C237" s="40"/>
      <c r="D237" s="229" t="s">
        <v>162</v>
      </c>
      <c r="E237" s="40"/>
      <c r="F237" s="230" t="s">
        <v>360</v>
      </c>
      <c r="G237" s="40"/>
      <c r="H237" s="40"/>
      <c r="I237" s="144"/>
      <c r="J237" s="40"/>
      <c r="K237" s="40"/>
      <c r="L237" s="44"/>
      <c r="M237" s="231"/>
      <c r="N237" s="80"/>
      <c r="O237" s="80"/>
      <c r="P237" s="80"/>
      <c r="Q237" s="80"/>
      <c r="R237" s="80"/>
      <c r="S237" s="80"/>
      <c r="T237" s="81"/>
      <c r="AT237" s="17" t="s">
        <v>162</v>
      </c>
      <c r="AU237" s="17" t="s">
        <v>89</v>
      </c>
    </row>
    <row r="238" s="1" customFormat="1">
      <c r="B238" s="39"/>
      <c r="C238" s="40"/>
      <c r="D238" s="229" t="s">
        <v>202</v>
      </c>
      <c r="E238" s="40"/>
      <c r="F238" s="230" t="s">
        <v>267</v>
      </c>
      <c r="G238" s="40"/>
      <c r="H238" s="40"/>
      <c r="I238" s="144"/>
      <c r="J238" s="40"/>
      <c r="K238" s="40"/>
      <c r="L238" s="44"/>
      <c r="M238" s="231"/>
      <c r="N238" s="80"/>
      <c r="O238" s="80"/>
      <c r="P238" s="80"/>
      <c r="Q238" s="80"/>
      <c r="R238" s="80"/>
      <c r="S238" s="80"/>
      <c r="T238" s="81"/>
      <c r="AT238" s="17" t="s">
        <v>202</v>
      </c>
      <c r="AU238" s="17" t="s">
        <v>89</v>
      </c>
    </row>
    <row r="239" s="1" customFormat="1" ht="22.5" customHeight="1">
      <c r="B239" s="39"/>
      <c r="C239" s="217" t="s">
        <v>361</v>
      </c>
      <c r="D239" s="217" t="s">
        <v>155</v>
      </c>
      <c r="E239" s="218" t="s">
        <v>362</v>
      </c>
      <c r="F239" s="219" t="s">
        <v>363</v>
      </c>
      <c r="G239" s="220" t="s">
        <v>251</v>
      </c>
      <c r="H239" s="221">
        <v>160</v>
      </c>
      <c r="I239" s="222"/>
      <c r="J239" s="223">
        <f>ROUND(I239*H239,2)</f>
        <v>0</v>
      </c>
      <c r="K239" s="219" t="s">
        <v>199</v>
      </c>
      <c r="L239" s="44"/>
      <c r="M239" s="224" t="s">
        <v>39</v>
      </c>
      <c r="N239" s="225" t="s">
        <v>53</v>
      </c>
      <c r="O239" s="80"/>
      <c r="P239" s="226">
        <f>O239*H239</f>
        <v>0</v>
      </c>
      <c r="Q239" s="226">
        <v>0</v>
      </c>
      <c r="R239" s="226">
        <f>Q239*H239</f>
        <v>0</v>
      </c>
      <c r="S239" s="226">
        <v>0</v>
      </c>
      <c r="T239" s="227">
        <f>S239*H239</f>
        <v>0</v>
      </c>
      <c r="AR239" s="17" t="s">
        <v>160</v>
      </c>
      <c r="AT239" s="17" t="s">
        <v>155</v>
      </c>
      <c r="AU239" s="17" t="s">
        <v>89</v>
      </c>
      <c r="AY239" s="17" t="s">
        <v>152</v>
      </c>
      <c r="BE239" s="228">
        <f>IF(N239="základní",J239,0)</f>
        <v>0</v>
      </c>
      <c r="BF239" s="228">
        <f>IF(N239="snížená",J239,0)</f>
        <v>0</v>
      </c>
      <c r="BG239" s="228">
        <f>IF(N239="zákl. přenesená",J239,0)</f>
        <v>0</v>
      </c>
      <c r="BH239" s="228">
        <f>IF(N239="sníž. přenesená",J239,0)</f>
        <v>0</v>
      </c>
      <c r="BI239" s="228">
        <f>IF(N239="nulová",J239,0)</f>
        <v>0</v>
      </c>
      <c r="BJ239" s="17" t="s">
        <v>160</v>
      </c>
      <c r="BK239" s="228">
        <f>ROUND(I239*H239,2)</f>
        <v>0</v>
      </c>
      <c r="BL239" s="17" t="s">
        <v>160</v>
      </c>
      <c r="BM239" s="17" t="s">
        <v>364</v>
      </c>
    </row>
    <row r="240" s="1" customFormat="1">
      <c r="B240" s="39"/>
      <c r="C240" s="40"/>
      <c r="D240" s="229" t="s">
        <v>162</v>
      </c>
      <c r="E240" s="40"/>
      <c r="F240" s="230" t="s">
        <v>365</v>
      </c>
      <c r="G240" s="40"/>
      <c r="H240" s="40"/>
      <c r="I240" s="144"/>
      <c r="J240" s="40"/>
      <c r="K240" s="40"/>
      <c r="L240" s="44"/>
      <c r="M240" s="231"/>
      <c r="N240" s="80"/>
      <c r="O240" s="80"/>
      <c r="P240" s="80"/>
      <c r="Q240" s="80"/>
      <c r="R240" s="80"/>
      <c r="S240" s="80"/>
      <c r="T240" s="81"/>
      <c r="AT240" s="17" t="s">
        <v>162</v>
      </c>
      <c r="AU240" s="17" t="s">
        <v>89</v>
      </c>
    </row>
    <row r="241" s="13" customFormat="1">
      <c r="B241" s="242"/>
      <c r="C241" s="243"/>
      <c r="D241" s="229" t="s">
        <v>164</v>
      </c>
      <c r="E241" s="244" t="s">
        <v>39</v>
      </c>
      <c r="F241" s="245" t="s">
        <v>366</v>
      </c>
      <c r="G241" s="243"/>
      <c r="H241" s="246">
        <v>160</v>
      </c>
      <c r="I241" s="247"/>
      <c r="J241" s="243"/>
      <c r="K241" s="243"/>
      <c r="L241" s="248"/>
      <c r="M241" s="249"/>
      <c r="N241" s="250"/>
      <c r="O241" s="250"/>
      <c r="P241" s="250"/>
      <c r="Q241" s="250"/>
      <c r="R241" s="250"/>
      <c r="S241" s="250"/>
      <c r="T241" s="251"/>
      <c r="AT241" s="252" t="s">
        <v>164</v>
      </c>
      <c r="AU241" s="252" t="s">
        <v>89</v>
      </c>
      <c r="AV241" s="13" t="s">
        <v>89</v>
      </c>
      <c r="AW241" s="13" t="s">
        <v>41</v>
      </c>
      <c r="AX241" s="13" t="s">
        <v>80</v>
      </c>
      <c r="AY241" s="252" t="s">
        <v>152</v>
      </c>
    </row>
    <row r="242" s="14" customFormat="1">
      <c r="B242" s="253"/>
      <c r="C242" s="254"/>
      <c r="D242" s="229" t="s">
        <v>164</v>
      </c>
      <c r="E242" s="255" t="s">
        <v>367</v>
      </c>
      <c r="F242" s="256" t="s">
        <v>178</v>
      </c>
      <c r="G242" s="254"/>
      <c r="H242" s="257">
        <v>160</v>
      </c>
      <c r="I242" s="258"/>
      <c r="J242" s="254"/>
      <c r="K242" s="254"/>
      <c r="L242" s="259"/>
      <c r="M242" s="260"/>
      <c r="N242" s="261"/>
      <c r="O242" s="261"/>
      <c r="P242" s="261"/>
      <c r="Q242" s="261"/>
      <c r="R242" s="261"/>
      <c r="S242" s="261"/>
      <c r="T242" s="262"/>
      <c r="AT242" s="263" t="s">
        <v>164</v>
      </c>
      <c r="AU242" s="263" t="s">
        <v>89</v>
      </c>
      <c r="AV242" s="14" t="s">
        <v>160</v>
      </c>
      <c r="AW242" s="14" t="s">
        <v>41</v>
      </c>
      <c r="AX242" s="14" t="s">
        <v>87</v>
      </c>
      <c r="AY242" s="263" t="s">
        <v>152</v>
      </c>
    </row>
    <row r="243" s="1" customFormat="1" ht="22.5" customHeight="1">
      <c r="B243" s="39"/>
      <c r="C243" s="217" t="s">
        <v>368</v>
      </c>
      <c r="D243" s="217" t="s">
        <v>155</v>
      </c>
      <c r="E243" s="218" t="s">
        <v>369</v>
      </c>
      <c r="F243" s="219" t="s">
        <v>370</v>
      </c>
      <c r="G243" s="220" t="s">
        <v>251</v>
      </c>
      <c r="H243" s="221">
        <v>75</v>
      </c>
      <c r="I243" s="222"/>
      <c r="J243" s="223">
        <f>ROUND(I243*H243,2)</f>
        <v>0</v>
      </c>
      <c r="K243" s="219" t="s">
        <v>199</v>
      </c>
      <c r="L243" s="44"/>
      <c r="M243" s="224" t="s">
        <v>39</v>
      </c>
      <c r="N243" s="225" t="s">
        <v>53</v>
      </c>
      <c r="O243" s="80"/>
      <c r="P243" s="226">
        <f>O243*H243</f>
        <v>0</v>
      </c>
      <c r="Q243" s="226">
        <v>0</v>
      </c>
      <c r="R243" s="226">
        <f>Q243*H243</f>
        <v>0</v>
      </c>
      <c r="S243" s="226">
        <v>0</v>
      </c>
      <c r="T243" s="227">
        <f>S243*H243</f>
        <v>0</v>
      </c>
      <c r="AR243" s="17" t="s">
        <v>160</v>
      </c>
      <c r="AT243" s="17" t="s">
        <v>155</v>
      </c>
      <c r="AU243" s="17" t="s">
        <v>89</v>
      </c>
      <c r="AY243" s="17" t="s">
        <v>152</v>
      </c>
      <c r="BE243" s="228">
        <f>IF(N243="základní",J243,0)</f>
        <v>0</v>
      </c>
      <c r="BF243" s="228">
        <f>IF(N243="snížená",J243,0)</f>
        <v>0</v>
      </c>
      <c r="BG243" s="228">
        <f>IF(N243="zákl. přenesená",J243,0)</f>
        <v>0</v>
      </c>
      <c r="BH243" s="228">
        <f>IF(N243="sníž. přenesená",J243,0)</f>
        <v>0</v>
      </c>
      <c r="BI243" s="228">
        <f>IF(N243="nulová",J243,0)</f>
        <v>0</v>
      </c>
      <c r="BJ243" s="17" t="s">
        <v>160</v>
      </c>
      <c r="BK243" s="228">
        <f>ROUND(I243*H243,2)</f>
        <v>0</v>
      </c>
      <c r="BL243" s="17" t="s">
        <v>160</v>
      </c>
      <c r="BM243" s="17" t="s">
        <v>371</v>
      </c>
    </row>
    <row r="244" s="1" customFormat="1">
      <c r="B244" s="39"/>
      <c r="C244" s="40"/>
      <c r="D244" s="229" t="s">
        <v>162</v>
      </c>
      <c r="E244" s="40"/>
      <c r="F244" s="230" t="s">
        <v>372</v>
      </c>
      <c r="G244" s="40"/>
      <c r="H244" s="40"/>
      <c r="I244" s="144"/>
      <c r="J244" s="40"/>
      <c r="K244" s="40"/>
      <c r="L244" s="44"/>
      <c r="M244" s="231"/>
      <c r="N244" s="80"/>
      <c r="O244" s="80"/>
      <c r="P244" s="80"/>
      <c r="Q244" s="80"/>
      <c r="R244" s="80"/>
      <c r="S244" s="80"/>
      <c r="T244" s="81"/>
      <c r="AT244" s="17" t="s">
        <v>162</v>
      </c>
      <c r="AU244" s="17" t="s">
        <v>89</v>
      </c>
    </row>
    <row r="245" s="1" customFormat="1">
      <c r="B245" s="39"/>
      <c r="C245" s="40"/>
      <c r="D245" s="229" t="s">
        <v>202</v>
      </c>
      <c r="E245" s="40"/>
      <c r="F245" s="230" t="s">
        <v>373</v>
      </c>
      <c r="G245" s="40"/>
      <c r="H245" s="40"/>
      <c r="I245" s="144"/>
      <c r="J245" s="40"/>
      <c r="K245" s="40"/>
      <c r="L245" s="44"/>
      <c r="M245" s="231"/>
      <c r="N245" s="80"/>
      <c r="O245" s="80"/>
      <c r="P245" s="80"/>
      <c r="Q245" s="80"/>
      <c r="R245" s="80"/>
      <c r="S245" s="80"/>
      <c r="T245" s="81"/>
      <c r="AT245" s="17" t="s">
        <v>202</v>
      </c>
      <c r="AU245" s="17" t="s">
        <v>89</v>
      </c>
    </row>
    <row r="246" s="12" customFormat="1">
      <c r="B246" s="232"/>
      <c r="C246" s="233"/>
      <c r="D246" s="229" t="s">
        <v>164</v>
      </c>
      <c r="E246" s="234" t="s">
        <v>39</v>
      </c>
      <c r="F246" s="235" t="s">
        <v>374</v>
      </c>
      <c r="G246" s="233"/>
      <c r="H246" s="234" t="s">
        <v>39</v>
      </c>
      <c r="I246" s="236"/>
      <c r="J246" s="233"/>
      <c r="K246" s="233"/>
      <c r="L246" s="237"/>
      <c r="M246" s="238"/>
      <c r="N246" s="239"/>
      <c r="O246" s="239"/>
      <c r="P246" s="239"/>
      <c r="Q246" s="239"/>
      <c r="R246" s="239"/>
      <c r="S246" s="239"/>
      <c r="T246" s="240"/>
      <c r="AT246" s="241" t="s">
        <v>164</v>
      </c>
      <c r="AU246" s="241" t="s">
        <v>89</v>
      </c>
      <c r="AV246" s="12" t="s">
        <v>87</v>
      </c>
      <c r="AW246" s="12" t="s">
        <v>41</v>
      </c>
      <c r="AX246" s="12" t="s">
        <v>80</v>
      </c>
      <c r="AY246" s="241" t="s">
        <v>152</v>
      </c>
    </row>
    <row r="247" s="13" customFormat="1">
      <c r="B247" s="242"/>
      <c r="C247" s="243"/>
      <c r="D247" s="229" t="s">
        <v>164</v>
      </c>
      <c r="E247" s="244" t="s">
        <v>39</v>
      </c>
      <c r="F247" s="245" t="s">
        <v>375</v>
      </c>
      <c r="G247" s="243"/>
      <c r="H247" s="246">
        <v>75</v>
      </c>
      <c r="I247" s="247"/>
      <c r="J247" s="243"/>
      <c r="K247" s="243"/>
      <c r="L247" s="248"/>
      <c r="M247" s="249"/>
      <c r="N247" s="250"/>
      <c r="O247" s="250"/>
      <c r="P247" s="250"/>
      <c r="Q247" s="250"/>
      <c r="R247" s="250"/>
      <c r="S247" s="250"/>
      <c r="T247" s="251"/>
      <c r="AT247" s="252" t="s">
        <v>164</v>
      </c>
      <c r="AU247" s="252" t="s">
        <v>89</v>
      </c>
      <c r="AV247" s="13" t="s">
        <v>89</v>
      </c>
      <c r="AW247" s="13" t="s">
        <v>41</v>
      </c>
      <c r="AX247" s="13" t="s">
        <v>80</v>
      </c>
      <c r="AY247" s="252" t="s">
        <v>152</v>
      </c>
    </row>
    <row r="248" s="14" customFormat="1">
      <c r="B248" s="253"/>
      <c r="C248" s="254"/>
      <c r="D248" s="229" t="s">
        <v>164</v>
      </c>
      <c r="E248" s="255" t="s">
        <v>39</v>
      </c>
      <c r="F248" s="256" t="s">
        <v>178</v>
      </c>
      <c r="G248" s="254"/>
      <c r="H248" s="257">
        <v>75</v>
      </c>
      <c r="I248" s="258"/>
      <c r="J248" s="254"/>
      <c r="K248" s="254"/>
      <c r="L248" s="259"/>
      <c r="M248" s="260"/>
      <c r="N248" s="261"/>
      <c r="O248" s="261"/>
      <c r="P248" s="261"/>
      <c r="Q248" s="261"/>
      <c r="R248" s="261"/>
      <c r="S248" s="261"/>
      <c r="T248" s="262"/>
      <c r="AT248" s="263" t="s">
        <v>164</v>
      </c>
      <c r="AU248" s="263" t="s">
        <v>89</v>
      </c>
      <c r="AV248" s="14" t="s">
        <v>160</v>
      </c>
      <c r="AW248" s="14" t="s">
        <v>41</v>
      </c>
      <c r="AX248" s="14" t="s">
        <v>87</v>
      </c>
      <c r="AY248" s="263" t="s">
        <v>152</v>
      </c>
    </row>
    <row r="249" s="1" customFormat="1" ht="22.5" customHeight="1">
      <c r="B249" s="39"/>
      <c r="C249" s="217" t="s">
        <v>376</v>
      </c>
      <c r="D249" s="217" t="s">
        <v>155</v>
      </c>
      <c r="E249" s="218" t="s">
        <v>377</v>
      </c>
      <c r="F249" s="219" t="s">
        <v>378</v>
      </c>
      <c r="G249" s="220" t="s">
        <v>251</v>
      </c>
      <c r="H249" s="221">
        <v>65</v>
      </c>
      <c r="I249" s="222"/>
      <c r="J249" s="223">
        <f>ROUND(I249*H249,2)</f>
        <v>0</v>
      </c>
      <c r="K249" s="219" t="s">
        <v>199</v>
      </c>
      <c r="L249" s="44"/>
      <c r="M249" s="224" t="s">
        <v>39</v>
      </c>
      <c r="N249" s="225" t="s">
        <v>53</v>
      </c>
      <c r="O249" s="80"/>
      <c r="P249" s="226">
        <f>O249*H249</f>
        <v>0</v>
      </c>
      <c r="Q249" s="226">
        <v>0</v>
      </c>
      <c r="R249" s="226">
        <f>Q249*H249</f>
        <v>0</v>
      </c>
      <c r="S249" s="226">
        <v>0</v>
      </c>
      <c r="T249" s="227">
        <f>S249*H249</f>
        <v>0</v>
      </c>
      <c r="AR249" s="17" t="s">
        <v>160</v>
      </c>
      <c r="AT249" s="17" t="s">
        <v>155</v>
      </c>
      <c r="AU249" s="17" t="s">
        <v>89</v>
      </c>
      <c r="AY249" s="17" t="s">
        <v>152</v>
      </c>
      <c r="BE249" s="228">
        <f>IF(N249="základní",J249,0)</f>
        <v>0</v>
      </c>
      <c r="BF249" s="228">
        <f>IF(N249="snížená",J249,0)</f>
        <v>0</v>
      </c>
      <c r="BG249" s="228">
        <f>IF(N249="zákl. přenesená",J249,0)</f>
        <v>0</v>
      </c>
      <c r="BH249" s="228">
        <f>IF(N249="sníž. přenesená",J249,0)</f>
        <v>0</v>
      </c>
      <c r="BI249" s="228">
        <f>IF(N249="nulová",J249,0)</f>
        <v>0</v>
      </c>
      <c r="BJ249" s="17" t="s">
        <v>160</v>
      </c>
      <c r="BK249" s="228">
        <f>ROUND(I249*H249,2)</f>
        <v>0</v>
      </c>
      <c r="BL249" s="17" t="s">
        <v>160</v>
      </c>
      <c r="BM249" s="17" t="s">
        <v>379</v>
      </c>
    </row>
    <row r="250" s="1" customFormat="1">
      <c r="B250" s="39"/>
      <c r="C250" s="40"/>
      <c r="D250" s="229" t="s">
        <v>162</v>
      </c>
      <c r="E250" s="40"/>
      <c r="F250" s="230" t="s">
        <v>380</v>
      </c>
      <c r="G250" s="40"/>
      <c r="H250" s="40"/>
      <c r="I250" s="144"/>
      <c r="J250" s="40"/>
      <c r="K250" s="40"/>
      <c r="L250" s="44"/>
      <c r="M250" s="231"/>
      <c r="N250" s="80"/>
      <c r="O250" s="80"/>
      <c r="P250" s="80"/>
      <c r="Q250" s="80"/>
      <c r="R250" s="80"/>
      <c r="S250" s="80"/>
      <c r="T250" s="81"/>
      <c r="AT250" s="17" t="s">
        <v>162</v>
      </c>
      <c r="AU250" s="17" t="s">
        <v>89</v>
      </c>
    </row>
    <row r="251" s="1" customFormat="1">
      <c r="B251" s="39"/>
      <c r="C251" s="40"/>
      <c r="D251" s="229" t="s">
        <v>202</v>
      </c>
      <c r="E251" s="40"/>
      <c r="F251" s="230" t="s">
        <v>373</v>
      </c>
      <c r="G251" s="40"/>
      <c r="H251" s="40"/>
      <c r="I251" s="144"/>
      <c r="J251" s="40"/>
      <c r="K251" s="40"/>
      <c r="L251" s="44"/>
      <c r="M251" s="231"/>
      <c r="N251" s="80"/>
      <c r="O251" s="80"/>
      <c r="P251" s="80"/>
      <c r="Q251" s="80"/>
      <c r="R251" s="80"/>
      <c r="S251" s="80"/>
      <c r="T251" s="81"/>
      <c r="AT251" s="17" t="s">
        <v>202</v>
      </c>
      <c r="AU251" s="17" t="s">
        <v>89</v>
      </c>
    </row>
    <row r="252" s="1" customFormat="1" ht="33.75" customHeight="1">
      <c r="B252" s="39"/>
      <c r="C252" s="217" t="s">
        <v>381</v>
      </c>
      <c r="D252" s="217" t="s">
        <v>155</v>
      </c>
      <c r="E252" s="218" t="s">
        <v>382</v>
      </c>
      <c r="F252" s="219" t="s">
        <v>383</v>
      </c>
      <c r="G252" s="220" t="s">
        <v>198</v>
      </c>
      <c r="H252" s="221">
        <v>228.25</v>
      </c>
      <c r="I252" s="222"/>
      <c r="J252" s="223">
        <f>ROUND(I252*H252,2)</f>
        <v>0</v>
      </c>
      <c r="K252" s="219" t="s">
        <v>199</v>
      </c>
      <c r="L252" s="44"/>
      <c r="M252" s="224" t="s">
        <v>39</v>
      </c>
      <c r="N252" s="225" t="s">
        <v>53</v>
      </c>
      <c r="O252" s="80"/>
      <c r="P252" s="226">
        <f>O252*H252</f>
        <v>0</v>
      </c>
      <c r="Q252" s="226">
        <v>0</v>
      </c>
      <c r="R252" s="226">
        <f>Q252*H252</f>
        <v>0</v>
      </c>
      <c r="S252" s="226">
        <v>0</v>
      </c>
      <c r="T252" s="227">
        <f>S252*H252</f>
        <v>0</v>
      </c>
      <c r="AR252" s="17" t="s">
        <v>160</v>
      </c>
      <c r="AT252" s="17" t="s">
        <v>155</v>
      </c>
      <c r="AU252" s="17" t="s">
        <v>89</v>
      </c>
      <c r="AY252" s="17" t="s">
        <v>152</v>
      </c>
      <c r="BE252" s="228">
        <f>IF(N252="základní",J252,0)</f>
        <v>0</v>
      </c>
      <c r="BF252" s="228">
        <f>IF(N252="snížená",J252,0)</f>
        <v>0</v>
      </c>
      <c r="BG252" s="228">
        <f>IF(N252="zákl. přenesená",J252,0)</f>
        <v>0</v>
      </c>
      <c r="BH252" s="228">
        <f>IF(N252="sníž. přenesená",J252,0)</f>
        <v>0</v>
      </c>
      <c r="BI252" s="228">
        <f>IF(N252="nulová",J252,0)</f>
        <v>0</v>
      </c>
      <c r="BJ252" s="17" t="s">
        <v>160</v>
      </c>
      <c r="BK252" s="228">
        <f>ROUND(I252*H252,2)</f>
        <v>0</v>
      </c>
      <c r="BL252" s="17" t="s">
        <v>160</v>
      </c>
      <c r="BM252" s="17" t="s">
        <v>384</v>
      </c>
    </row>
    <row r="253" s="1" customFormat="1">
      <c r="B253" s="39"/>
      <c r="C253" s="40"/>
      <c r="D253" s="229" t="s">
        <v>162</v>
      </c>
      <c r="E253" s="40"/>
      <c r="F253" s="230" t="s">
        <v>385</v>
      </c>
      <c r="G253" s="40"/>
      <c r="H253" s="40"/>
      <c r="I253" s="144"/>
      <c r="J253" s="40"/>
      <c r="K253" s="40"/>
      <c r="L253" s="44"/>
      <c r="M253" s="231"/>
      <c r="N253" s="80"/>
      <c r="O253" s="80"/>
      <c r="P253" s="80"/>
      <c r="Q253" s="80"/>
      <c r="R253" s="80"/>
      <c r="S253" s="80"/>
      <c r="T253" s="81"/>
      <c r="AT253" s="17" t="s">
        <v>162</v>
      </c>
      <c r="AU253" s="17" t="s">
        <v>89</v>
      </c>
    </row>
    <row r="254" s="12" customFormat="1">
      <c r="B254" s="232"/>
      <c r="C254" s="233"/>
      <c r="D254" s="229" t="s">
        <v>164</v>
      </c>
      <c r="E254" s="234" t="s">
        <v>39</v>
      </c>
      <c r="F254" s="235" t="s">
        <v>386</v>
      </c>
      <c r="G254" s="233"/>
      <c r="H254" s="234" t="s">
        <v>39</v>
      </c>
      <c r="I254" s="236"/>
      <c r="J254" s="233"/>
      <c r="K254" s="233"/>
      <c r="L254" s="237"/>
      <c r="M254" s="238"/>
      <c r="N254" s="239"/>
      <c r="O254" s="239"/>
      <c r="P254" s="239"/>
      <c r="Q254" s="239"/>
      <c r="R254" s="239"/>
      <c r="S254" s="239"/>
      <c r="T254" s="240"/>
      <c r="AT254" s="241" t="s">
        <v>164</v>
      </c>
      <c r="AU254" s="241" t="s">
        <v>89</v>
      </c>
      <c r="AV254" s="12" t="s">
        <v>87</v>
      </c>
      <c r="AW254" s="12" t="s">
        <v>41</v>
      </c>
      <c r="AX254" s="12" t="s">
        <v>80</v>
      </c>
      <c r="AY254" s="241" t="s">
        <v>152</v>
      </c>
    </row>
    <row r="255" s="13" customFormat="1">
      <c r="B255" s="242"/>
      <c r="C255" s="243"/>
      <c r="D255" s="229" t="s">
        <v>164</v>
      </c>
      <c r="E255" s="244" t="s">
        <v>39</v>
      </c>
      <c r="F255" s="245" t="s">
        <v>387</v>
      </c>
      <c r="G255" s="243"/>
      <c r="H255" s="246">
        <v>18.75</v>
      </c>
      <c r="I255" s="247"/>
      <c r="J255" s="243"/>
      <c r="K255" s="243"/>
      <c r="L255" s="248"/>
      <c r="M255" s="249"/>
      <c r="N255" s="250"/>
      <c r="O255" s="250"/>
      <c r="P255" s="250"/>
      <c r="Q255" s="250"/>
      <c r="R255" s="250"/>
      <c r="S255" s="250"/>
      <c r="T255" s="251"/>
      <c r="AT255" s="252" t="s">
        <v>164</v>
      </c>
      <c r="AU255" s="252" t="s">
        <v>89</v>
      </c>
      <c r="AV255" s="13" t="s">
        <v>89</v>
      </c>
      <c r="AW255" s="13" t="s">
        <v>41</v>
      </c>
      <c r="AX255" s="13" t="s">
        <v>80</v>
      </c>
      <c r="AY255" s="252" t="s">
        <v>152</v>
      </c>
    </row>
    <row r="256" s="12" customFormat="1">
      <c r="B256" s="232"/>
      <c r="C256" s="233"/>
      <c r="D256" s="229" t="s">
        <v>164</v>
      </c>
      <c r="E256" s="234" t="s">
        <v>39</v>
      </c>
      <c r="F256" s="235" t="s">
        <v>165</v>
      </c>
      <c r="G256" s="233"/>
      <c r="H256" s="234" t="s">
        <v>39</v>
      </c>
      <c r="I256" s="236"/>
      <c r="J256" s="233"/>
      <c r="K256" s="233"/>
      <c r="L256" s="237"/>
      <c r="M256" s="238"/>
      <c r="N256" s="239"/>
      <c r="O256" s="239"/>
      <c r="P256" s="239"/>
      <c r="Q256" s="239"/>
      <c r="R256" s="239"/>
      <c r="S256" s="239"/>
      <c r="T256" s="240"/>
      <c r="AT256" s="241" t="s">
        <v>164</v>
      </c>
      <c r="AU256" s="241" t="s">
        <v>89</v>
      </c>
      <c r="AV256" s="12" t="s">
        <v>87</v>
      </c>
      <c r="AW256" s="12" t="s">
        <v>41</v>
      </c>
      <c r="AX256" s="12" t="s">
        <v>80</v>
      </c>
      <c r="AY256" s="241" t="s">
        <v>152</v>
      </c>
    </row>
    <row r="257" s="13" customFormat="1">
      <c r="B257" s="242"/>
      <c r="C257" s="243"/>
      <c r="D257" s="229" t="s">
        <v>164</v>
      </c>
      <c r="E257" s="244" t="s">
        <v>39</v>
      </c>
      <c r="F257" s="245" t="s">
        <v>208</v>
      </c>
      <c r="G257" s="243"/>
      <c r="H257" s="246">
        <v>13.5</v>
      </c>
      <c r="I257" s="247"/>
      <c r="J257" s="243"/>
      <c r="K257" s="243"/>
      <c r="L257" s="248"/>
      <c r="M257" s="249"/>
      <c r="N257" s="250"/>
      <c r="O257" s="250"/>
      <c r="P257" s="250"/>
      <c r="Q257" s="250"/>
      <c r="R257" s="250"/>
      <c r="S257" s="250"/>
      <c r="T257" s="251"/>
      <c r="AT257" s="252" t="s">
        <v>164</v>
      </c>
      <c r="AU257" s="252" t="s">
        <v>89</v>
      </c>
      <c r="AV257" s="13" t="s">
        <v>89</v>
      </c>
      <c r="AW257" s="13" t="s">
        <v>41</v>
      </c>
      <c r="AX257" s="13" t="s">
        <v>80</v>
      </c>
      <c r="AY257" s="252" t="s">
        <v>152</v>
      </c>
    </row>
    <row r="258" s="12" customFormat="1">
      <c r="B258" s="232"/>
      <c r="C258" s="233"/>
      <c r="D258" s="229" t="s">
        <v>164</v>
      </c>
      <c r="E258" s="234" t="s">
        <v>39</v>
      </c>
      <c r="F258" s="235" t="s">
        <v>167</v>
      </c>
      <c r="G258" s="233"/>
      <c r="H258" s="234" t="s">
        <v>39</v>
      </c>
      <c r="I258" s="236"/>
      <c r="J258" s="233"/>
      <c r="K258" s="233"/>
      <c r="L258" s="237"/>
      <c r="M258" s="238"/>
      <c r="N258" s="239"/>
      <c r="O258" s="239"/>
      <c r="P258" s="239"/>
      <c r="Q258" s="239"/>
      <c r="R258" s="239"/>
      <c r="S258" s="239"/>
      <c r="T258" s="240"/>
      <c r="AT258" s="241" t="s">
        <v>164</v>
      </c>
      <c r="AU258" s="241" t="s">
        <v>89</v>
      </c>
      <c r="AV258" s="12" t="s">
        <v>87</v>
      </c>
      <c r="AW258" s="12" t="s">
        <v>41</v>
      </c>
      <c r="AX258" s="12" t="s">
        <v>80</v>
      </c>
      <c r="AY258" s="241" t="s">
        <v>152</v>
      </c>
    </row>
    <row r="259" s="13" customFormat="1">
      <c r="B259" s="242"/>
      <c r="C259" s="243"/>
      <c r="D259" s="229" t="s">
        <v>164</v>
      </c>
      <c r="E259" s="244" t="s">
        <v>39</v>
      </c>
      <c r="F259" s="245" t="s">
        <v>388</v>
      </c>
      <c r="G259" s="243"/>
      <c r="H259" s="246">
        <v>68.25</v>
      </c>
      <c r="I259" s="247"/>
      <c r="J259" s="243"/>
      <c r="K259" s="243"/>
      <c r="L259" s="248"/>
      <c r="M259" s="249"/>
      <c r="N259" s="250"/>
      <c r="O259" s="250"/>
      <c r="P259" s="250"/>
      <c r="Q259" s="250"/>
      <c r="R259" s="250"/>
      <c r="S259" s="250"/>
      <c r="T259" s="251"/>
      <c r="AT259" s="252" t="s">
        <v>164</v>
      </c>
      <c r="AU259" s="252" t="s">
        <v>89</v>
      </c>
      <c r="AV259" s="13" t="s">
        <v>89</v>
      </c>
      <c r="AW259" s="13" t="s">
        <v>41</v>
      </c>
      <c r="AX259" s="13" t="s">
        <v>80</v>
      </c>
      <c r="AY259" s="252" t="s">
        <v>152</v>
      </c>
    </row>
    <row r="260" s="12" customFormat="1">
      <c r="B260" s="232"/>
      <c r="C260" s="233"/>
      <c r="D260" s="229" t="s">
        <v>164</v>
      </c>
      <c r="E260" s="234" t="s">
        <v>39</v>
      </c>
      <c r="F260" s="235" t="s">
        <v>169</v>
      </c>
      <c r="G260" s="233"/>
      <c r="H260" s="234" t="s">
        <v>39</v>
      </c>
      <c r="I260" s="236"/>
      <c r="J260" s="233"/>
      <c r="K260" s="233"/>
      <c r="L260" s="237"/>
      <c r="M260" s="238"/>
      <c r="N260" s="239"/>
      <c r="O260" s="239"/>
      <c r="P260" s="239"/>
      <c r="Q260" s="239"/>
      <c r="R260" s="239"/>
      <c r="S260" s="239"/>
      <c r="T260" s="240"/>
      <c r="AT260" s="241" t="s">
        <v>164</v>
      </c>
      <c r="AU260" s="241" t="s">
        <v>89</v>
      </c>
      <c r="AV260" s="12" t="s">
        <v>87</v>
      </c>
      <c r="AW260" s="12" t="s">
        <v>41</v>
      </c>
      <c r="AX260" s="12" t="s">
        <v>80</v>
      </c>
      <c r="AY260" s="241" t="s">
        <v>152</v>
      </c>
    </row>
    <row r="261" s="13" customFormat="1">
      <c r="B261" s="242"/>
      <c r="C261" s="243"/>
      <c r="D261" s="229" t="s">
        <v>164</v>
      </c>
      <c r="E261" s="244" t="s">
        <v>39</v>
      </c>
      <c r="F261" s="245" t="s">
        <v>389</v>
      </c>
      <c r="G261" s="243"/>
      <c r="H261" s="246">
        <v>27.75</v>
      </c>
      <c r="I261" s="247"/>
      <c r="J261" s="243"/>
      <c r="K261" s="243"/>
      <c r="L261" s="248"/>
      <c r="M261" s="249"/>
      <c r="N261" s="250"/>
      <c r="O261" s="250"/>
      <c r="P261" s="250"/>
      <c r="Q261" s="250"/>
      <c r="R261" s="250"/>
      <c r="S261" s="250"/>
      <c r="T261" s="251"/>
      <c r="AT261" s="252" t="s">
        <v>164</v>
      </c>
      <c r="AU261" s="252" t="s">
        <v>89</v>
      </c>
      <c r="AV261" s="13" t="s">
        <v>89</v>
      </c>
      <c r="AW261" s="13" t="s">
        <v>41</v>
      </c>
      <c r="AX261" s="13" t="s">
        <v>80</v>
      </c>
      <c r="AY261" s="252" t="s">
        <v>152</v>
      </c>
    </row>
    <row r="262" s="12" customFormat="1">
      <c r="B262" s="232"/>
      <c r="C262" s="233"/>
      <c r="D262" s="229" t="s">
        <v>164</v>
      </c>
      <c r="E262" s="234" t="s">
        <v>39</v>
      </c>
      <c r="F262" s="235" t="s">
        <v>390</v>
      </c>
      <c r="G262" s="233"/>
      <c r="H262" s="234" t="s">
        <v>39</v>
      </c>
      <c r="I262" s="236"/>
      <c r="J262" s="233"/>
      <c r="K262" s="233"/>
      <c r="L262" s="237"/>
      <c r="M262" s="238"/>
      <c r="N262" s="239"/>
      <c r="O262" s="239"/>
      <c r="P262" s="239"/>
      <c r="Q262" s="239"/>
      <c r="R262" s="239"/>
      <c r="S262" s="239"/>
      <c r="T262" s="240"/>
      <c r="AT262" s="241" t="s">
        <v>164</v>
      </c>
      <c r="AU262" s="241" t="s">
        <v>89</v>
      </c>
      <c r="AV262" s="12" t="s">
        <v>87</v>
      </c>
      <c r="AW262" s="12" t="s">
        <v>41</v>
      </c>
      <c r="AX262" s="12" t="s">
        <v>80</v>
      </c>
      <c r="AY262" s="241" t="s">
        <v>152</v>
      </c>
    </row>
    <row r="263" s="13" customFormat="1">
      <c r="B263" s="242"/>
      <c r="C263" s="243"/>
      <c r="D263" s="229" t="s">
        <v>164</v>
      </c>
      <c r="E263" s="244" t="s">
        <v>39</v>
      </c>
      <c r="F263" s="245" t="s">
        <v>391</v>
      </c>
      <c r="G263" s="243"/>
      <c r="H263" s="246">
        <v>66</v>
      </c>
      <c r="I263" s="247"/>
      <c r="J263" s="243"/>
      <c r="K263" s="243"/>
      <c r="L263" s="248"/>
      <c r="M263" s="249"/>
      <c r="N263" s="250"/>
      <c r="O263" s="250"/>
      <c r="P263" s="250"/>
      <c r="Q263" s="250"/>
      <c r="R263" s="250"/>
      <c r="S263" s="250"/>
      <c r="T263" s="251"/>
      <c r="AT263" s="252" t="s">
        <v>164</v>
      </c>
      <c r="AU263" s="252" t="s">
        <v>89</v>
      </c>
      <c r="AV263" s="13" t="s">
        <v>89</v>
      </c>
      <c r="AW263" s="13" t="s">
        <v>41</v>
      </c>
      <c r="AX263" s="13" t="s">
        <v>80</v>
      </c>
      <c r="AY263" s="252" t="s">
        <v>152</v>
      </c>
    </row>
    <row r="264" s="12" customFormat="1">
      <c r="B264" s="232"/>
      <c r="C264" s="233"/>
      <c r="D264" s="229" t="s">
        <v>164</v>
      </c>
      <c r="E264" s="234" t="s">
        <v>39</v>
      </c>
      <c r="F264" s="235" t="s">
        <v>175</v>
      </c>
      <c r="G264" s="233"/>
      <c r="H264" s="234" t="s">
        <v>39</v>
      </c>
      <c r="I264" s="236"/>
      <c r="J264" s="233"/>
      <c r="K264" s="233"/>
      <c r="L264" s="237"/>
      <c r="M264" s="238"/>
      <c r="N264" s="239"/>
      <c r="O264" s="239"/>
      <c r="P264" s="239"/>
      <c r="Q264" s="239"/>
      <c r="R264" s="239"/>
      <c r="S264" s="239"/>
      <c r="T264" s="240"/>
      <c r="AT264" s="241" t="s">
        <v>164</v>
      </c>
      <c r="AU264" s="241" t="s">
        <v>89</v>
      </c>
      <c r="AV264" s="12" t="s">
        <v>87</v>
      </c>
      <c r="AW264" s="12" t="s">
        <v>41</v>
      </c>
      <c r="AX264" s="12" t="s">
        <v>80</v>
      </c>
      <c r="AY264" s="241" t="s">
        <v>152</v>
      </c>
    </row>
    <row r="265" s="13" customFormat="1">
      <c r="B265" s="242"/>
      <c r="C265" s="243"/>
      <c r="D265" s="229" t="s">
        <v>164</v>
      </c>
      <c r="E265" s="244" t="s">
        <v>39</v>
      </c>
      <c r="F265" s="245" t="s">
        <v>392</v>
      </c>
      <c r="G265" s="243"/>
      <c r="H265" s="246">
        <v>34</v>
      </c>
      <c r="I265" s="247"/>
      <c r="J265" s="243"/>
      <c r="K265" s="243"/>
      <c r="L265" s="248"/>
      <c r="M265" s="249"/>
      <c r="N265" s="250"/>
      <c r="O265" s="250"/>
      <c r="P265" s="250"/>
      <c r="Q265" s="250"/>
      <c r="R265" s="250"/>
      <c r="S265" s="250"/>
      <c r="T265" s="251"/>
      <c r="AT265" s="252" t="s">
        <v>164</v>
      </c>
      <c r="AU265" s="252" t="s">
        <v>89</v>
      </c>
      <c r="AV265" s="13" t="s">
        <v>89</v>
      </c>
      <c r="AW265" s="13" t="s">
        <v>41</v>
      </c>
      <c r="AX265" s="13" t="s">
        <v>80</v>
      </c>
      <c r="AY265" s="252" t="s">
        <v>152</v>
      </c>
    </row>
    <row r="266" s="14" customFormat="1">
      <c r="B266" s="253"/>
      <c r="C266" s="254"/>
      <c r="D266" s="229" t="s">
        <v>164</v>
      </c>
      <c r="E266" s="255" t="s">
        <v>39</v>
      </c>
      <c r="F266" s="256" t="s">
        <v>178</v>
      </c>
      <c r="G266" s="254"/>
      <c r="H266" s="257">
        <v>228.25</v>
      </c>
      <c r="I266" s="258"/>
      <c r="J266" s="254"/>
      <c r="K266" s="254"/>
      <c r="L266" s="259"/>
      <c r="M266" s="260"/>
      <c r="N266" s="261"/>
      <c r="O266" s="261"/>
      <c r="P266" s="261"/>
      <c r="Q266" s="261"/>
      <c r="R266" s="261"/>
      <c r="S266" s="261"/>
      <c r="T266" s="262"/>
      <c r="AT266" s="263" t="s">
        <v>164</v>
      </c>
      <c r="AU266" s="263" t="s">
        <v>89</v>
      </c>
      <c r="AV266" s="14" t="s">
        <v>160</v>
      </c>
      <c r="AW266" s="14" t="s">
        <v>41</v>
      </c>
      <c r="AX266" s="14" t="s">
        <v>87</v>
      </c>
      <c r="AY266" s="263" t="s">
        <v>152</v>
      </c>
    </row>
    <row r="267" s="1" customFormat="1" ht="33.75" customHeight="1">
      <c r="B267" s="39"/>
      <c r="C267" s="217" t="s">
        <v>393</v>
      </c>
      <c r="D267" s="217" t="s">
        <v>155</v>
      </c>
      <c r="E267" s="218" t="s">
        <v>394</v>
      </c>
      <c r="F267" s="219" t="s">
        <v>395</v>
      </c>
      <c r="G267" s="220" t="s">
        <v>198</v>
      </c>
      <c r="H267" s="221">
        <v>4</v>
      </c>
      <c r="I267" s="222"/>
      <c r="J267" s="223">
        <f>ROUND(I267*H267,2)</f>
        <v>0</v>
      </c>
      <c r="K267" s="219" t="s">
        <v>199</v>
      </c>
      <c r="L267" s="44"/>
      <c r="M267" s="224" t="s">
        <v>39</v>
      </c>
      <c r="N267" s="225" t="s">
        <v>53</v>
      </c>
      <c r="O267" s="80"/>
      <c r="P267" s="226">
        <f>O267*H267</f>
        <v>0</v>
      </c>
      <c r="Q267" s="226">
        <v>0</v>
      </c>
      <c r="R267" s="226">
        <f>Q267*H267</f>
        <v>0</v>
      </c>
      <c r="S267" s="226">
        <v>0</v>
      </c>
      <c r="T267" s="227">
        <f>S267*H267</f>
        <v>0</v>
      </c>
      <c r="AR267" s="17" t="s">
        <v>160</v>
      </c>
      <c r="AT267" s="17" t="s">
        <v>155</v>
      </c>
      <c r="AU267" s="17" t="s">
        <v>89</v>
      </c>
      <c r="AY267" s="17" t="s">
        <v>152</v>
      </c>
      <c r="BE267" s="228">
        <f>IF(N267="základní",J267,0)</f>
        <v>0</v>
      </c>
      <c r="BF267" s="228">
        <f>IF(N267="snížená",J267,0)</f>
        <v>0</v>
      </c>
      <c r="BG267" s="228">
        <f>IF(N267="zákl. přenesená",J267,0)</f>
        <v>0</v>
      </c>
      <c r="BH267" s="228">
        <f>IF(N267="sníž. přenesená",J267,0)</f>
        <v>0</v>
      </c>
      <c r="BI267" s="228">
        <f>IF(N267="nulová",J267,0)</f>
        <v>0</v>
      </c>
      <c r="BJ267" s="17" t="s">
        <v>160</v>
      </c>
      <c r="BK267" s="228">
        <f>ROUND(I267*H267,2)</f>
        <v>0</v>
      </c>
      <c r="BL267" s="17" t="s">
        <v>160</v>
      </c>
      <c r="BM267" s="17" t="s">
        <v>396</v>
      </c>
    </row>
    <row r="268" s="1" customFormat="1">
      <c r="B268" s="39"/>
      <c r="C268" s="40"/>
      <c r="D268" s="229" t="s">
        <v>162</v>
      </c>
      <c r="E268" s="40"/>
      <c r="F268" s="230" t="s">
        <v>385</v>
      </c>
      <c r="G268" s="40"/>
      <c r="H268" s="40"/>
      <c r="I268" s="144"/>
      <c r="J268" s="40"/>
      <c r="K268" s="40"/>
      <c r="L268" s="44"/>
      <c r="M268" s="231"/>
      <c r="N268" s="80"/>
      <c r="O268" s="80"/>
      <c r="P268" s="80"/>
      <c r="Q268" s="80"/>
      <c r="R268" s="80"/>
      <c r="S268" s="80"/>
      <c r="T268" s="81"/>
      <c r="AT268" s="17" t="s">
        <v>162</v>
      </c>
      <c r="AU268" s="17" t="s">
        <v>89</v>
      </c>
    </row>
    <row r="269" s="12" customFormat="1">
      <c r="B269" s="232"/>
      <c r="C269" s="233"/>
      <c r="D269" s="229" t="s">
        <v>164</v>
      </c>
      <c r="E269" s="234" t="s">
        <v>39</v>
      </c>
      <c r="F269" s="235" t="s">
        <v>397</v>
      </c>
      <c r="G269" s="233"/>
      <c r="H269" s="234" t="s">
        <v>39</v>
      </c>
      <c r="I269" s="236"/>
      <c r="J269" s="233"/>
      <c r="K269" s="233"/>
      <c r="L269" s="237"/>
      <c r="M269" s="238"/>
      <c r="N269" s="239"/>
      <c r="O269" s="239"/>
      <c r="P269" s="239"/>
      <c r="Q269" s="239"/>
      <c r="R269" s="239"/>
      <c r="S269" s="239"/>
      <c r="T269" s="240"/>
      <c r="AT269" s="241" t="s">
        <v>164</v>
      </c>
      <c r="AU269" s="241" t="s">
        <v>89</v>
      </c>
      <c r="AV269" s="12" t="s">
        <v>87</v>
      </c>
      <c r="AW269" s="12" t="s">
        <v>41</v>
      </c>
      <c r="AX269" s="12" t="s">
        <v>80</v>
      </c>
      <c r="AY269" s="241" t="s">
        <v>152</v>
      </c>
    </row>
    <row r="270" s="13" customFormat="1">
      <c r="B270" s="242"/>
      <c r="C270" s="243"/>
      <c r="D270" s="229" t="s">
        <v>164</v>
      </c>
      <c r="E270" s="244" t="s">
        <v>39</v>
      </c>
      <c r="F270" s="245" t="s">
        <v>160</v>
      </c>
      <c r="G270" s="243"/>
      <c r="H270" s="246">
        <v>4</v>
      </c>
      <c r="I270" s="247"/>
      <c r="J270" s="243"/>
      <c r="K270" s="243"/>
      <c r="L270" s="248"/>
      <c r="M270" s="249"/>
      <c r="N270" s="250"/>
      <c r="O270" s="250"/>
      <c r="P270" s="250"/>
      <c r="Q270" s="250"/>
      <c r="R270" s="250"/>
      <c r="S270" s="250"/>
      <c r="T270" s="251"/>
      <c r="AT270" s="252" t="s">
        <v>164</v>
      </c>
      <c r="AU270" s="252" t="s">
        <v>89</v>
      </c>
      <c r="AV270" s="13" t="s">
        <v>89</v>
      </c>
      <c r="AW270" s="13" t="s">
        <v>41</v>
      </c>
      <c r="AX270" s="13" t="s">
        <v>80</v>
      </c>
      <c r="AY270" s="252" t="s">
        <v>152</v>
      </c>
    </row>
    <row r="271" s="14" customFormat="1">
      <c r="B271" s="253"/>
      <c r="C271" s="254"/>
      <c r="D271" s="229" t="s">
        <v>164</v>
      </c>
      <c r="E271" s="255" t="s">
        <v>39</v>
      </c>
      <c r="F271" s="256" t="s">
        <v>178</v>
      </c>
      <c r="G271" s="254"/>
      <c r="H271" s="257">
        <v>4</v>
      </c>
      <c r="I271" s="258"/>
      <c r="J271" s="254"/>
      <c r="K271" s="254"/>
      <c r="L271" s="259"/>
      <c r="M271" s="260"/>
      <c r="N271" s="261"/>
      <c r="O271" s="261"/>
      <c r="P271" s="261"/>
      <c r="Q271" s="261"/>
      <c r="R271" s="261"/>
      <c r="S271" s="261"/>
      <c r="T271" s="262"/>
      <c r="AT271" s="263" t="s">
        <v>164</v>
      </c>
      <c r="AU271" s="263" t="s">
        <v>89</v>
      </c>
      <c r="AV271" s="14" t="s">
        <v>160</v>
      </c>
      <c r="AW271" s="14" t="s">
        <v>41</v>
      </c>
      <c r="AX271" s="14" t="s">
        <v>87</v>
      </c>
      <c r="AY271" s="263" t="s">
        <v>152</v>
      </c>
    </row>
    <row r="272" s="1" customFormat="1" ht="33.75" customHeight="1">
      <c r="B272" s="39"/>
      <c r="C272" s="217" t="s">
        <v>398</v>
      </c>
      <c r="D272" s="217" t="s">
        <v>155</v>
      </c>
      <c r="E272" s="218" t="s">
        <v>399</v>
      </c>
      <c r="F272" s="219" t="s">
        <v>400</v>
      </c>
      <c r="G272" s="220" t="s">
        <v>109</v>
      </c>
      <c r="H272" s="221">
        <v>14</v>
      </c>
      <c r="I272" s="222"/>
      <c r="J272" s="223">
        <f>ROUND(I272*H272,2)</f>
        <v>0</v>
      </c>
      <c r="K272" s="219" t="s">
        <v>199</v>
      </c>
      <c r="L272" s="44"/>
      <c r="M272" s="224" t="s">
        <v>39</v>
      </c>
      <c r="N272" s="225" t="s">
        <v>53</v>
      </c>
      <c r="O272" s="80"/>
      <c r="P272" s="226">
        <f>O272*H272</f>
        <v>0</v>
      </c>
      <c r="Q272" s="226">
        <v>0</v>
      </c>
      <c r="R272" s="226">
        <f>Q272*H272</f>
        <v>0</v>
      </c>
      <c r="S272" s="226">
        <v>0</v>
      </c>
      <c r="T272" s="227">
        <f>S272*H272</f>
        <v>0</v>
      </c>
      <c r="AR272" s="17" t="s">
        <v>160</v>
      </c>
      <c r="AT272" s="17" t="s">
        <v>155</v>
      </c>
      <c r="AU272" s="17" t="s">
        <v>89</v>
      </c>
      <c r="AY272" s="17" t="s">
        <v>152</v>
      </c>
      <c r="BE272" s="228">
        <f>IF(N272="základní",J272,0)</f>
        <v>0</v>
      </c>
      <c r="BF272" s="228">
        <f>IF(N272="snížená",J272,0)</f>
        <v>0</v>
      </c>
      <c r="BG272" s="228">
        <f>IF(N272="zákl. přenesená",J272,0)</f>
        <v>0</v>
      </c>
      <c r="BH272" s="228">
        <f>IF(N272="sníž. přenesená",J272,0)</f>
        <v>0</v>
      </c>
      <c r="BI272" s="228">
        <f>IF(N272="nulová",J272,0)</f>
        <v>0</v>
      </c>
      <c r="BJ272" s="17" t="s">
        <v>160</v>
      </c>
      <c r="BK272" s="228">
        <f>ROUND(I272*H272,2)</f>
        <v>0</v>
      </c>
      <c r="BL272" s="17" t="s">
        <v>160</v>
      </c>
      <c r="BM272" s="17" t="s">
        <v>401</v>
      </c>
    </row>
    <row r="273" s="1" customFormat="1">
      <c r="B273" s="39"/>
      <c r="C273" s="40"/>
      <c r="D273" s="229" t="s">
        <v>162</v>
      </c>
      <c r="E273" s="40"/>
      <c r="F273" s="230" t="s">
        <v>402</v>
      </c>
      <c r="G273" s="40"/>
      <c r="H273" s="40"/>
      <c r="I273" s="144"/>
      <c r="J273" s="40"/>
      <c r="K273" s="40"/>
      <c r="L273" s="44"/>
      <c r="M273" s="231"/>
      <c r="N273" s="80"/>
      <c r="O273" s="80"/>
      <c r="P273" s="80"/>
      <c r="Q273" s="80"/>
      <c r="R273" s="80"/>
      <c r="S273" s="80"/>
      <c r="T273" s="81"/>
      <c r="AT273" s="17" t="s">
        <v>162</v>
      </c>
      <c r="AU273" s="17" t="s">
        <v>89</v>
      </c>
    </row>
    <row r="274" s="12" customFormat="1">
      <c r="B274" s="232"/>
      <c r="C274" s="233"/>
      <c r="D274" s="229" t="s">
        <v>164</v>
      </c>
      <c r="E274" s="234" t="s">
        <v>39</v>
      </c>
      <c r="F274" s="235" t="s">
        <v>403</v>
      </c>
      <c r="G274" s="233"/>
      <c r="H274" s="234" t="s">
        <v>39</v>
      </c>
      <c r="I274" s="236"/>
      <c r="J274" s="233"/>
      <c r="K274" s="233"/>
      <c r="L274" s="237"/>
      <c r="M274" s="238"/>
      <c r="N274" s="239"/>
      <c r="O274" s="239"/>
      <c r="P274" s="239"/>
      <c r="Q274" s="239"/>
      <c r="R274" s="239"/>
      <c r="S274" s="239"/>
      <c r="T274" s="240"/>
      <c r="AT274" s="241" t="s">
        <v>164</v>
      </c>
      <c r="AU274" s="241" t="s">
        <v>89</v>
      </c>
      <c r="AV274" s="12" t="s">
        <v>87</v>
      </c>
      <c r="AW274" s="12" t="s">
        <v>41</v>
      </c>
      <c r="AX274" s="12" t="s">
        <v>80</v>
      </c>
      <c r="AY274" s="241" t="s">
        <v>152</v>
      </c>
    </row>
    <row r="275" s="13" customFormat="1">
      <c r="B275" s="242"/>
      <c r="C275" s="243"/>
      <c r="D275" s="229" t="s">
        <v>164</v>
      </c>
      <c r="E275" s="244" t="s">
        <v>39</v>
      </c>
      <c r="F275" s="245" t="s">
        <v>227</v>
      </c>
      <c r="G275" s="243"/>
      <c r="H275" s="246">
        <v>7</v>
      </c>
      <c r="I275" s="247"/>
      <c r="J275" s="243"/>
      <c r="K275" s="243"/>
      <c r="L275" s="248"/>
      <c r="M275" s="249"/>
      <c r="N275" s="250"/>
      <c r="O275" s="250"/>
      <c r="P275" s="250"/>
      <c r="Q275" s="250"/>
      <c r="R275" s="250"/>
      <c r="S275" s="250"/>
      <c r="T275" s="251"/>
      <c r="AT275" s="252" t="s">
        <v>164</v>
      </c>
      <c r="AU275" s="252" t="s">
        <v>89</v>
      </c>
      <c r="AV275" s="13" t="s">
        <v>89</v>
      </c>
      <c r="AW275" s="13" t="s">
        <v>41</v>
      </c>
      <c r="AX275" s="13" t="s">
        <v>80</v>
      </c>
      <c r="AY275" s="252" t="s">
        <v>152</v>
      </c>
    </row>
    <row r="276" s="12" customFormat="1">
      <c r="B276" s="232"/>
      <c r="C276" s="233"/>
      <c r="D276" s="229" t="s">
        <v>164</v>
      </c>
      <c r="E276" s="234" t="s">
        <v>39</v>
      </c>
      <c r="F276" s="235" t="s">
        <v>404</v>
      </c>
      <c r="G276" s="233"/>
      <c r="H276" s="234" t="s">
        <v>39</v>
      </c>
      <c r="I276" s="236"/>
      <c r="J276" s="233"/>
      <c r="K276" s="233"/>
      <c r="L276" s="237"/>
      <c r="M276" s="238"/>
      <c r="N276" s="239"/>
      <c r="O276" s="239"/>
      <c r="P276" s="239"/>
      <c r="Q276" s="239"/>
      <c r="R276" s="239"/>
      <c r="S276" s="239"/>
      <c r="T276" s="240"/>
      <c r="AT276" s="241" t="s">
        <v>164</v>
      </c>
      <c r="AU276" s="241" t="s">
        <v>89</v>
      </c>
      <c r="AV276" s="12" t="s">
        <v>87</v>
      </c>
      <c r="AW276" s="12" t="s">
        <v>41</v>
      </c>
      <c r="AX276" s="12" t="s">
        <v>80</v>
      </c>
      <c r="AY276" s="241" t="s">
        <v>152</v>
      </c>
    </row>
    <row r="277" s="13" customFormat="1">
      <c r="B277" s="242"/>
      <c r="C277" s="243"/>
      <c r="D277" s="229" t="s">
        <v>164</v>
      </c>
      <c r="E277" s="244" t="s">
        <v>39</v>
      </c>
      <c r="F277" s="245" t="s">
        <v>227</v>
      </c>
      <c r="G277" s="243"/>
      <c r="H277" s="246">
        <v>7</v>
      </c>
      <c r="I277" s="247"/>
      <c r="J277" s="243"/>
      <c r="K277" s="243"/>
      <c r="L277" s="248"/>
      <c r="M277" s="249"/>
      <c r="N277" s="250"/>
      <c r="O277" s="250"/>
      <c r="P277" s="250"/>
      <c r="Q277" s="250"/>
      <c r="R277" s="250"/>
      <c r="S277" s="250"/>
      <c r="T277" s="251"/>
      <c r="AT277" s="252" t="s">
        <v>164</v>
      </c>
      <c r="AU277" s="252" t="s">
        <v>89</v>
      </c>
      <c r="AV277" s="13" t="s">
        <v>89</v>
      </c>
      <c r="AW277" s="13" t="s">
        <v>41</v>
      </c>
      <c r="AX277" s="13" t="s">
        <v>80</v>
      </c>
      <c r="AY277" s="252" t="s">
        <v>152</v>
      </c>
    </row>
    <row r="278" s="14" customFormat="1">
      <c r="B278" s="253"/>
      <c r="C278" s="254"/>
      <c r="D278" s="229" t="s">
        <v>164</v>
      </c>
      <c r="E278" s="255" t="s">
        <v>39</v>
      </c>
      <c r="F278" s="256" t="s">
        <v>178</v>
      </c>
      <c r="G278" s="254"/>
      <c r="H278" s="257">
        <v>14</v>
      </c>
      <c r="I278" s="258"/>
      <c r="J278" s="254"/>
      <c r="K278" s="254"/>
      <c r="L278" s="259"/>
      <c r="M278" s="260"/>
      <c r="N278" s="261"/>
      <c r="O278" s="261"/>
      <c r="P278" s="261"/>
      <c r="Q278" s="261"/>
      <c r="R278" s="261"/>
      <c r="S278" s="261"/>
      <c r="T278" s="262"/>
      <c r="AT278" s="263" t="s">
        <v>164</v>
      </c>
      <c r="AU278" s="263" t="s">
        <v>89</v>
      </c>
      <c r="AV278" s="14" t="s">
        <v>160</v>
      </c>
      <c r="AW278" s="14" t="s">
        <v>41</v>
      </c>
      <c r="AX278" s="14" t="s">
        <v>87</v>
      </c>
      <c r="AY278" s="263" t="s">
        <v>152</v>
      </c>
    </row>
    <row r="279" s="1" customFormat="1" ht="22.5" customHeight="1">
      <c r="B279" s="39"/>
      <c r="C279" s="217" t="s">
        <v>405</v>
      </c>
      <c r="D279" s="217" t="s">
        <v>155</v>
      </c>
      <c r="E279" s="218" t="s">
        <v>406</v>
      </c>
      <c r="F279" s="219" t="s">
        <v>407</v>
      </c>
      <c r="G279" s="220" t="s">
        <v>198</v>
      </c>
      <c r="H279" s="221">
        <v>227</v>
      </c>
      <c r="I279" s="222"/>
      <c r="J279" s="223">
        <f>ROUND(I279*H279,2)</f>
        <v>0</v>
      </c>
      <c r="K279" s="219" t="s">
        <v>199</v>
      </c>
      <c r="L279" s="44"/>
      <c r="M279" s="224" t="s">
        <v>39</v>
      </c>
      <c r="N279" s="225" t="s">
        <v>53</v>
      </c>
      <c r="O279" s="80"/>
      <c r="P279" s="226">
        <f>O279*H279</f>
        <v>0</v>
      </c>
      <c r="Q279" s="226">
        <v>0</v>
      </c>
      <c r="R279" s="226">
        <f>Q279*H279</f>
        <v>0</v>
      </c>
      <c r="S279" s="226">
        <v>0</v>
      </c>
      <c r="T279" s="227">
        <f>S279*H279</f>
        <v>0</v>
      </c>
      <c r="AR279" s="17" t="s">
        <v>160</v>
      </c>
      <c r="AT279" s="17" t="s">
        <v>155</v>
      </c>
      <c r="AU279" s="17" t="s">
        <v>89</v>
      </c>
      <c r="AY279" s="17" t="s">
        <v>152</v>
      </c>
      <c r="BE279" s="228">
        <f>IF(N279="základní",J279,0)</f>
        <v>0</v>
      </c>
      <c r="BF279" s="228">
        <f>IF(N279="snížená",J279,0)</f>
        <v>0</v>
      </c>
      <c r="BG279" s="228">
        <f>IF(N279="zákl. přenesená",J279,0)</f>
        <v>0</v>
      </c>
      <c r="BH279" s="228">
        <f>IF(N279="sníž. přenesená",J279,0)</f>
        <v>0</v>
      </c>
      <c r="BI279" s="228">
        <f>IF(N279="nulová",J279,0)</f>
        <v>0</v>
      </c>
      <c r="BJ279" s="17" t="s">
        <v>160</v>
      </c>
      <c r="BK279" s="228">
        <f>ROUND(I279*H279,2)</f>
        <v>0</v>
      </c>
      <c r="BL279" s="17" t="s">
        <v>160</v>
      </c>
      <c r="BM279" s="17" t="s">
        <v>408</v>
      </c>
    </row>
    <row r="280" s="1" customFormat="1">
      <c r="B280" s="39"/>
      <c r="C280" s="40"/>
      <c r="D280" s="229" t="s">
        <v>162</v>
      </c>
      <c r="E280" s="40"/>
      <c r="F280" s="230" t="s">
        <v>409</v>
      </c>
      <c r="G280" s="40"/>
      <c r="H280" s="40"/>
      <c r="I280" s="144"/>
      <c r="J280" s="40"/>
      <c r="K280" s="40"/>
      <c r="L280" s="44"/>
      <c r="M280" s="231"/>
      <c r="N280" s="80"/>
      <c r="O280" s="80"/>
      <c r="P280" s="80"/>
      <c r="Q280" s="80"/>
      <c r="R280" s="80"/>
      <c r="S280" s="80"/>
      <c r="T280" s="81"/>
      <c r="AT280" s="17" t="s">
        <v>162</v>
      </c>
      <c r="AU280" s="17" t="s">
        <v>89</v>
      </c>
    </row>
    <row r="281" s="1" customFormat="1">
      <c r="B281" s="39"/>
      <c r="C281" s="40"/>
      <c r="D281" s="229" t="s">
        <v>202</v>
      </c>
      <c r="E281" s="40"/>
      <c r="F281" s="230" t="s">
        <v>410</v>
      </c>
      <c r="G281" s="40"/>
      <c r="H281" s="40"/>
      <c r="I281" s="144"/>
      <c r="J281" s="40"/>
      <c r="K281" s="40"/>
      <c r="L281" s="44"/>
      <c r="M281" s="231"/>
      <c r="N281" s="80"/>
      <c r="O281" s="80"/>
      <c r="P281" s="80"/>
      <c r="Q281" s="80"/>
      <c r="R281" s="80"/>
      <c r="S281" s="80"/>
      <c r="T281" s="81"/>
      <c r="AT281" s="17" t="s">
        <v>202</v>
      </c>
      <c r="AU281" s="17" t="s">
        <v>89</v>
      </c>
    </row>
    <row r="282" s="12" customFormat="1">
      <c r="B282" s="232"/>
      <c r="C282" s="233"/>
      <c r="D282" s="229" t="s">
        <v>164</v>
      </c>
      <c r="E282" s="234" t="s">
        <v>39</v>
      </c>
      <c r="F282" s="235" t="s">
        <v>411</v>
      </c>
      <c r="G282" s="233"/>
      <c r="H282" s="234" t="s">
        <v>39</v>
      </c>
      <c r="I282" s="236"/>
      <c r="J282" s="233"/>
      <c r="K282" s="233"/>
      <c r="L282" s="237"/>
      <c r="M282" s="238"/>
      <c r="N282" s="239"/>
      <c r="O282" s="239"/>
      <c r="P282" s="239"/>
      <c r="Q282" s="239"/>
      <c r="R282" s="239"/>
      <c r="S282" s="239"/>
      <c r="T282" s="240"/>
      <c r="AT282" s="241" t="s">
        <v>164</v>
      </c>
      <c r="AU282" s="241" t="s">
        <v>89</v>
      </c>
      <c r="AV282" s="12" t="s">
        <v>87</v>
      </c>
      <c r="AW282" s="12" t="s">
        <v>41</v>
      </c>
      <c r="AX282" s="12" t="s">
        <v>80</v>
      </c>
      <c r="AY282" s="241" t="s">
        <v>152</v>
      </c>
    </row>
    <row r="283" s="13" customFormat="1">
      <c r="B283" s="242"/>
      <c r="C283" s="243"/>
      <c r="D283" s="229" t="s">
        <v>164</v>
      </c>
      <c r="E283" s="244" t="s">
        <v>39</v>
      </c>
      <c r="F283" s="245" t="s">
        <v>412</v>
      </c>
      <c r="G283" s="243"/>
      <c r="H283" s="246">
        <v>5</v>
      </c>
      <c r="I283" s="247"/>
      <c r="J283" s="243"/>
      <c r="K283" s="243"/>
      <c r="L283" s="248"/>
      <c r="M283" s="249"/>
      <c r="N283" s="250"/>
      <c r="O283" s="250"/>
      <c r="P283" s="250"/>
      <c r="Q283" s="250"/>
      <c r="R283" s="250"/>
      <c r="S283" s="250"/>
      <c r="T283" s="251"/>
      <c r="AT283" s="252" t="s">
        <v>164</v>
      </c>
      <c r="AU283" s="252" t="s">
        <v>89</v>
      </c>
      <c r="AV283" s="13" t="s">
        <v>89</v>
      </c>
      <c r="AW283" s="13" t="s">
        <v>41</v>
      </c>
      <c r="AX283" s="13" t="s">
        <v>80</v>
      </c>
      <c r="AY283" s="252" t="s">
        <v>152</v>
      </c>
    </row>
    <row r="284" s="12" customFormat="1">
      <c r="B284" s="232"/>
      <c r="C284" s="233"/>
      <c r="D284" s="229" t="s">
        <v>164</v>
      </c>
      <c r="E284" s="234" t="s">
        <v>39</v>
      </c>
      <c r="F284" s="235" t="s">
        <v>413</v>
      </c>
      <c r="G284" s="233"/>
      <c r="H284" s="234" t="s">
        <v>39</v>
      </c>
      <c r="I284" s="236"/>
      <c r="J284" s="233"/>
      <c r="K284" s="233"/>
      <c r="L284" s="237"/>
      <c r="M284" s="238"/>
      <c r="N284" s="239"/>
      <c r="O284" s="239"/>
      <c r="P284" s="239"/>
      <c r="Q284" s="239"/>
      <c r="R284" s="239"/>
      <c r="S284" s="239"/>
      <c r="T284" s="240"/>
      <c r="AT284" s="241" t="s">
        <v>164</v>
      </c>
      <c r="AU284" s="241" t="s">
        <v>89</v>
      </c>
      <c r="AV284" s="12" t="s">
        <v>87</v>
      </c>
      <c r="AW284" s="12" t="s">
        <v>41</v>
      </c>
      <c r="AX284" s="12" t="s">
        <v>80</v>
      </c>
      <c r="AY284" s="241" t="s">
        <v>152</v>
      </c>
    </row>
    <row r="285" s="13" customFormat="1">
      <c r="B285" s="242"/>
      <c r="C285" s="243"/>
      <c r="D285" s="229" t="s">
        <v>164</v>
      </c>
      <c r="E285" s="244" t="s">
        <v>39</v>
      </c>
      <c r="F285" s="245" t="s">
        <v>414</v>
      </c>
      <c r="G285" s="243"/>
      <c r="H285" s="246">
        <v>195</v>
      </c>
      <c r="I285" s="247"/>
      <c r="J285" s="243"/>
      <c r="K285" s="243"/>
      <c r="L285" s="248"/>
      <c r="M285" s="249"/>
      <c r="N285" s="250"/>
      <c r="O285" s="250"/>
      <c r="P285" s="250"/>
      <c r="Q285" s="250"/>
      <c r="R285" s="250"/>
      <c r="S285" s="250"/>
      <c r="T285" s="251"/>
      <c r="AT285" s="252" t="s">
        <v>164</v>
      </c>
      <c r="AU285" s="252" t="s">
        <v>89</v>
      </c>
      <c r="AV285" s="13" t="s">
        <v>89</v>
      </c>
      <c r="AW285" s="13" t="s">
        <v>41</v>
      </c>
      <c r="AX285" s="13" t="s">
        <v>80</v>
      </c>
      <c r="AY285" s="252" t="s">
        <v>152</v>
      </c>
    </row>
    <row r="286" s="12" customFormat="1">
      <c r="B286" s="232"/>
      <c r="C286" s="233"/>
      <c r="D286" s="229" t="s">
        <v>164</v>
      </c>
      <c r="E286" s="234" t="s">
        <v>39</v>
      </c>
      <c r="F286" s="235" t="s">
        <v>415</v>
      </c>
      <c r="G286" s="233"/>
      <c r="H286" s="234" t="s">
        <v>39</v>
      </c>
      <c r="I286" s="236"/>
      <c r="J286" s="233"/>
      <c r="K286" s="233"/>
      <c r="L286" s="237"/>
      <c r="M286" s="238"/>
      <c r="N286" s="239"/>
      <c r="O286" s="239"/>
      <c r="P286" s="239"/>
      <c r="Q286" s="239"/>
      <c r="R286" s="239"/>
      <c r="S286" s="239"/>
      <c r="T286" s="240"/>
      <c r="AT286" s="241" t="s">
        <v>164</v>
      </c>
      <c r="AU286" s="241" t="s">
        <v>89</v>
      </c>
      <c r="AV286" s="12" t="s">
        <v>87</v>
      </c>
      <c r="AW286" s="12" t="s">
        <v>41</v>
      </c>
      <c r="AX286" s="12" t="s">
        <v>80</v>
      </c>
      <c r="AY286" s="241" t="s">
        <v>152</v>
      </c>
    </row>
    <row r="287" s="13" customFormat="1">
      <c r="B287" s="242"/>
      <c r="C287" s="243"/>
      <c r="D287" s="229" t="s">
        <v>164</v>
      </c>
      <c r="E287" s="244" t="s">
        <v>39</v>
      </c>
      <c r="F287" s="245" t="s">
        <v>416</v>
      </c>
      <c r="G287" s="243"/>
      <c r="H287" s="246">
        <v>10</v>
      </c>
      <c r="I287" s="247"/>
      <c r="J287" s="243"/>
      <c r="K287" s="243"/>
      <c r="L287" s="248"/>
      <c r="M287" s="249"/>
      <c r="N287" s="250"/>
      <c r="O287" s="250"/>
      <c r="P287" s="250"/>
      <c r="Q287" s="250"/>
      <c r="R287" s="250"/>
      <c r="S287" s="250"/>
      <c r="T287" s="251"/>
      <c r="AT287" s="252" t="s">
        <v>164</v>
      </c>
      <c r="AU287" s="252" t="s">
        <v>89</v>
      </c>
      <c r="AV287" s="13" t="s">
        <v>89</v>
      </c>
      <c r="AW287" s="13" t="s">
        <v>41</v>
      </c>
      <c r="AX287" s="13" t="s">
        <v>80</v>
      </c>
      <c r="AY287" s="252" t="s">
        <v>152</v>
      </c>
    </row>
    <row r="288" s="12" customFormat="1">
      <c r="B288" s="232"/>
      <c r="C288" s="233"/>
      <c r="D288" s="229" t="s">
        <v>164</v>
      </c>
      <c r="E288" s="234" t="s">
        <v>39</v>
      </c>
      <c r="F288" s="235" t="s">
        <v>417</v>
      </c>
      <c r="G288" s="233"/>
      <c r="H288" s="234" t="s">
        <v>39</v>
      </c>
      <c r="I288" s="236"/>
      <c r="J288" s="233"/>
      <c r="K288" s="233"/>
      <c r="L288" s="237"/>
      <c r="M288" s="238"/>
      <c r="N288" s="239"/>
      <c r="O288" s="239"/>
      <c r="P288" s="239"/>
      <c r="Q288" s="239"/>
      <c r="R288" s="239"/>
      <c r="S288" s="239"/>
      <c r="T288" s="240"/>
      <c r="AT288" s="241" t="s">
        <v>164</v>
      </c>
      <c r="AU288" s="241" t="s">
        <v>89</v>
      </c>
      <c r="AV288" s="12" t="s">
        <v>87</v>
      </c>
      <c r="AW288" s="12" t="s">
        <v>41</v>
      </c>
      <c r="AX288" s="12" t="s">
        <v>80</v>
      </c>
      <c r="AY288" s="241" t="s">
        <v>152</v>
      </c>
    </row>
    <row r="289" s="13" customFormat="1">
      <c r="B289" s="242"/>
      <c r="C289" s="243"/>
      <c r="D289" s="229" t="s">
        <v>164</v>
      </c>
      <c r="E289" s="244" t="s">
        <v>39</v>
      </c>
      <c r="F289" s="245" t="s">
        <v>418</v>
      </c>
      <c r="G289" s="243"/>
      <c r="H289" s="246">
        <v>8</v>
      </c>
      <c r="I289" s="247"/>
      <c r="J289" s="243"/>
      <c r="K289" s="243"/>
      <c r="L289" s="248"/>
      <c r="M289" s="249"/>
      <c r="N289" s="250"/>
      <c r="O289" s="250"/>
      <c r="P289" s="250"/>
      <c r="Q289" s="250"/>
      <c r="R289" s="250"/>
      <c r="S289" s="250"/>
      <c r="T289" s="251"/>
      <c r="AT289" s="252" t="s">
        <v>164</v>
      </c>
      <c r="AU289" s="252" t="s">
        <v>89</v>
      </c>
      <c r="AV289" s="13" t="s">
        <v>89</v>
      </c>
      <c r="AW289" s="13" t="s">
        <v>41</v>
      </c>
      <c r="AX289" s="13" t="s">
        <v>80</v>
      </c>
      <c r="AY289" s="252" t="s">
        <v>152</v>
      </c>
    </row>
    <row r="290" s="12" customFormat="1">
      <c r="B290" s="232"/>
      <c r="C290" s="233"/>
      <c r="D290" s="229" t="s">
        <v>164</v>
      </c>
      <c r="E290" s="234" t="s">
        <v>39</v>
      </c>
      <c r="F290" s="235" t="s">
        <v>419</v>
      </c>
      <c r="G290" s="233"/>
      <c r="H290" s="234" t="s">
        <v>39</v>
      </c>
      <c r="I290" s="236"/>
      <c r="J290" s="233"/>
      <c r="K290" s="233"/>
      <c r="L290" s="237"/>
      <c r="M290" s="238"/>
      <c r="N290" s="239"/>
      <c r="O290" s="239"/>
      <c r="P290" s="239"/>
      <c r="Q290" s="239"/>
      <c r="R290" s="239"/>
      <c r="S290" s="239"/>
      <c r="T290" s="240"/>
      <c r="AT290" s="241" t="s">
        <v>164</v>
      </c>
      <c r="AU290" s="241" t="s">
        <v>89</v>
      </c>
      <c r="AV290" s="12" t="s">
        <v>87</v>
      </c>
      <c r="AW290" s="12" t="s">
        <v>41</v>
      </c>
      <c r="AX290" s="12" t="s">
        <v>80</v>
      </c>
      <c r="AY290" s="241" t="s">
        <v>152</v>
      </c>
    </row>
    <row r="291" s="13" customFormat="1">
      <c r="B291" s="242"/>
      <c r="C291" s="243"/>
      <c r="D291" s="229" t="s">
        <v>164</v>
      </c>
      <c r="E291" s="244" t="s">
        <v>39</v>
      </c>
      <c r="F291" s="245" t="s">
        <v>420</v>
      </c>
      <c r="G291" s="243"/>
      <c r="H291" s="246">
        <v>9</v>
      </c>
      <c r="I291" s="247"/>
      <c r="J291" s="243"/>
      <c r="K291" s="243"/>
      <c r="L291" s="248"/>
      <c r="M291" s="249"/>
      <c r="N291" s="250"/>
      <c r="O291" s="250"/>
      <c r="P291" s="250"/>
      <c r="Q291" s="250"/>
      <c r="R291" s="250"/>
      <c r="S291" s="250"/>
      <c r="T291" s="251"/>
      <c r="AT291" s="252" t="s">
        <v>164</v>
      </c>
      <c r="AU291" s="252" t="s">
        <v>89</v>
      </c>
      <c r="AV291" s="13" t="s">
        <v>89</v>
      </c>
      <c r="AW291" s="13" t="s">
        <v>41</v>
      </c>
      <c r="AX291" s="13" t="s">
        <v>80</v>
      </c>
      <c r="AY291" s="252" t="s">
        <v>152</v>
      </c>
    </row>
    <row r="292" s="14" customFormat="1">
      <c r="B292" s="253"/>
      <c r="C292" s="254"/>
      <c r="D292" s="229" t="s">
        <v>164</v>
      </c>
      <c r="E292" s="255" t="s">
        <v>39</v>
      </c>
      <c r="F292" s="256" t="s">
        <v>178</v>
      </c>
      <c r="G292" s="254"/>
      <c r="H292" s="257">
        <v>227</v>
      </c>
      <c r="I292" s="258"/>
      <c r="J292" s="254"/>
      <c r="K292" s="254"/>
      <c r="L292" s="259"/>
      <c r="M292" s="260"/>
      <c r="N292" s="261"/>
      <c r="O292" s="261"/>
      <c r="P292" s="261"/>
      <c r="Q292" s="261"/>
      <c r="R292" s="261"/>
      <c r="S292" s="261"/>
      <c r="T292" s="262"/>
      <c r="AT292" s="263" t="s">
        <v>164</v>
      </c>
      <c r="AU292" s="263" t="s">
        <v>89</v>
      </c>
      <c r="AV292" s="14" t="s">
        <v>160</v>
      </c>
      <c r="AW292" s="14" t="s">
        <v>41</v>
      </c>
      <c r="AX292" s="14" t="s">
        <v>87</v>
      </c>
      <c r="AY292" s="263" t="s">
        <v>152</v>
      </c>
    </row>
    <row r="293" s="1" customFormat="1" ht="22.5" customHeight="1">
      <c r="B293" s="39"/>
      <c r="C293" s="264" t="s">
        <v>421</v>
      </c>
      <c r="D293" s="264" t="s">
        <v>422</v>
      </c>
      <c r="E293" s="265" t="s">
        <v>423</v>
      </c>
      <c r="F293" s="266" t="s">
        <v>424</v>
      </c>
      <c r="G293" s="267" t="s">
        <v>124</v>
      </c>
      <c r="H293" s="268">
        <v>2742.8589999999999</v>
      </c>
      <c r="I293" s="269"/>
      <c r="J293" s="270">
        <f>ROUND(I293*H293,2)</f>
        <v>0</v>
      </c>
      <c r="K293" s="266" t="s">
        <v>199</v>
      </c>
      <c r="L293" s="271"/>
      <c r="M293" s="272" t="s">
        <v>39</v>
      </c>
      <c r="N293" s="273" t="s">
        <v>53</v>
      </c>
      <c r="O293" s="80"/>
      <c r="P293" s="226">
        <f>O293*H293</f>
        <v>0</v>
      </c>
      <c r="Q293" s="226">
        <v>1</v>
      </c>
      <c r="R293" s="226">
        <f>Q293*H293</f>
        <v>2742.8589999999999</v>
      </c>
      <c r="S293" s="226">
        <v>0</v>
      </c>
      <c r="T293" s="227">
        <f>S293*H293</f>
        <v>0</v>
      </c>
      <c r="AR293" s="17" t="s">
        <v>235</v>
      </c>
      <c r="AT293" s="17" t="s">
        <v>422</v>
      </c>
      <c r="AU293" s="17" t="s">
        <v>89</v>
      </c>
      <c r="AY293" s="17" t="s">
        <v>152</v>
      </c>
      <c r="BE293" s="228">
        <f>IF(N293="základní",J293,0)</f>
        <v>0</v>
      </c>
      <c r="BF293" s="228">
        <f>IF(N293="snížená",J293,0)</f>
        <v>0</v>
      </c>
      <c r="BG293" s="228">
        <f>IF(N293="zákl. přenesená",J293,0)</f>
        <v>0</v>
      </c>
      <c r="BH293" s="228">
        <f>IF(N293="sníž. přenesená",J293,0)</f>
        <v>0</v>
      </c>
      <c r="BI293" s="228">
        <f>IF(N293="nulová",J293,0)</f>
        <v>0</v>
      </c>
      <c r="BJ293" s="17" t="s">
        <v>160</v>
      </c>
      <c r="BK293" s="228">
        <f>ROUND(I293*H293,2)</f>
        <v>0</v>
      </c>
      <c r="BL293" s="17" t="s">
        <v>160</v>
      </c>
      <c r="BM293" s="17" t="s">
        <v>425</v>
      </c>
    </row>
    <row r="294" s="13" customFormat="1">
      <c r="B294" s="242"/>
      <c r="C294" s="243"/>
      <c r="D294" s="229" t="s">
        <v>164</v>
      </c>
      <c r="E294" s="244" t="s">
        <v>39</v>
      </c>
      <c r="F294" s="245" t="s">
        <v>426</v>
      </c>
      <c r="G294" s="243"/>
      <c r="H294" s="246">
        <v>2742.8589999999999</v>
      </c>
      <c r="I294" s="247"/>
      <c r="J294" s="243"/>
      <c r="K294" s="243"/>
      <c r="L294" s="248"/>
      <c r="M294" s="249"/>
      <c r="N294" s="250"/>
      <c r="O294" s="250"/>
      <c r="P294" s="250"/>
      <c r="Q294" s="250"/>
      <c r="R294" s="250"/>
      <c r="S294" s="250"/>
      <c r="T294" s="251"/>
      <c r="AT294" s="252" t="s">
        <v>164</v>
      </c>
      <c r="AU294" s="252" t="s">
        <v>89</v>
      </c>
      <c r="AV294" s="13" t="s">
        <v>89</v>
      </c>
      <c r="AW294" s="13" t="s">
        <v>41</v>
      </c>
      <c r="AX294" s="13" t="s">
        <v>80</v>
      </c>
      <c r="AY294" s="252" t="s">
        <v>152</v>
      </c>
    </row>
    <row r="295" s="14" customFormat="1">
      <c r="B295" s="253"/>
      <c r="C295" s="254"/>
      <c r="D295" s="229" t="s">
        <v>164</v>
      </c>
      <c r="E295" s="255" t="s">
        <v>39</v>
      </c>
      <c r="F295" s="256" t="s">
        <v>178</v>
      </c>
      <c r="G295" s="254"/>
      <c r="H295" s="257">
        <v>2742.8589999999999</v>
      </c>
      <c r="I295" s="258"/>
      <c r="J295" s="254"/>
      <c r="K295" s="254"/>
      <c r="L295" s="259"/>
      <c r="M295" s="260"/>
      <c r="N295" s="261"/>
      <c r="O295" s="261"/>
      <c r="P295" s="261"/>
      <c r="Q295" s="261"/>
      <c r="R295" s="261"/>
      <c r="S295" s="261"/>
      <c r="T295" s="262"/>
      <c r="AT295" s="263" t="s">
        <v>164</v>
      </c>
      <c r="AU295" s="263" t="s">
        <v>89</v>
      </c>
      <c r="AV295" s="14" t="s">
        <v>160</v>
      </c>
      <c r="AW295" s="14" t="s">
        <v>41</v>
      </c>
      <c r="AX295" s="14" t="s">
        <v>87</v>
      </c>
      <c r="AY295" s="263" t="s">
        <v>152</v>
      </c>
    </row>
    <row r="296" s="1" customFormat="1" ht="22.5" customHeight="1">
      <c r="B296" s="39"/>
      <c r="C296" s="264" t="s">
        <v>427</v>
      </c>
      <c r="D296" s="264" t="s">
        <v>422</v>
      </c>
      <c r="E296" s="265" t="s">
        <v>428</v>
      </c>
      <c r="F296" s="266" t="s">
        <v>429</v>
      </c>
      <c r="G296" s="267" t="s">
        <v>109</v>
      </c>
      <c r="H296" s="268">
        <v>8.4000000000000004</v>
      </c>
      <c r="I296" s="269"/>
      <c r="J296" s="270">
        <f>ROUND(I296*H296,2)</f>
        <v>0</v>
      </c>
      <c r="K296" s="266" t="s">
        <v>199</v>
      </c>
      <c r="L296" s="271"/>
      <c r="M296" s="272" t="s">
        <v>39</v>
      </c>
      <c r="N296" s="273" t="s">
        <v>53</v>
      </c>
      <c r="O296" s="80"/>
      <c r="P296" s="226">
        <f>O296*H296</f>
        <v>0</v>
      </c>
      <c r="Q296" s="226">
        <v>0</v>
      </c>
      <c r="R296" s="226">
        <f>Q296*H296</f>
        <v>0</v>
      </c>
      <c r="S296" s="226">
        <v>0</v>
      </c>
      <c r="T296" s="227">
        <f>S296*H296</f>
        <v>0</v>
      </c>
      <c r="AR296" s="17" t="s">
        <v>235</v>
      </c>
      <c r="AT296" s="17" t="s">
        <v>422</v>
      </c>
      <c r="AU296" s="17" t="s">
        <v>89</v>
      </c>
      <c r="AY296" s="17" t="s">
        <v>152</v>
      </c>
      <c r="BE296" s="228">
        <f>IF(N296="základní",J296,0)</f>
        <v>0</v>
      </c>
      <c r="BF296" s="228">
        <f>IF(N296="snížená",J296,0)</f>
        <v>0</v>
      </c>
      <c r="BG296" s="228">
        <f>IF(N296="zákl. přenesená",J296,0)</f>
        <v>0</v>
      </c>
      <c r="BH296" s="228">
        <f>IF(N296="sníž. přenesená",J296,0)</f>
        <v>0</v>
      </c>
      <c r="BI296" s="228">
        <f>IF(N296="nulová",J296,0)</f>
        <v>0</v>
      </c>
      <c r="BJ296" s="17" t="s">
        <v>160</v>
      </c>
      <c r="BK296" s="228">
        <f>ROUND(I296*H296,2)</f>
        <v>0</v>
      </c>
      <c r="BL296" s="17" t="s">
        <v>160</v>
      </c>
      <c r="BM296" s="17" t="s">
        <v>430</v>
      </c>
    </row>
    <row r="297" s="1" customFormat="1">
      <c r="B297" s="39"/>
      <c r="C297" s="40"/>
      <c r="D297" s="229" t="s">
        <v>202</v>
      </c>
      <c r="E297" s="40"/>
      <c r="F297" s="230" t="s">
        <v>431</v>
      </c>
      <c r="G297" s="40"/>
      <c r="H297" s="40"/>
      <c r="I297" s="144"/>
      <c r="J297" s="40"/>
      <c r="K297" s="40"/>
      <c r="L297" s="44"/>
      <c r="M297" s="231"/>
      <c r="N297" s="80"/>
      <c r="O297" s="80"/>
      <c r="P297" s="80"/>
      <c r="Q297" s="80"/>
      <c r="R297" s="80"/>
      <c r="S297" s="80"/>
      <c r="T297" s="81"/>
      <c r="AT297" s="17" t="s">
        <v>202</v>
      </c>
      <c r="AU297" s="17" t="s">
        <v>89</v>
      </c>
    </row>
    <row r="298" s="1" customFormat="1" ht="22.5" customHeight="1">
      <c r="B298" s="39"/>
      <c r="C298" s="264" t="s">
        <v>432</v>
      </c>
      <c r="D298" s="264" t="s">
        <v>422</v>
      </c>
      <c r="E298" s="265" t="s">
        <v>433</v>
      </c>
      <c r="F298" s="266" t="s">
        <v>434</v>
      </c>
      <c r="G298" s="267" t="s">
        <v>251</v>
      </c>
      <c r="H298" s="268">
        <v>65</v>
      </c>
      <c r="I298" s="269"/>
      <c r="J298" s="270">
        <f>ROUND(I298*H298,2)</f>
        <v>0</v>
      </c>
      <c r="K298" s="266" t="s">
        <v>199</v>
      </c>
      <c r="L298" s="271"/>
      <c r="M298" s="272" t="s">
        <v>39</v>
      </c>
      <c r="N298" s="273" t="s">
        <v>53</v>
      </c>
      <c r="O298" s="80"/>
      <c r="P298" s="226">
        <f>O298*H298</f>
        <v>0</v>
      </c>
      <c r="Q298" s="226">
        <v>0.39700000000000002</v>
      </c>
      <c r="R298" s="226">
        <f>Q298*H298</f>
        <v>25.805</v>
      </c>
      <c r="S298" s="226">
        <v>0</v>
      </c>
      <c r="T298" s="227">
        <f>S298*H298</f>
        <v>0</v>
      </c>
      <c r="AR298" s="17" t="s">
        <v>235</v>
      </c>
      <c r="AT298" s="17" t="s">
        <v>422</v>
      </c>
      <c r="AU298" s="17" t="s">
        <v>89</v>
      </c>
      <c r="AY298" s="17" t="s">
        <v>152</v>
      </c>
      <c r="BE298" s="228">
        <f>IF(N298="základní",J298,0)</f>
        <v>0</v>
      </c>
      <c r="BF298" s="228">
        <f>IF(N298="snížená",J298,0)</f>
        <v>0</v>
      </c>
      <c r="BG298" s="228">
        <f>IF(N298="zákl. přenesená",J298,0)</f>
        <v>0</v>
      </c>
      <c r="BH298" s="228">
        <f>IF(N298="sníž. přenesená",J298,0)</f>
        <v>0</v>
      </c>
      <c r="BI298" s="228">
        <f>IF(N298="nulová",J298,0)</f>
        <v>0</v>
      </c>
      <c r="BJ298" s="17" t="s">
        <v>160</v>
      </c>
      <c r="BK298" s="228">
        <f>ROUND(I298*H298,2)</f>
        <v>0</v>
      </c>
      <c r="BL298" s="17" t="s">
        <v>160</v>
      </c>
      <c r="BM298" s="17" t="s">
        <v>435</v>
      </c>
    </row>
    <row r="299" s="1" customFormat="1">
      <c r="B299" s="39"/>
      <c r="C299" s="40"/>
      <c r="D299" s="229" t="s">
        <v>202</v>
      </c>
      <c r="E299" s="40"/>
      <c r="F299" s="230" t="s">
        <v>436</v>
      </c>
      <c r="G299" s="40"/>
      <c r="H299" s="40"/>
      <c r="I299" s="144"/>
      <c r="J299" s="40"/>
      <c r="K299" s="40"/>
      <c r="L299" s="44"/>
      <c r="M299" s="231"/>
      <c r="N299" s="80"/>
      <c r="O299" s="80"/>
      <c r="P299" s="80"/>
      <c r="Q299" s="80"/>
      <c r="R299" s="80"/>
      <c r="S299" s="80"/>
      <c r="T299" s="81"/>
      <c r="AT299" s="17" t="s">
        <v>202</v>
      </c>
      <c r="AU299" s="17" t="s">
        <v>89</v>
      </c>
    </row>
    <row r="300" s="1" customFormat="1" ht="22.5" customHeight="1">
      <c r="B300" s="39"/>
      <c r="C300" s="264" t="s">
        <v>437</v>
      </c>
      <c r="D300" s="264" t="s">
        <v>422</v>
      </c>
      <c r="E300" s="265" t="s">
        <v>438</v>
      </c>
      <c r="F300" s="266" t="s">
        <v>439</v>
      </c>
      <c r="G300" s="267" t="s">
        <v>251</v>
      </c>
      <c r="H300" s="268">
        <v>60</v>
      </c>
      <c r="I300" s="269"/>
      <c r="J300" s="270">
        <f>ROUND(I300*H300,2)</f>
        <v>0</v>
      </c>
      <c r="K300" s="266" t="s">
        <v>159</v>
      </c>
      <c r="L300" s="271"/>
      <c r="M300" s="272" t="s">
        <v>39</v>
      </c>
      <c r="N300" s="273" t="s">
        <v>53</v>
      </c>
      <c r="O300" s="80"/>
      <c r="P300" s="226">
        <f>O300*H300</f>
        <v>0</v>
      </c>
      <c r="Q300" s="226">
        <v>0.0010499999999999999</v>
      </c>
      <c r="R300" s="226">
        <f>Q300*H300</f>
        <v>0.063</v>
      </c>
      <c r="S300" s="226">
        <v>0</v>
      </c>
      <c r="T300" s="227">
        <f>S300*H300</f>
        <v>0</v>
      </c>
      <c r="AR300" s="17" t="s">
        <v>235</v>
      </c>
      <c r="AT300" s="17" t="s">
        <v>422</v>
      </c>
      <c r="AU300" s="17" t="s">
        <v>89</v>
      </c>
      <c r="AY300" s="17" t="s">
        <v>152</v>
      </c>
      <c r="BE300" s="228">
        <f>IF(N300="základní",J300,0)</f>
        <v>0</v>
      </c>
      <c r="BF300" s="228">
        <f>IF(N300="snížená",J300,0)</f>
        <v>0</v>
      </c>
      <c r="BG300" s="228">
        <f>IF(N300="zákl. přenesená",J300,0)</f>
        <v>0</v>
      </c>
      <c r="BH300" s="228">
        <f>IF(N300="sníž. přenesená",J300,0)</f>
        <v>0</v>
      </c>
      <c r="BI300" s="228">
        <f>IF(N300="nulová",J300,0)</f>
        <v>0</v>
      </c>
      <c r="BJ300" s="17" t="s">
        <v>160</v>
      </c>
      <c r="BK300" s="228">
        <f>ROUND(I300*H300,2)</f>
        <v>0</v>
      </c>
      <c r="BL300" s="17" t="s">
        <v>160</v>
      </c>
      <c r="BM300" s="17" t="s">
        <v>440</v>
      </c>
    </row>
    <row r="301" s="1" customFormat="1" ht="22.5" customHeight="1">
      <c r="B301" s="39"/>
      <c r="C301" s="264" t="s">
        <v>441</v>
      </c>
      <c r="D301" s="264" t="s">
        <v>422</v>
      </c>
      <c r="E301" s="265" t="s">
        <v>442</v>
      </c>
      <c r="F301" s="266" t="s">
        <v>443</v>
      </c>
      <c r="G301" s="267" t="s">
        <v>251</v>
      </c>
      <c r="H301" s="268">
        <v>8</v>
      </c>
      <c r="I301" s="269"/>
      <c r="J301" s="270">
        <f>ROUND(I301*H301,2)</f>
        <v>0</v>
      </c>
      <c r="K301" s="266" t="s">
        <v>159</v>
      </c>
      <c r="L301" s="271"/>
      <c r="M301" s="272" t="s">
        <v>39</v>
      </c>
      <c r="N301" s="273" t="s">
        <v>53</v>
      </c>
      <c r="O301" s="80"/>
      <c r="P301" s="226">
        <f>O301*H301</f>
        <v>0</v>
      </c>
      <c r="Q301" s="226">
        <v>0.22444</v>
      </c>
      <c r="R301" s="226">
        <f>Q301*H301</f>
        <v>1.79552</v>
      </c>
      <c r="S301" s="226">
        <v>0</v>
      </c>
      <c r="T301" s="227">
        <f>S301*H301</f>
        <v>0</v>
      </c>
      <c r="AR301" s="17" t="s">
        <v>235</v>
      </c>
      <c r="AT301" s="17" t="s">
        <v>422</v>
      </c>
      <c r="AU301" s="17" t="s">
        <v>89</v>
      </c>
      <c r="AY301" s="17" t="s">
        <v>152</v>
      </c>
      <c r="BE301" s="228">
        <f>IF(N301="základní",J301,0)</f>
        <v>0</v>
      </c>
      <c r="BF301" s="228">
        <f>IF(N301="snížená",J301,0)</f>
        <v>0</v>
      </c>
      <c r="BG301" s="228">
        <f>IF(N301="zákl. přenesená",J301,0)</f>
        <v>0</v>
      </c>
      <c r="BH301" s="228">
        <f>IF(N301="sníž. přenesená",J301,0)</f>
        <v>0</v>
      </c>
      <c r="BI301" s="228">
        <f>IF(N301="nulová",J301,0)</f>
        <v>0</v>
      </c>
      <c r="BJ301" s="17" t="s">
        <v>160</v>
      </c>
      <c r="BK301" s="228">
        <f>ROUND(I301*H301,2)</f>
        <v>0</v>
      </c>
      <c r="BL301" s="17" t="s">
        <v>160</v>
      </c>
      <c r="BM301" s="17" t="s">
        <v>444</v>
      </c>
    </row>
    <row r="302" s="11" customFormat="1" ht="25.92" customHeight="1">
      <c r="B302" s="201"/>
      <c r="C302" s="202"/>
      <c r="D302" s="203" t="s">
        <v>79</v>
      </c>
      <c r="E302" s="204" t="s">
        <v>445</v>
      </c>
      <c r="F302" s="204" t="s">
        <v>446</v>
      </c>
      <c r="G302" s="202"/>
      <c r="H302" s="202"/>
      <c r="I302" s="205"/>
      <c r="J302" s="206">
        <f>BK302</f>
        <v>0</v>
      </c>
      <c r="K302" s="202"/>
      <c r="L302" s="207"/>
      <c r="M302" s="208"/>
      <c r="N302" s="209"/>
      <c r="O302" s="209"/>
      <c r="P302" s="210">
        <f>SUM(P303:P377)</f>
        <v>0</v>
      </c>
      <c r="Q302" s="209"/>
      <c r="R302" s="210">
        <f>SUM(R303:R377)</f>
        <v>0</v>
      </c>
      <c r="S302" s="209"/>
      <c r="T302" s="211">
        <f>SUM(T303:T377)</f>
        <v>0</v>
      </c>
      <c r="AR302" s="212" t="s">
        <v>160</v>
      </c>
      <c r="AT302" s="213" t="s">
        <v>79</v>
      </c>
      <c r="AU302" s="213" t="s">
        <v>80</v>
      </c>
      <c r="AY302" s="212" t="s">
        <v>152</v>
      </c>
      <c r="BK302" s="214">
        <f>SUM(BK303:BK377)</f>
        <v>0</v>
      </c>
    </row>
    <row r="303" s="1" customFormat="1" ht="22.5" customHeight="1">
      <c r="B303" s="39"/>
      <c r="C303" s="217" t="s">
        <v>447</v>
      </c>
      <c r="D303" s="217" t="s">
        <v>155</v>
      </c>
      <c r="E303" s="218" t="s">
        <v>448</v>
      </c>
      <c r="F303" s="219" t="s">
        <v>449</v>
      </c>
      <c r="G303" s="220" t="s">
        <v>251</v>
      </c>
      <c r="H303" s="221">
        <v>134</v>
      </c>
      <c r="I303" s="222"/>
      <c r="J303" s="223">
        <f>ROUND(I303*H303,2)</f>
        <v>0</v>
      </c>
      <c r="K303" s="219" t="s">
        <v>199</v>
      </c>
      <c r="L303" s="44"/>
      <c r="M303" s="224" t="s">
        <v>39</v>
      </c>
      <c r="N303" s="225" t="s">
        <v>53</v>
      </c>
      <c r="O303" s="80"/>
      <c r="P303" s="226">
        <f>O303*H303</f>
        <v>0</v>
      </c>
      <c r="Q303" s="226">
        <v>0</v>
      </c>
      <c r="R303" s="226">
        <f>Q303*H303</f>
        <v>0</v>
      </c>
      <c r="S303" s="226">
        <v>0</v>
      </c>
      <c r="T303" s="227">
        <f>S303*H303</f>
        <v>0</v>
      </c>
      <c r="AR303" s="17" t="s">
        <v>450</v>
      </c>
      <c r="AT303" s="17" t="s">
        <v>155</v>
      </c>
      <c r="AU303" s="17" t="s">
        <v>87</v>
      </c>
      <c r="AY303" s="17" t="s">
        <v>152</v>
      </c>
      <c r="BE303" s="228">
        <f>IF(N303="základní",J303,0)</f>
        <v>0</v>
      </c>
      <c r="BF303" s="228">
        <f>IF(N303="snížená",J303,0)</f>
        <v>0</v>
      </c>
      <c r="BG303" s="228">
        <f>IF(N303="zákl. přenesená",J303,0)</f>
        <v>0</v>
      </c>
      <c r="BH303" s="228">
        <f>IF(N303="sníž. přenesená",J303,0)</f>
        <v>0</v>
      </c>
      <c r="BI303" s="228">
        <f>IF(N303="nulová",J303,0)</f>
        <v>0</v>
      </c>
      <c r="BJ303" s="17" t="s">
        <v>160</v>
      </c>
      <c r="BK303" s="228">
        <f>ROUND(I303*H303,2)</f>
        <v>0</v>
      </c>
      <c r="BL303" s="17" t="s">
        <v>450</v>
      </c>
      <c r="BM303" s="17" t="s">
        <v>451</v>
      </c>
    </row>
    <row r="304" s="12" customFormat="1">
      <c r="B304" s="232"/>
      <c r="C304" s="233"/>
      <c r="D304" s="229" t="s">
        <v>164</v>
      </c>
      <c r="E304" s="234" t="s">
        <v>39</v>
      </c>
      <c r="F304" s="235" t="s">
        <v>452</v>
      </c>
      <c r="G304" s="233"/>
      <c r="H304" s="234" t="s">
        <v>39</v>
      </c>
      <c r="I304" s="236"/>
      <c r="J304" s="233"/>
      <c r="K304" s="233"/>
      <c r="L304" s="237"/>
      <c r="M304" s="238"/>
      <c r="N304" s="239"/>
      <c r="O304" s="239"/>
      <c r="P304" s="239"/>
      <c r="Q304" s="239"/>
      <c r="R304" s="239"/>
      <c r="S304" s="239"/>
      <c r="T304" s="240"/>
      <c r="AT304" s="241" t="s">
        <v>164</v>
      </c>
      <c r="AU304" s="241" t="s">
        <v>87</v>
      </c>
      <c r="AV304" s="12" t="s">
        <v>87</v>
      </c>
      <c r="AW304" s="12" t="s">
        <v>41</v>
      </c>
      <c r="AX304" s="12" t="s">
        <v>80</v>
      </c>
      <c r="AY304" s="241" t="s">
        <v>152</v>
      </c>
    </row>
    <row r="305" s="13" customFormat="1">
      <c r="B305" s="242"/>
      <c r="C305" s="243"/>
      <c r="D305" s="229" t="s">
        <v>164</v>
      </c>
      <c r="E305" s="244" t="s">
        <v>39</v>
      </c>
      <c r="F305" s="245" t="s">
        <v>453</v>
      </c>
      <c r="G305" s="243"/>
      <c r="H305" s="246">
        <v>134</v>
      </c>
      <c r="I305" s="247"/>
      <c r="J305" s="243"/>
      <c r="K305" s="243"/>
      <c r="L305" s="248"/>
      <c r="M305" s="249"/>
      <c r="N305" s="250"/>
      <c r="O305" s="250"/>
      <c r="P305" s="250"/>
      <c r="Q305" s="250"/>
      <c r="R305" s="250"/>
      <c r="S305" s="250"/>
      <c r="T305" s="251"/>
      <c r="AT305" s="252" t="s">
        <v>164</v>
      </c>
      <c r="AU305" s="252" t="s">
        <v>87</v>
      </c>
      <c r="AV305" s="13" t="s">
        <v>89</v>
      </c>
      <c r="AW305" s="13" t="s">
        <v>41</v>
      </c>
      <c r="AX305" s="13" t="s">
        <v>80</v>
      </c>
      <c r="AY305" s="252" t="s">
        <v>152</v>
      </c>
    </row>
    <row r="306" s="14" customFormat="1">
      <c r="B306" s="253"/>
      <c r="C306" s="254"/>
      <c r="D306" s="229" t="s">
        <v>164</v>
      </c>
      <c r="E306" s="255" t="s">
        <v>39</v>
      </c>
      <c r="F306" s="256" t="s">
        <v>178</v>
      </c>
      <c r="G306" s="254"/>
      <c r="H306" s="257">
        <v>134</v>
      </c>
      <c r="I306" s="258"/>
      <c r="J306" s="254"/>
      <c r="K306" s="254"/>
      <c r="L306" s="259"/>
      <c r="M306" s="260"/>
      <c r="N306" s="261"/>
      <c r="O306" s="261"/>
      <c r="P306" s="261"/>
      <c r="Q306" s="261"/>
      <c r="R306" s="261"/>
      <c r="S306" s="261"/>
      <c r="T306" s="262"/>
      <c r="AT306" s="263" t="s">
        <v>164</v>
      </c>
      <c r="AU306" s="263" t="s">
        <v>87</v>
      </c>
      <c r="AV306" s="14" t="s">
        <v>160</v>
      </c>
      <c r="AW306" s="14" t="s">
        <v>41</v>
      </c>
      <c r="AX306" s="14" t="s">
        <v>87</v>
      </c>
      <c r="AY306" s="263" t="s">
        <v>152</v>
      </c>
    </row>
    <row r="307" s="1" customFormat="1" ht="22.5" customHeight="1">
      <c r="B307" s="39"/>
      <c r="C307" s="217" t="s">
        <v>454</v>
      </c>
      <c r="D307" s="217" t="s">
        <v>155</v>
      </c>
      <c r="E307" s="218" t="s">
        <v>455</v>
      </c>
      <c r="F307" s="219" t="s">
        <v>456</v>
      </c>
      <c r="G307" s="220" t="s">
        <v>251</v>
      </c>
      <c r="H307" s="221">
        <v>134</v>
      </c>
      <c r="I307" s="222"/>
      <c r="J307" s="223">
        <f>ROUND(I307*H307,2)</f>
        <v>0</v>
      </c>
      <c r="K307" s="219" t="s">
        <v>199</v>
      </c>
      <c r="L307" s="44"/>
      <c r="M307" s="224" t="s">
        <v>39</v>
      </c>
      <c r="N307" s="225" t="s">
        <v>53</v>
      </c>
      <c r="O307" s="80"/>
      <c r="P307" s="226">
        <f>O307*H307</f>
        <v>0</v>
      </c>
      <c r="Q307" s="226">
        <v>0</v>
      </c>
      <c r="R307" s="226">
        <f>Q307*H307</f>
        <v>0</v>
      </c>
      <c r="S307" s="226">
        <v>0</v>
      </c>
      <c r="T307" s="227">
        <f>S307*H307</f>
        <v>0</v>
      </c>
      <c r="AR307" s="17" t="s">
        <v>450</v>
      </c>
      <c r="AT307" s="17" t="s">
        <v>155</v>
      </c>
      <c r="AU307" s="17" t="s">
        <v>87</v>
      </c>
      <c r="AY307" s="17" t="s">
        <v>152</v>
      </c>
      <c r="BE307" s="228">
        <f>IF(N307="základní",J307,0)</f>
        <v>0</v>
      </c>
      <c r="BF307" s="228">
        <f>IF(N307="snížená",J307,0)</f>
        <v>0</v>
      </c>
      <c r="BG307" s="228">
        <f>IF(N307="zákl. přenesená",J307,0)</f>
        <v>0</v>
      </c>
      <c r="BH307" s="228">
        <f>IF(N307="sníž. přenesená",J307,0)</f>
        <v>0</v>
      </c>
      <c r="BI307" s="228">
        <f>IF(N307="nulová",J307,0)</f>
        <v>0</v>
      </c>
      <c r="BJ307" s="17" t="s">
        <v>160</v>
      </c>
      <c r="BK307" s="228">
        <f>ROUND(I307*H307,2)</f>
        <v>0</v>
      </c>
      <c r="BL307" s="17" t="s">
        <v>450</v>
      </c>
      <c r="BM307" s="17" t="s">
        <v>457</v>
      </c>
    </row>
    <row r="308" s="12" customFormat="1">
      <c r="B308" s="232"/>
      <c r="C308" s="233"/>
      <c r="D308" s="229" t="s">
        <v>164</v>
      </c>
      <c r="E308" s="234" t="s">
        <v>39</v>
      </c>
      <c r="F308" s="235" t="s">
        <v>452</v>
      </c>
      <c r="G308" s="233"/>
      <c r="H308" s="234" t="s">
        <v>39</v>
      </c>
      <c r="I308" s="236"/>
      <c r="J308" s="233"/>
      <c r="K308" s="233"/>
      <c r="L308" s="237"/>
      <c r="M308" s="238"/>
      <c r="N308" s="239"/>
      <c r="O308" s="239"/>
      <c r="P308" s="239"/>
      <c r="Q308" s="239"/>
      <c r="R308" s="239"/>
      <c r="S308" s="239"/>
      <c r="T308" s="240"/>
      <c r="AT308" s="241" t="s">
        <v>164</v>
      </c>
      <c r="AU308" s="241" t="s">
        <v>87</v>
      </c>
      <c r="AV308" s="12" t="s">
        <v>87</v>
      </c>
      <c r="AW308" s="12" t="s">
        <v>41</v>
      </c>
      <c r="AX308" s="12" t="s">
        <v>80</v>
      </c>
      <c r="AY308" s="241" t="s">
        <v>152</v>
      </c>
    </row>
    <row r="309" s="13" customFormat="1">
      <c r="B309" s="242"/>
      <c r="C309" s="243"/>
      <c r="D309" s="229" t="s">
        <v>164</v>
      </c>
      <c r="E309" s="244" t="s">
        <v>39</v>
      </c>
      <c r="F309" s="245" t="s">
        <v>453</v>
      </c>
      <c r="G309" s="243"/>
      <c r="H309" s="246">
        <v>134</v>
      </c>
      <c r="I309" s="247"/>
      <c r="J309" s="243"/>
      <c r="K309" s="243"/>
      <c r="L309" s="248"/>
      <c r="M309" s="249"/>
      <c r="N309" s="250"/>
      <c r="O309" s="250"/>
      <c r="P309" s="250"/>
      <c r="Q309" s="250"/>
      <c r="R309" s="250"/>
      <c r="S309" s="250"/>
      <c r="T309" s="251"/>
      <c r="AT309" s="252" t="s">
        <v>164</v>
      </c>
      <c r="AU309" s="252" t="s">
        <v>87</v>
      </c>
      <c r="AV309" s="13" t="s">
        <v>89</v>
      </c>
      <c r="AW309" s="13" t="s">
        <v>41</v>
      </c>
      <c r="AX309" s="13" t="s">
        <v>80</v>
      </c>
      <c r="AY309" s="252" t="s">
        <v>152</v>
      </c>
    </row>
    <row r="310" s="14" customFormat="1">
      <c r="B310" s="253"/>
      <c r="C310" s="254"/>
      <c r="D310" s="229" t="s">
        <v>164</v>
      </c>
      <c r="E310" s="255" t="s">
        <v>39</v>
      </c>
      <c r="F310" s="256" t="s">
        <v>178</v>
      </c>
      <c r="G310" s="254"/>
      <c r="H310" s="257">
        <v>134</v>
      </c>
      <c r="I310" s="258"/>
      <c r="J310" s="254"/>
      <c r="K310" s="254"/>
      <c r="L310" s="259"/>
      <c r="M310" s="260"/>
      <c r="N310" s="261"/>
      <c r="O310" s="261"/>
      <c r="P310" s="261"/>
      <c r="Q310" s="261"/>
      <c r="R310" s="261"/>
      <c r="S310" s="261"/>
      <c r="T310" s="262"/>
      <c r="AT310" s="263" t="s">
        <v>164</v>
      </c>
      <c r="AU310" s="263" t="s">
        <v>87</v>
      </c>
      <c r="AV310" s="14" t="s">
        <v>160</v>
      </c>
      <c r="AW310" s="14" t="s">
        <v>41</v>
      </c>
      <c r="AX310" s="14" t="s">
        <v>87</v>
      </c>
      <c r="AY310" s="263" t="s">
        <v>152</v>
      </c>
    </row>
    <row r="311" s="1" customFormat="1" ht="78.75" customHeight="1">
      <c r="B311" s="39"/>
      <c r="C311" s="217" t="s">
        <v>458</v>
      </c>
      <c r="D311" s="217" t="s">
        <v>155</v>
      </c>
      <c r="E311" s="218" t="s">
        <v>459</v>
      </c>
      <c r="F311" s="219" t="s">
        <v>460</v>
      </c>
      <c r="G311" s="220" t="s">
        <v>124</v>
      </c>
      <c r="H311" s="221">
        <v>4440.0879999999997</v>
      </c>
      <c r="I311" s="222"/>
      <c r="J311" s="223">
        <f>ROUND(I311*H311,2)</f>
        <v>0</v>
      </c>
      <c r="K311" s="219" t="s">
        <v>199</v>
      </c>
      <c r="L311" s="44"/>
      <c r="M311" s="224" t="s">
        <v>39</v>
      </c>
      <c r="N311" s="225" t="s">
        <v>53</v>
      </c>
      <c r="O311" s="80"/>
      <c r="P311" s="226">
        <f>O311*H311</f>
        <v>0</v>
      </c>
      <c r="Q311" s="226">
        <v>0</v>
      </c>
      <c r="R311" s="226">
        <f>Q311*H311</f>
        <v>0</v>
      </c>
      <c r="S311" s="226">
        <v>0</v>
      </c>
      <c r="T311" s="227">
        <f>S311*H311</f>
        <v>0</v>
      </c>
      <c r="AR311" s="17" t="s">
        <v>450</v>
      </c>
      <c r="AT311" s="17" t="s">
        <v>155</v>
      </c>
      <c r="AU311" s="17" t="s">
        <v>87</v>
      </c>
      <c r="AY311" s="17" t="s">
        <v>152</v>
      </c>
      <c r="BE311" s="228">
        <f>IF(N311="základní",J311,0)</f>
        <v>0</v>
      </c>
      <c r="BF311" s="228">
        <f>IF(N311="snížená",J311,0)</f>
        <v>0</v>
      </c>
      <c r="BG311" s="228">
        <f>IF(N311="zákl. přenesená",J311,0)</f>
        <v>0</v>
      </c>
      <c r="BH311" s="228">
        <f>IF(N311="sníž. přenesená",J311,0)</f>
        <v>0</v>
      </c>
      <c r="BI311" s="228">
        <f>IF(N311="nulová",J311,0)</f>
        <v>0</v>
      </c>
      <c r="BJ311" s="17" t="s">
        <v>160</v>
      </c>
      <c r="BK311" s="228">
        <f>ROUND(I311*H311,2)</f>
        <v>0</v>
      </c>
      <c r="BL311" s="17" t="s">
        <v>450</v>
      </c>
      <c r="BM311" s="17" t="s">
        <v>461</v>
      </c>
    </row>
    <row r="312" s="1" customFormat="1">
      <c r="B312" s="39"/>
      <c r="C312" s="40"/>
      <c r="D312" s="229" t="s">
        <v>162</v>
      </c>
      <c r="E312" s="40"/>
      <c r="F312" s="230" t="s">
        <v>462</v>
      </c>
      <c r="G312" s="40"/>
      <c r="H312" s="40"/>
      <c r="I312" s="144"/>
      <c r="J312" s="40"/>
      <c r="K312" s="40"/>
      <c r="L312" s="44"/>
      <c r="M312" s="231"/>
      <c r="N312" s="80"/>
      <c r="O312" s="80"/>
      <c r="P312" s="80"/>
      <c r="Q312" s="80"/>
      <c r="R312" s="80"/>
      <c r="S312" s="80"/>
      <c r="T312" s="81"/>
      <c r="AT312" s="17" t="s">
        <v>162</v>
      </c>
      <c r="AU312" s="17" t="s">
        <v>87</v>
      </c>
    </row>
    <row r="313" s="1" customFormat="1">
      <c r="B313" s="39"/>
      <c r="C313" s="40"/>
      <c r="D313" s="229" t="s">
        <v>202</v>
      </c>
      <c r="E313" s="40"/>
      <c r="F313" s="230" t="s">
        <v>463</v>
      </c>
      <c r="G313" s="40"/>
      <c r="H313" s="40"/>
      <c r="I313" s="144"/>
      <c r="J313" s="40"/>
      <c r="K313" s="40"/>
      <c r="L313" s="44"/>
      <c r="M313" s="231"/>
      <c r="N313" s="80"/>
      <c r="O313" s="80"/>
      <c r="P313" s="80"/>
      <c r="Q313" s="80"/>
      <c r="R313" s="80"/>
      <c r="S313" s="80"/>
      <c r="T313" s="81"/>
      <c r="AT313" s="17" t="s">
        <v>202</v>
      </c>
      <c r="AU313" s="17" t="s">
        <v>87</v>
      </c>
    </row>
    <row r="314" s="12" customFormat="1">
      <c r="B314" s="232"/>
      <c r="C314" s="233"/>
      <c r="D314" s="229" t="s">
        <v>164</v>
      </c>
      <c r="E314" s="234" t="s">
        <v>39</v>
      </c>
      <c r="F314" s="235" t="s">
        <v>464</v>
      </c>
      <c r="G314" s="233"/>
      <c r="H314" s="234" t="s">
        <v>39</v>
      </c>
      <c r="I314" s="236"/>
      <c r="J314" s="233"/>
      <c r="K314" s="233"/>
      <c r="L314" s="237"/>
      <c r="M314" s="238"/>
      <c r="N314" s="239"/>
      <c r="O314" s="239"/>
      <c r="P314" s="239"/>
      <c r="Q314" s="239"/>
      <c r="R314" s="239"/>
      <c r="S314" s="239"/>
      <c r="T314" s="240"/>
      <c r="AT314" s="241" t="s">
        <v>164</v>
      </c>
      <c r="AU314" s="241" t="s">
        <v>87</v>
      </c>
      <c r="AV314" s="12" t="s">
        <v>87</v>
      </c>
      <c r="AW314" s="12" t="s">
        <v>41</v>
      </c>
      <c r="AX314" s="12" t="s">
        <v>80</v>
      </c>
      <c r="AY314" s="241" t="s">
        <v>152</v>
      </c>
    </row>
    <row r="315" s="13" customFormat="1">
      <c r="B315" s="242"/>
      <c r="C315" s="243"/>
      <c r="D315" s="229" t="s">
        <v>164</v>
      </c>
      <c r="E315" s="244" t="s">
        <v>39</v>
      </c>
      <c r="F315" s="245" t="s">
        <v>465</v>
      </c>
      <c r="G315" s="243"/>
      <c r="H315" s="246">
        <v>4404.2600000000002</v>
      </c>
      <c r="I315" s="247"/>
      <c r="J315" s="243"/>
      <c r="K315" s="243"/>
      <c r="L315" s="248"/>
      <c r="M315" s="249"/>
      <c r="N315" s="250"/>
      <c r="O315" s="250"/>
      <c r="P315" s="250"/>
      <c r="Q315" s="250"/>
      <c r="R315" s="250"/>
      <c r="S315" s="250"/>
      <c r="T315" s="251"/>
      <c r="AT315" s="252" t="s">
        <v>164</v>
      </c>
      <c r="AU315" s="252" t="s">
        <v>87</v>
      </c>
      <c r="AV315" s="13" t="s">
        <v>89</v>
      </c>
      <c r="AW315" s="13" t="s">
        <v>41</v>
      </c>
      <c r="AX315" s="13" t="s">
        <v>80</v>
      </c>
      <c r="AY315" s="252" t="s">
        <v>152</v>
      </c>
    </row>
    <row r="316" s="12" customFormat="1">
      <c r="B316" s="232"/>
      <c r="C316" s="233"/>
      <c r="D316" s="229" t="s">
        <v>164</v>
      </c>
      <c r="E316" s="234" t="s">
        <v>39</v>
      </c>
      <c r="F316" s="235" t="s">
        <v>466</v>
      </c>
      <c r="G316" s="233"/>
      <c r="H316" s="234" t="s">
        <v>39</v>
      </c>
      <c r="I316" s="236"/>
      <c r="J316" s="233"/>
      <c r="K316" s="233"/>
      <c r="L316" s="237"/>
      <c r="M316" s="238"/>
      <c r="N316" s="239"/>
      <c r="O316" s="239"/>
      <c r="P316" s="239"/>
      <c r="Q316" s="239"/>
      <c r="R316" s="239"/>
      <c r="S316" s="239"/>
      <c r="T316" s="240"/>
      <c r="AT316" s="241" t="s">
        <v>164</v>
      </c>
      <c r="AU316" s="241" t="s">
        <v>87</v>
      </c>
      <c r="AV316" s="12" t="s">
        <v>87</v>
      </c>
      <c r="AW316" s="12" t="s">
        <v>41</v>
      </c>
      <c r="AX316" s="12" t="s">
        <v>80</v>
      </c>
      <c r="AY316" s="241" t="s">
        <v>152</v>
      </c>
    </row>
    <row r="317" s="13" customFormat="1">
      <c r="B317" s="242"/>
      <c r="C317" s="243"/>
      <c r="D317" s="229" t="s">
        <v>164</v>
      </c>
      <c r="E317" s="244" t="s">
        <v>39</v>
      </c>
      <c r="F317" s="245" t="s">
        <v>467</v>
      </c>
      <c r="G317" s="243"/>
      <c r="H317" s="246">
        <v>10.202999999999999</v>
      </c>
      <c r="I317" s="247"/>
      <c r="J317" s="243"/>
      <c r="K317" s="243"/>
      <c r="L317" s="248"/>
      <c r="M317" s="249"/>
      <c r="N317" s="250"/>
      <c r="O317" s="250"/>
      <c r="P317" s="250"/>
      <c r="Q317" s="250"/>
      <c r="R317" s="250"/>
      <c r="S317" s="250"/>
      <c r="T317" s="251"/>
      <c r="AT317" s="252" t="s">
        <v>164</v>
      </c>
      <c r="AU317" s="252" t="s">
        <v>87</v>
      </c>
      <c r="AV317" s="13" t="s">
        <v>89</v>
      </c>
      <c r="AW317" s="13" t="s">
        <v>41</v>
      </c>
      <c r="AX317" s="13" t="s">
        <v>80</v>
      </c>
      <c r="AY317" s="252" t="s">
        <v>152</v>
      </c>
    </row>
    <row r="318" s="12" customFormat="1">
      <c r="B318" s="232"/>
      <c r="C318" s="233"/>
      <c r="D318" s="229" t="s">
        <v>164</v>
      </c>
      <c r="E318" s="234" t="s">
        <v>39</v>
      </c>
      <c r="F318" s="235" t="s">
        <v>468</v>
      </c>
      <c r="G318" s="233"/>
      <c r="H318" s="234" t="s">
        <v>39</v>
      </c>
      <c r="I318" s="236"/>
      <c r="J318" s="233"/>
      <c r="K318" s="233"/>
      <c r="L318" s="237"/>
      <c r="M318" s="238"/>
      <c r="N318" s="239"/>
      <c r="O318" s="239"/>
      <c r="P318" s="239"/>
      <c r="Q318" s="239"/>
      <c r="R318" s="239"/>
      <c r="S318" s="239"/>
      <c r="T318" s="240"/>
      <c r="AT318" s="241" t="s">
        <v>164</v>
      </c>
      <c r="AU318" s="241" t="s">
        <v>87</v>
      </c>
      <c r="AV318" s="12" t="s">
        <v>87</v>
      </c>
      <c r="AW318" s="12" t="s">
        <v>41</v>
      </c>
      <c r="AX318" s="12" t="s">
        <v>80</v>
      </c>
      <c r="AY318" s="241" t="s">
        <v>152</v>
      </c>
    </row>
    <row r="319" s="13" customFormat="1">
      <c r="B319" s="242"/>
      <c r="C319" s="243"/>
      <c r="D319" s="229" t="s">
        <v>164</v>
      </c>
      <c r="E319" s="244" t="s">
        <v>39</v>
      </c>
      <c r="F319" s="245" t="s">
        <v>469</v>
      </c>
      <c r="G319" s="243"/>
      <c r="H319" s="246">
        <v>25.625</v>
      </c>
      <c r="I319" s="247"/>
      <c r="J319" s="243"/>
      <c r="K319" s="243"/>
      <c r="L319" s="248"/>
      <c r="M319" s="249"/>
      <c r="N319" s="250"/>
      <c r="O319" s="250"/>
      <c r="P319" s="250"/>
      <c r="Q319" s="250"/>
      <c r="R319" s="250"/>
      <c r="S319" s="250"/>
      <c r="T319" s="251"/>
      <c r="AT319" s="252" t="s">
        <v>164</v>
      </c>
      <c r="AU319" s="252" t="s">
        <v>87</v>
      </c>
      <c r="AV319" s="13" t="s">
        <v>89</v>
      </c>
      <c r="AW319" s="13" t="s">
        <v>41</v>
      </c>
      <c r="AX319" s="13" t="s">
        <v>80</v>
      </c>
      <c r="AY319" s="252" t="s">
        <v>152</v>
      </c>
    </row>
    <row r="320" s="14" customFormat="1">
      <c r="B320" s="253"/>
      <c r="C320" s="254"/>
      <c r="D320" s="229" t="s">
        <v>164</v>
      </c>
      <c r="E320" s="255" t="s">
        <v>39</v>
      </c>
      <c r="F320" s="256" t="s">
        <v>178</v>
      </c>
      <c r="G320" s="254"/>
      <c r="H320" s="257">
        <v>4440.0880000000006</v>
      </c>
      <c r="I320" s="258"/>
      <c r="J320" s="254"/>
      <c r="K320" s="254"/>
      <c r="L320" s="259"/>
      <c r="M320" s="260"/>
      <c r="N320" s="261"/>
      <c r="O320" s="261"/>
      <c r="P320" s="261"/>
      <c r="Q320" s="261"/>
      <c r="R320" s="261"/>
      <c r="S320" s="261"/>
      <c r="T320" s="262"/>
      <c r="AT320" s="263" t="s">
        <v>164</v>
      </c>
      <c r="AU320" s="263" t="s">
        <v>87</v>
      </c>
      <c r="AV320" s="14" t="s">
        <v>160</v>
      </c>
      <c r="AW320" s="14" t="s">
        <v>41</v>
      </c>
      <c r="AX320" s="14" t="s">
        <v>87</v>
      </c>
      <c r="AY320" s="263" t="s">
        <v>152</v>
      </c>
    </row>
    <row r="321" s="1" customFormat="1" ht="78.75" customHeight="1">
      <c r="B321" s="39"/>
      <c r="C321" s="217" t="s">
        <v>470</v>
      </c>
      <c r="D321" s="217" t="s">
        <v>155</v>
      </c>
      <c r="E321" s="218" t="s">
        <v>471</v>
      </c>
      <c r="F321" s="219" t="s">
        <v>472</v>
      </c>
      <c r="G321" s="220" t="s">
        <v>124</v>
      </c>
      <c r="H321" s="221">
        <v>1354.3800000000001</v>
      </c>
      <c r="I321" s="222"/>
      <c r="J321" s="223">
        <f>ROUND(I321*H321,2)</f>
        <v>0</v>
      </c>
      <c r="K321" s="219" t="s">
        <v>159</v>
      </c>
      <c r="L321" s="44"/>
      <c r="M321" s="224" t="s">
        <v>39</v>
      </c>
      <c r="N321" s="225" t="s">
        <v>53</v>
      </c>
      <c r="O321" s="80"/>
      <c r="P321" s="226">
        <f>O321*H321</f>
        <v>0</v>
      </c>
      <c r="Q321" s="226">
        <v>0</v>
      </c>
      <c r="R321" s="226">
        <f>Q321*H321</f>
        <v>0</v>
      </c>
      <c r="S321" s="226">
        <v>0</v>
      </c>
      <c r="T321" s="227">
        <f>S321*H321</f>
        <v>0</v>
      </c>
      <c r="AR321" s="17" t="s">
        <v>450</v>
      </c>
      <c r="AT321" s="17" t="s">
        <v>155</v>
      </c>
      <c r="AU321" s="17" t="s">
        <v>87</v>
      </c>
      <c r="AY321" s="17" t="s">
        <v>152</v>
      </c>
      <c r="BE321" s="228">
        <f>IF(N321="základní",J321,0)</f>
        <v>0</v>
      </c>
      <c r="BF321" s="228">
        <f>IF(N321="snížená",J321,0)</f>
        <v>0</v>
      </c>
      <c r="BG321" s="228">
        <f>IF(N321="zákl. přenesená",J321,0)</f>
        <v>0</v>
      </c>
      <c r="BH321" s="228">
        <f>IF(N321="sníž. přenesená",J321,0)</f>
        <v>0</v>
      </c>
      <c r="BI321" s="228">
        <f>IF(N321="nulová",J321,0)</f>
        <v>0</v>
      </c>
      <c r="BJ321" s="17" t="s">
        <v>160</v>
      </c>
      <c r="BK321" s="228">
        <f>ROUND(I321*H321,2)</f>
        <v>0</v>
      </c>
      <c r="BL321" s="17" t="s">
        <v>450</v>
      </c>
      <c r="BM321" s="17" t="s">
        <v>473</v>
      </c>
    </row>
    <row r="322" s="1" customFormat="1">
      <c r="B322" s="39"/>
      <c r="C322" s="40"/>
      <c r="D322" s="229" t="s">
        <v>162</v>
      </c>
      <c r="E322" s="40"/>
      <c r="F322" s="230" t="s">
        <v>462</v>
      </c>
      <c r="G322" s="40"/>
      <c r="H322" s="40"/>
      <c r="I322" s="144"/>
      <c r="J322" s="40"/>
      <c r="K322" s="40"/>
      <c r="L322" s="44"/>
      <c r="M322" s="231"/>
      <c r="N322" s="80"/>
      <c r="O322" s="80"/>
      <c r="P322" s="80"/>
      <c r="Q322" s="80"/>
      <c r="R322" s="80"/>
      <c r="S322" s="80"/>
      <c r="T322" s="81"/>
      <c r="AT322" s="17" t="s">
        <v>162</v>
      </c>
      <c r="AU322" s="17" t="s">
        <v>87</v>
      </c>
    </row>
    <row r="323" s="13" customFormat="1">
      <c r="B323" s="242"/>
      <c r="C323" s="243"/>
      <c r="D323" s="229" t="s">
        <v>164</v>
      </c>
      <c r="E323" s="244" t="s">
        <v>39</v>
      </c>
      <c r="F323" s="245" t="s">
        <v>474</v>
      </c>
      <c r="G323" s="243"/>
      <c r="H323" s="246">
        <v>1354.3800000000001</v>
      </c>
      <c r="I323" s="247"/>
      <c r="J323" s="243"/>
      <c r="K323" s="243"/>
      <c r="L323" s="248"/>
      <c r="M323" s="249"/>
      <c r="N323" s="250"/>
      <c r="O323" s="250"/>
      <c r="P323" s="250"/>
      <c r="Q323" s="250"/>
      <c r="R323" s="250"/>
      <c r="S323" s="250"/>
      <c r="T323" s="251"/>
      <c r="AT323" s="252" t="s">
        <v>164</v>
      </c>
      <c r="AU323" s="252" t="s">
        <v>87</v>
      </c>
      <c r="AV323" s="13" t="s">
        <v>89</v>
      </c>
      <c r="AW323" s="13" t="s">
        <v>41</v>
      </c>
      <c r="AX323" s="13" t="s">
        <v>80</v>
      </c>
      <c r="AY323" s="252" t="s">
        <v>152</v>
      </c>
    </row>
    <row r="324" s="14" customFormat="1">
      <c r="B324" s="253"/>
      <c r="C324" s="254"/>
      <c r="D324" s="229" t="s">
        <v>164</v>
      </c>
      <c r="E324" s="255" t="s">
        <v>39</v>
      </c>
      <c r="F324" s="256" t="s">
        <v>178</v>
      </c>
      <c r="G324" s="254"/>
      <c r="H324" s="257">
        <v>1354.3800000000001</v>
      </c>
      <c r="I324" s="258"/>
      <c r="J324" s="254"/>
      <c r="K324" s="254"/>
      <c r="L324" s="259"/>
      <c r="M324" s="260"/>
      <c r="N324" s="261"/>
      <c r="O324" s="261"/>
      <c r="P324" s="261"/>
      <c r="Q324" s="261"/>
      <c r="R324" s="261"/>
      <c r="S324" s="261"/>
      <c r="T324" s="262"/>
      <c r="AT324" s="263" t="s">
        <v>164</v>
      </c>
      <c r="AU324" s="263" t="s">
        <v>87</v>
      </c>
      <c r="AV324" s="14" t="s">
        <v>160</v>
      </c>
      <c r="AW324" s="14" t="s">
        <v>41</v>
      </c>
      <c r="AX324" s="14" t="s">
        <v>87</v>
      </c>
      <c r="AY324" s="263" t="s">
        <v>152</v>
      </c>
    </row>
    <row r="325" s="1" customFormat="1" ht="33.75" customHeight="1">
      <c r="B325" s="39"/>
      <c r="C325" s="217" t="s">
        <v>475</v>
      </c>
      <c r="D325" s="217" t="s">
        <v>155</v>
      </c>
      <c r="E325" s="218" t="s">
        <v>476</v>
      </c>
      <c r="F325" s="219" t="s">
        <v>477</v>
      </c>
      <c r="G325" s="220" t="s">
        <v>124</v>
      </c>
      <c r="H325" s="221">
        <v>1440.875</v>
      </c>
      <c r="I325" s="222"/>
      <c r="J325" s="223">
        <f>ROUND(I325*H325,2)</f>
        <v>0</v>
      </c>
      <c r="K325" s="219" t="s">
        <v>199</v>
      </c>
      <c r="L325" s="44"/>
      <c r="M325" s="224" t="s">
        <v>39</v>
      </c>
      <c r="N325" s="225" t="s">
        <v>53</v>
      </c>
      <c r="O325" s="80"/>
      <c r="P325" s="226">
        <f>O325*H325</f>
        <v>0</v>
      </c>
      <c r="Q325" s="226">
        <v>0</v>
      </c>
      <c r="R325" s="226">
        <f>Q325*H325</f>
        <v>0</v>
      </c>
      <c r="S325" s="226">
        <v>0</v>
      </c>
      <c r="T325" s="227">
        <f>S325*H325</f>
        <v>0</v>
      </c>
      <c r="AR325" s="17" t="s">
        <v>450</v>
      </c>
      <c r="AT325" s="17" t="s">
        <v>155</v>
      </c>
      <c r="AU325" s="17" t="s">
        <v>87</v>
      </c>
      <c r="AY325" s="17" t="s">
        <v>152</v>
      </c>
      <c r="BE325" s="228">
        <f>IF(N325="základní",J325,0)</f>
        <v>0</v>
      </c>
      <c r="BF325" s="228">
        <f>IF(N325="snížená",J325,0)</f>
        <v>0</v>
      </c>
      <c r="BG325" s="228">
        <f>IF(N325="zákl. přenesená",J325,0)</f>
        <v>0</v>
      </c>
      <c r="BH325" s="228">
        <f>IF(N325="sníž. přenesená",J325,0)</f>
        <v>0</v>
      </c>
      <c r="BI325" s="228">
        <f>IF(N325="nulová",J325,0)</f>
        <v>0</v>
      </c>
      <c r="BJ325" s="17" t="s">
        <v>160</v>
      </c>
      <c r="BK325" s="228">
        <f>ROUND(I325*H325,2)</f>
        <v>0</v>
      </c>
      <c r="BL325" s="17" t="s">
        <v>450</v>
      </c>
      <c r="BM325" s="17" t="s">
        <v>478</v>
      </c>
    </row>
    <row r="326" s="1" customFormat="1">
      <c r="B326" s="39"/>
      <c r="C326" s="40"/>
      <c r="D326" s="229" t="s">
        <v>162</v>
      </c>
      <c r="E326" s="40"/>
      <c r="F326" s="230" t="s">
        <v>479</v>
      </c>
      <c r="G326" s="40"/>
      <c r="H326" s="40"/>
      <c r="I326" s="144"/>
      <c r="J326" s="40"/>
      <c r="K326" s="40"/>
      <c r="L326" s="44"/>
      <c r="M326" s="231"/>
      <c r="N326" s="80"/>
      <c r="O326" s="80"/>
      <c r="P326" s="80"/>
      <c r="Q326" s="80"/>
      <c r="R326" s="80"/>
      <c r="S326" s="80"/>
      <c r="T326" s="81"/>
      <c r="AT326" s="17" t="s">
        <v>162</v>
      </c>
      <c r="AU326" s="17" t="s">
        <v>87</v>
      </c>
    </row>
    <row r="327" s="12" customFormat="1">
      <c r="B327" s="232"/>
      <c r="C327" s="233"/>
      <c r="D327" s="229" t="s">
        <v>164</v>
      </c>
      <c r="E327" s="234" t="s">
        <v>39</v>
      </c>
      <c r="F327" s="235" t="s">
        <v>480</v>
      </c>
      <c r="G327" s="233"/>
      <c r="H327" s="234" t="s">
        <v>39</v>
      </c>
      <c r="I327" s="236"/>
      <c r="J327" s="233"/>
      <c r="K327" s="233"/>
      <c r="L327" s="237"/>
      <c r="M327" s="238"/>
      <c r="N327" s="239"/>
      <c r="O327" s="239"/>
      <c r="P327" s="239"/>
      <c r="Q327" s="239"/>
      <c r="R327" s="239"/>
      <c r="S327" s="239"/>
      <c r="T327" s="240"/>
      <c r="AT327" s="241" t="s">
        <v>164</v>
      </c>
      <c r="AU327" s="241" t="s">
        <v>87</v>
      </c>
      <c r="AV327" s="12" t="s">
        <v>87</v>
      </c>
      <c r="AW327" s="12" t="s">
        <v>41</v>
      </c>
      <c r="AX327" s="12" t="s">
        <v>80</v>
      </c>
      <c r="AY327" s="241" t="s">
        <v>152</v>
      </c>
    </row>
    <row r="328" s="13" customFormat="1">
      <c r="B328" s="242"/>
      <c r="C328" s="243"/>
      <c r="D328" s="229" t="s">
        <v>164</v>
      </c>
      <c r="E328" s="244" t="s">
        <v>39</v>
      </c>
      <c r="F328" s="245" t="s">
        <v>481</v>
      </c>
      <c r="G328" s="243"/>
      <c r="H328" s="246">
        <v>244.80000000000001</v>
      </c>
      <c r="I328" s="247"/>
      <c r="J328" s="243"/>
      <c r="K328" s="243"/>
      <c r="L328" s="248"/>
      <c r="M328" s="249"/>
      <c r="N328" s="250"/>
      <c r="O328" s="250"/>
      <c r="P328" s="250"/>
      <c r="Q328" s="250"/>
      <c r="R328" s="250"/>
      <c r="S328" s="250"/>
      <c r="T328" s="251"/>
      <c r="AT328" s="252" t="s">
        <v>164</v>
      </c>
      <c r="AU328" s="252" t="s">
        <v>87</v>
      </c>
      <c r="AV328" s="13" t="s">
        <v>89</v>
      </c>
      <c r="AW328" s="13" t="s">
        <v>41</v>
      </c>
      <c r="AX328" s="13" t="s">
        <v>80</v>
      </c>
      <c r="AY328" s="252" t="s">
        <v>152</v>
      </c>
    </row>
    <row r="329" s="12" customFormat="1">
      <c r="B329" s="232"/>
      <c r="C329" s="233"/>
      <c r="D329" s="229" t="s">
        <v>164</v>
      </c>
      <c r="E329" s="234" t="s">
        <v>39</v>
      </c>
      <c r="F329" s="235" t="s">
        <v>482</v>
      </c>
      <c r="G329" s="233"/>
      <c r="H329" s="234" t="s">
        <v>39</v>
      </c>
      <c r="I329" s="236"/>
      <c r="J329" s="233"/>
      <c r="K329" s="233"/>
      <c r="L329" s="237"/>
      <c r="M329" s="238"/>
      <c r="N329" s="239"/>
      <c r="O329" s="239"/>
      <c r="P329" s="239"/>
      <c r="Q329" s="239"/>
      <c r="R329" s="239"/>
      <c r="S329" s="239"/>
      <c r="T329" s="240"/>
      <c r="AT329" s="241" t="s">
        <v>164</v>
      </c>
      <c r="AU329" s="241" t="s">
        <v>87</v>
      </c>
      <c r="AV329" s="12" t="s">
        <v>87</v>
      </c>
      <c r="AW329" s="12" t="s">
        <v>41</v>
      </c>
      <c r="AX329" s="12" t="s">
        <v>80</v>
      </c>
      <c r="AY329" s="241" t="s">
        <v>152</v>
      </c>
    </row>
    <row r="330" s="13" customFormat="1">
      <c r="B330" s="242"/>
      <c r="C330" s="243"/>
      <c r="D330" s="229" t="s">
        <v>164</v>
      </c>
      <c r="E330" s="244" t="s">
        <v>39</v>
      </c>
      <c r="F330" s="245" t="s">
        <v>483</v>
      </c>
      <c r="G330" s="243"/>
      <c r="H330" s="246">
        <v>434.69999999999999</v>
      </c>
      <c r="I330" s="247"/>
      <c r="J330" s="243"/>
      <c r="K330" s="243"/>
      <c r="L330" s="248"/>
      <c r="M330" s="249"/>
      <c r="N330" s="250"/>
      <c r="O330" s="250"/>
      <c r="P330" s="250"/>
      <c r="Q330" s="250"/>
      <c r="R330" s="250"/>
      <c r="S330" s="250"/>
      <c r="T330" s="251"/>
      <c r="AT330" s="252" t="s">
        <v>164</v>
      </c>
      <c r="AU330" s="252" t="s">
        <v>87</v>
      </c>
      <c r="AV330" s="13" t="s">
        <v>89</v>
      </c>
      <c r="AW330" s="13" t="s">
        <v>41</v>
      </c>
      <c r="AX330" s="13" t="s">
        <v>80</v>
      </c>
      <c r="AY330" s="252" t="s">
        <v>152</v>
      </c>
    </row>
    <row r="331" s="12" customFormat="1">
      <c r="B331" s="232"/>
      <c r="C331" s="233"/>
      <c r="D331" s="229" t="s">
        <v>164</v>
      </c>
      <c r="E331" s="234" t="s">
        <v>39</v>
      </c>
      <c r="F331" s="235" t="s">
        <v>484</v>
      </c>
      <c r="G331" s="233"/>
      <c r="H331" s="234" t="s">
        <v>39</v>
      </c>
      <c r="I331" s="236"/>
      <c r="J331" s="233"/>
      <c r="K331" s="233"/>
      <c r="L331" s="237"/>
      <c r="M331" s="238"/>
      <c r="N331" s="239"/>
      <c r="O331" s="239"/>
      <c r="P331" s="239"/>
      <c r="Q331" s="239"/>
      <c r="R331" s="239"/>
      <c r="S331" s="239"/>
      <c r="T331" s="240"/>
      <c r="AT331" s="241" t="s">
        <v>164</v>
      </c>
      <c r="AU331" s="241" t="s">
        <v>87</v>
      </c>
      <c r="AV331" s="12" t="s">
        <v>87</v>
      </c>
      <c r="AW331" s="12" t="s">
        <v>41</v>
      </c>
      <c r="AX331" s="12" t="s">
        <v>80</v>
      </c>
      <c r="AY331" s="241" t="s">
        <v>152</v>
      </c>
    </row>
    <row r="332" s="13" customFormat="1">
      <c r="B332" s="242"/>
      <c r="C332" s="243"/>
      <c r="D332" s="229" t="s">
        <v>164</v>
      </c>
      <c r="E332" s="244" t="s">
        <v>39</v>
      </c>
      <c r="F332" s="245" t="s">
        <v>485</v>
      </c>
      <c r="G332" s="243"/>
      <c r="H332" s="246">
        <v>408.60000000000002</v>
      </c>
      <c r="I332" s="247"/>
      <c r="J332" s="243"/>
      <c r="K332" s="243"/>
      <c r="L332" s="248"/>
      <c r="M332" s="249"/>
      <c r="N332" s="250"/>
      <c r="O332" s="250"/>
      <c r="P332" s="250"/>
      <c r="Q332" s="250"/>
      <c r="R332" s="250"/>
      <c r="S332" s="250"/>
      <c r="T332" s="251"/>
      <c r="AT332" s="252" t="s">
        <v>164</v>
      </c>
      <c r="AU332" s="252" t="s">
        <v>87</v>
      </c>
      <c r="AV332" s="13" t="s">
        <v>89</v>
      </c>
      <c r="AW332" s="13" t="s">
        <v>41</v>
      </c>
      <c r="AX332" s="13" t="s">
        <v>80</v>
      </c>
      <c r="AY332" s="252" t="s">
        <v>152</v>
      </c>
    </row>
    <row r="333" s="12" customFormat="1">
      <c r="B333" s="232"/>
      <c r="C333" s="233"/>
      <c r="D333" s="229" t="s">
        <v>164</v>
      </c>
      <c r="E333" s="234" t="s">
        <v>39</v>
      </c>
      <c r="F333" s="235" t="s">
        <v>486</v>
      </c>
      <c r="G333" s="233"/>
      <c r="H333" s="234" t="s">
        <v>39</v>
      </c>
      <c r="I333" s="236"/>
      <c r="J333" s="233"/>
      <c r="K333" s="233"/>
      <c r="L333" s="237"/>
      <c r="M333" s="238"/>
      <c r="N333" s="239"/>
      <c r="O333" s="239"/>
      <c r="P333" s="239"/>
      <c r="Q333" s="239"/>
      <c r="R333" s="239"/>
      <c r="S333" s="239"/>
      <c r="T333" s="240"/>
      <c r="AT333" s="241" t="s">
        <v>164</v>
      </c>
      <c r="AU333" s="241" t="s">
        <v>87</v>
      </c>
      <c r="AV333" s="12" t="s">
        <v>87</v>
      </c>
      <c r="AW333" s="12" t="s">
        <v>41</v>
      </c>
      <c r="AX333" s="12" t="s">
        <v>80</v>
      </c>
      <c r="AY333" s="241" t="s">
        <v>152</v>
      </c>
    </row>
    <row r="334" s="13" customFormat="1">
      <c r="B334" s="242"/>
      <c r="C334" s="243"/>
      <c r="D334" s="229" t="s">
        <v>164</v>
      </c>
      <c r="E334" s="244" t="s">
        <v>39</v>
      </c>
      <c r="F334" s="245" t="s">
        <v>487</v>
      </c>
      <c r="G334" s="243"/>
      <c r="H334" s="246">
        <v>410.85000000000002</v>
      </c>
      <c r="I334" s="247"/>
      <c r="J334" s="243"/>
      <c r="K334" s="243"/>
      <c r="L334" s="248"/>
      <c r="M334" s="249"/>
      <c r="N334" s="250"/>
      <c r="O334" s="250"/>
      <c r="P334" s="250"/>
      <c r="Q334" s="250"/>
      <c r="R334" s="250"/>
      <c r="S334" s="250"/>
      <c r="T334" s="251"/>
      <c r="AT334" s="252" t="s">
        <v>164</v>
      </c>
      <c r="AU334" s="252" t="s">
        <v>87</v>
      </c>
      <c r="AV334" s="13" t="s">
        <v>89</v>
      </c>
      <c r="AW334" s="13" t="s">
        <v>41</v>
      </c>
      <c r="AX334" s="13" t="s">
        <v>80</v>
      </c>
      <c r="AY334" s="252" t="s">
        <v>152</v>
      </c>
    </row>
    <row r="335" s="12" customFormat="1">
      <c r="B335" s="232"/>
      <c r="C335" s="233"/>
      <c r="D335" s="229" t="s">
        <v>164</v>
      </c>
      <c r="E335" s="234" t="s">
        <v>39</v>
      </c>
      <c r="F335" s="235" t="s">
        <v>488</v>
      </c>
      <c r="G335" s="233"/>
      <c r="H335" s="234" t="s">
        <v>39</v>
      </c>
      <c r="I335" s="236"/>
      <c r="J335" s="233"/>
      <c r="K335" s="233"/>
      <c r="L335" s="237"/>
      <c r="M335" s="238"/>
      <c r="N335" s="239"/>
      <c r="O335" s="239"/>
      <c r="P335" s="239"/>
      <c r="Q335" s="239"/>
      <c r="R335" s="239"/>
      <c r="S335" s="239"/>
      <c r="T335" s="240"/>
      <c r="AT335" s="241" t="s">
        <v>164</v>
      </c>
      <c r="AU335" s="241" t="s">
        <v>87</v>
      </c>
      <c r="AV335" s="12" t="s">
        <v>87</v>
      </c>
      <c r="AW335" s="12" t="s">
        <v>41</v>
      </c>
      <c r="AX335" s="12" t="s">
        <v>80</v>
      </c>
      <c r="AY335" s="241" t="s">
        <v>152</v>
      </c>
    </row>
    <row r="336" s="13" customFormat="1">
      <c r="B336" s="242"/>
      <c r="C336" s="243"/>
      <c r="D336" s="229" t="s">
        <v>164</v>
      </c>
      <c r="E336" s="244" t="s">
        <v>39</v>
      </c>
      <c r="F336" s="245" t="s">
        <v>489</v>
      </c>
      <c r="G336" s="243"/>
      <c r="H336" s="246">
        <v>7.2000000000000002</v>
      </c>
      <c r="I336" s="247"/>
      <c r="J336" s="243"/>
      <c r="K336" s="243"/>
      <c r="L336" s="248"/>
      <c r="M336" s="249"/>
      <c r="N336" s="250"/>
      <c r="O336" s="250"/>
      <c r="P336" s="250"/>
      <c r="Q336" s="250"/>
      <c r="R336" s="250"/>
      <c r="S336" s="250"/>
      <c r="T336" s="251"/>
      <c r="AT336" s="252" t="s">
        <v>164</v>
      </c>
      <c r="AU336" s="252" t="s">
        <v>87</v>
      </c>
      <c r="AV336" s="13" t="s">
        <v>89</v>
      </c>
      <c r="AW336" s="13" t="s">
        <v>41</v>
      </c>
      <c r="AX336" s="13" t="s">
        <v>80</v>
      </c>
      <c r="AY336" s="252" t="s">
        <v>152</v>
      </c>
    </row>
    <row r="337" s="12" customFormat="1">
      <c r="B337" s="232"/>
      <c r="C337" s="233"/>
      <c r="D337" s="229" t="s">
        <v>164</v>
      </c>
      <c r="E337" s="234" t="s">
        <v>39</v>
      </c>
      <c r="F337" s="235" t="s">
        <v>468</v>
      </c>
      <c r="G337" s="233"/>
      <c r="H337" s="234" t="s">
        <v>39</v>
      </c>
      <c r="I337" s="236"/>
      <c r="J337" s="233"/>
      <c r="K337" s="233"/>
      <c r="L337" s="237"/>
      <c r="M337" s="238"/>
      <c r="N337" s="239"/>
      <c r="O337" s="239"/>
      <c r="P337" s="239"/>
      <c r="Q337" s="239"/>
      <c r="R337" s="239"/>
      <c r="S337" s="239"/>
      <c r="T337" s="240"/>
      <c r="AT337" s="241" t="s">
        <v>164</v>
      </c>
      <c r="AU337" s="241" t="s">
        <v>87</v>
      </c>
      <c r="AV337" s="12" t="s">
        <v>87</v>
      </c>
      <c r="AW337" s="12" t="s">
        <v>41</v>
      </c>
      <c r="AX337" s="12" t="s">
        <v>80</v>
      </c>
      <c r="AY337" s="241" t="s">
        <v>152</v>
      </c>
    </row>
    <row r="338" s="13" customFormat="1">
      <c r="B338" s="242"/>
      <c r="C338" s="243"/>
      <c r="D338" s="229" t="s">
        <v>164</v>
      </c>
      <c r="E338" s="244" t="s">
        <v>39</v>
      </c>
      <c r="F338" s="245" t="s">
        <v>469</v>
      </c>
      <c r="G338" s="243"/>
      <c r="H338" s="246">
        <v>25.625</v>
      </c>
      <c r="I338" s="247"/>
      <c r="J338" s="243"/>
      <c r="K338" s="243"/>
      <c r="L338" s="248"/>
      <c r="M338" s="249"/>
      <c r="N338" s="250"/>
      <c r="O338" s="250"/>
      <c r="P338" s="250"/>
      <c r="Q338" s="250"/>
      <c r="R338" s="250"/>
      <c r="S338" s="250"/>
      <c r="T338" s="251"/>
      <c r="AT338" s="252" t="s">
        <v>164</v>
      </c>
      <c r="AU338" s="252" t="s">
        <v>87</v>
      </c>
      <c r="AV338" s="13" t="s">
        <v>89</v>
      </c>
      <c r="AW338" s="13" t="s">
        <v>41</v>
      </c>
      <c r="AX338" s="13" t="s">
        <v>80</v>
      </c>
      <c r="AY338" s="252" t="s">
        <v>152</v>
      </c>
    </row>
    <row r="339" s="12" customFormat="1">
      <c r="B339" s="232"/>
      <c r="C339" s="233"/>
      <c r="D339" s="229" t="s">
        <v>164</v>
      </c>
      <c r="E339" s="234" t="s">
        <v>39</v>
      </c>
      <c r="F339" s="235" t="s">
        <v>490</v>
      </c>
      <c r="G339" s="233"/>
      <c r="H339" s="234" t="s">
        <v>39</v>
      </c>
      <c r="I339" s="236"/>
      <c r="J339" s="233"/>
      <c r="K339" s="233"/>
      <c r="L339" s="237"/>
      <c r="M339" s="238"/>
      <c r="N339" s="239"/>
      <c r="O339" s="239"/>
      <c r="P339" s="239"/>
      <c r="Q339" s="239"/>
      <c r="R339" s="239"/>
      <c r="S339" s="239"/>
      <c r="T339" s="240"/>
      <c r="AT339" s="241" t="s">
        <v>164</v>
      </c>
      <c r="AU339" s="241" t="s">
        <v>87</v>
      </c>
      <c r="AV339" s="12" t="s">
        <v>87</v>
      </c>
      <c r="AW339" s="12" t="s">
        <v>41</v>
      </c>
      <c r="AX339" s="12" t="s">
        <v>80</v>
      </c>
      <c r="AY339" s="241" t="s">
        <v>152</v>
      </c>
    </row>
    <row r="340" s="13" customFormat="1">
      <c r="B340" s="242"/>
      <c r="C340" s="243"/>
      <c r="D340" s="229" t="s">
        <v>164</v>
      </c>
      <c r="E340" s="244" t="s">
        <v>39</v>
      </c>
      <c r="F340" s="245" t="s">
        <v>491</v>
      </c>
      <c r="G340" s="243"/>
      <c r="H340" s="246">
        <v>-90.900000000000006</v>
      </c>
      <c r="I340" s="247"/>
      <c r="J340" s="243"/>
      <c r="K340" s="243"/>
      <c r="L340" s="248"/>
      <c r="M340" s="249"/>
      <c r="N340" s="250"/>
      <c r="O340" s="250"/>
      <c r="P340" s="250"/>
      <c r="Q340" s="250"/>
      <c r="R340" s="250"/>
      <c r="S340" s="250"/>
      <c r="T340" s="251"/>
      <c r="AT340" s="252" t="s">
        <v>164</v>
      </c>
      <c r="AU340" s="252" t="s">
        <v>87</v>
      </c>
      <c r="AV340" s="13" t="s">
        <v>89</v>
      </c>
      <c r="AW340" s="13" t="s">
        <v>41</v>
      </c>
      <c r="AX340" s="13" t="s">
        <v>80</v>
      </c>
      <c r="AY340" s="252" t="s">
        <v>152</v>
      </c>
    </row>
    <row r="341" s="14" customFormat="1">
      <c r="B341" s="253"/>
      <c r="C341" s="254"/>
      <c r="D341" s="229" t="s">
        <v>164</v>
      </c>
      <c r="E341" s="255" t="s">
        <v>39</v>
      </c>
      <c r="F341" s="256" t="s">
        <v>178</v>
      </c>
      <c r="G341" s="254"/>
      <c r="H341" s="257">
        <v>1440.875</v>
      </c>
      <c r="I341" s="258"/>
      <c r="J341" s="254"/>
      <c r="K341" s="254"/>
      <c r="L341" s="259"/>
      <c r="M341" s="260"/>
      <c r="N341" s="261"/>
      <c r="O341" s="261"/>
      <c r="P341" s="261"/>
      <c r="Q341" s="261"/>
      <c r="R341" s="261"/>
      <c r="S341" s="261"/>
      <c r="T341" s="262"/>
      <c r="AT341" s="263" t="s">
        <v>164</v>
      </c>
      <c r="AU341" s="263" t="s">
        <v>87</v>
      </c>
      <c r="AV341" s="14" t="s">
        <v>160</v>
      </c>
      <c r="AW341" s="14" t="s">
        <v>41</v>
      </c>
      <c r="AX341" s="14" t="s">
        <v>87</v>
      </c>
      <c r="AY341" s="263" t="s">
        <v>152</v>
      </c>
    </row>
    <row r="342" s="1" customFormat="1" ht="33.75" customHeight="1">
      <c r="B342" s="39"/>
      <c r="C342" s="217" t="s">
        <v>492</v>
      </c>
      <c r="D342" s="217" t="s">
        <v>155</v>
      </c>
      <c r="E342" s="218" t="s">
        <v>493</v>
      </c>
      <c r="F342" s="219" t="s">
        <v>494</v>
      </c>
      <c r="G342" s="220" t="s">
        <v>124</v>
      </c>
      <c r="H342" s="221">
        <v>1354.3800000000001</v>
      </c>
      <c r="I342" s="222"/>
      <c r="J342" s="223">
        <f>ROUND(I342*H342,2)</f>
        <v>0</v>
      </c>
      <c r="K342" s="219" t="s">
        <v>159</v>
      </c>
      <c r="L342" s="44"/>
      <c r="M342" s="224" t="s">
        <v>39</v>
      </c>
      <c r="N342" s="225" t="s">
        <v>53</v>
      </c>
      <c r="O342" s="80"/>
      <c r="P342" s="226">
        <f>O342*H342</f>
        <v>0</v>
      </c>
      <c r="Q342" s="226">
        <v>0</v>
      </c>
      <c r="R342" s="226">
        <f>Q342*H342</f>
        <v>0</v>
      </c>
      <c r="S342" s="226">
        <v>0</v>
      </c>
      <c r="T342" s="227">
        <f>S342*H342</f>
        <v>0</v>
      </c>
      <c r="AR342" s="17" t="s">
        <v>450</v>
      </c>
      <c r="AT342" s="17" t="s">
        <v>155</v>
      </c>
      <c r="AU342" s="17" t="s">
        <v>87</v>
      </c>
      <c r="AY342" s="17" t="s">
        <v>152</v>
      </c>
      <c r="BE342" s="228">
        <f>IF(N342="základní",J342,0)</f>
        <v>0</v>
      </c>
      <c r="BF342" s="228">
        <f>IF(N342="snížená",J342,0)</f>
        <v>0</v>
      </c>
      <c r="BG342" s="228">
        <f>IF(N342="zákl. přenesená",J342,0)</f>
        <v>0</v>
      </c>
      <c r="BH342" s="228">
        <f>IF(N342="sníž. přenesená",J342,0)</f>
        <v>0</v>
      </c>
      <c r="BI342" s="228">
        <f>IF(N342="nulová",J342,0)</f>
        <v>0</v>
      </c>
      <c r="BJ342" s="17" t="s">
        <v>160</v>
      </c>
      <c r="BK342" s="228">
        <f>ROUND(I342*H342,2)</f>
        <v>0</v>
      </c>
      <c r="BL342" s="17" t="s">
        <v>450</v>
      </c>
      <c r="BM342" s="17" t="s">
        <v>495</v>
      </c>
    </row>
    <row r="343" s="1" customFormat="1">
      <c r="B343" s="39"/>
      <c r="C343" s="40"/>
      <c r="D343" s="229" t="s">
        <v>162</v>
      </c>
      <c r="E343" s="40"/>
      <c r="F343" s="230" t="s">
        <v>479</v>
      </c>
      <c r="G343" s="40"/>
      <c r="H343" s="40"/>
      <c r="I343" s="144"/>
      <c r="J343" s="40"/>
      <c r="K343" s="40"/>
      <c r="L343" s="44"/>
      <c r="M343" s="231"/>
      <c r="N343" s="80"/>
      <c r="O343" s="80"/>
      <c r="P343" s="80"/>
      <c r="Q343" s="80"/>
      <c r="R343" s="80"/>
      <c r="S343" s="80"/>
      <c r="T343" s="81"/>
      <c r="AT343" s="17" t="s">
        <v>162</v>
      </c>
      <c r="AU343" s="17" t="s">
        <v>87</v>
      </c>
    </row>
    <row r="344" s="13" customFormat="1">
      <c r="B344" s="242"/>
      <c r="C344" s="243"/>
      <c r="D344" s="229" t="s">
        <v>164</v>
      </c>
      <c r="E344" s="244" t="s">
        <v>39</v>
      </c>
      <c r="F344" s="245" t="s">
        <v>496</v>
      </c>
      <c r="G344" s="243"/>
      <c r="H344" s="246">
        <v>115.07899999999999</v>
      </c>
      <c r="I344" s="247"/>
      <c r="J344" s="243"/>
      <c r="K344" s="243"/>
      <c r="L344" s="248"/>
      <c r="M344" s="249"/>
      <c r="N344" s="250"/>
      <c r="O344" s="250"/>
      <c r="P344" s="250"/>
      <c r="Q344" s="250"/>
      <c r="R344" s="250"/>
      <c r="S344" s="250"/>
      <c r="T344" s="251"/>
      <c r="AT344" s="252" t="s">
        <v>164</v>
      </c>
      <c r="AU344" s="252" t="s">
        <v>87</v>
      </c>
      <c r="AV344" s="13" t="s">
        <v>89</v>
      </c>
      <c r="AW344" s="13" t="s">
        <v>41</v>
      </c>
      <c r="AX344" s="13" t="s">
        <v>80</v>
      </c>
      <c r="AY344" s="252" t="s">
        <v>152</v>
      </c>
    </row>
    <row r="345" s="13" customFormat="1">
      <c r="B345" s="242"/>
      <c r="C345" s="243"/>
      <c r="D345" s="229" t="s">
        <v>164</v>
      </c>
      <c r="E345" s="244" t="s">
        <v>39</v>
      </c>
      <c r="F345" s="245" t="s">
        <v>497</v>
      </c>
      <c r="G345" s="243"/>
      <c r="H345" s="246">
        <v>1237.6949999999999</v>
      </c>
      <c r="I345" s="247"/>
      <c r="J345" s="243"/>
      <c r="K345" s="243"/>
      <c r="L345" s="248"/>
      <c r="M345" s="249"/>
      <c r="N345" s="250"/>
      <c r="O345" s="250"/>
      <c r="P345" s="250"/>
      <c r="Q345" s="250"/>
      <c r="R345" s="250"/>
      <c r="S345" s="250"/>
      <c r="T345" s="251"/>
      <c r="AT345" s="252" t="s">
        <v>164</v>
      </c>
      <c r="AU345" s="252" t="s">
        <v>87</v>
      </c>
      <c r="AV345" s="13" t="s">
        <v>89</v>
      </c>
      <c r="AW345" s="13" t="s">
        <v>41</v>
      </c>
      <c r="AX345" s="13" t="s">
        <v>80</v>
      </c>
      <c r="AY345" s="252" t="s">
        <v>152</v>
      </c>
    </row>
    <row r="346" s="13" customFormat="1">
      <c r="B346" s="242"/>
      <c r="C346" s="243"/>
      <c r="D346" s="229" t="s">
        <v>164</v>
      </c>
      <c r="E346" s="244" t="s">
        <v>39</v>
      </c>
      <c r="F346" s="245" t="s">
        <v>498</v>
      </c>
      <c r="G346" s="243"/>
      <c r="H346" s="246">
        <v>1.6060000000000001</v>
      </c>
      <c r="I346" s="247"/>
      <c r="J346" s="243"/>
      <c r="K346" s="243"/>
      <c r="L346" s="248"/>
      <c r="M346" s="249"/>
      <c r="N346" s="250"/>
      <c r="O346" s="250"/>
      <c r="P346" s="250"/>
      <c r="Q346" s="250"/>
      <c r="R346" s="250"/>
      <c r="S346" s="250"/>
      <c r="T346" s="251"/>
      <c r="AT346" s="252" t="s">
        <v>164</v>
      </c>
      <c r="AU346" s="252" t="s">
        <v>87</v>
      </c>
      <c r="AV346" s="13" t="s">
        <v>89</v>
      </c>
      <c r="AW346" s="13" t="s">
        <v>41</v>
      </c>
      <c r="AX346" s="13" t="s">
        <v>80</v>
      </c>
      <c r="AY346" s="252" t="s">
        <v>152</v>
      </c>
    </row>
    <row r="347" s="14" customFormat="1">
      <c r="B347" s="253"/>
      <c r="C347" s="254"/>
      <c r="D347" s="229" t="s">
        <v>164</v>
      </c>
      <c r="E347" s="255" t="s">
        <v>122</v>
      </c>
      <c r="F347" s="256" t="s">
        <v>178</v>
      </c>
      <c r="G347" s="254"/>
      <c r="H347" s="257">
        <v>1354.3799999999999</v>
      </c>
      <c r="I347" s="258"/>
      <c r="J347" s="254"/>
      <c r="K347" s="254"/>
      <c r="L347" s="259"/>
      <c r="M347" s="260"/>
      <c r="N347" s="261"/>
      <c r="O347" s="261"/>
      <c r="P347" s="261"/>
      <c r="Q347" s="261"/>
      <c r="R347" s="261"/>
      <c r="S347" s="261"/>
      <c r="T347" s="262"/>
      <c r="AT347" s="263" t="s">
        <v>164</v>
      </c>
      <c r="AU347" s="263" t="s">
        <v>87</v>
      </c>
      <c r="AV347" s="14" t="s">
        <v>160</v>
      </c>
      <c r="AW347" s="14" t="s">
        <v>41</v>
      </c>
      <c r="AX347" s="14" t="s">
        <v>87</v>
      </c>
      <c r="AY347" s="263" t="s">
        <v>152</v>
      </c>
    </row>
    <row r="348" s="1" customFormat="1" ht="33.75" customHeight="1">
      <c r="B348" s="39"/>
      <c r="C348" s="217" t="s">
        <v>499</v>
      </c>
      <c r="D348" s="217" t="s">
        <v>155</v>
      </c>
      <c r="E348" s="218" t="s">
        <v>500</v>
      </c>
      <c r="F348" s="219" t="s">
        <v>501</v>
      </c>
      <c r="G348" s="220" t="s">
        <v>124</v>
      </c>
      <c r="H348" s="221">
        <v>4404.2600000000002</v>
      </c>
      <c r="I348" s="222"/>
      <c r="J348" s="223">
        <f>ROUND(I348*H348,2)</f>
        <v>0</v>
      </c>
      <c r="K348" s="219" t="s">
        <v>199</v>
      </c>
      <c r="L348" s="44"/>
      <c r="M348" s="224" t="s">
        <v>39</v>
      </c>
      <c r="N348" s="225" t="s">
        <v>53</v>
      </c>
      <c r="O348" s="80"/>
      <c r="P348" s="226">
        <f>O348*H348</f>
        <v>0</v>
      </c>
      <c r="Q348" s="226">
        <v>0</v>
      </c>
      <c r="R348" s="226">
        <f>Q348*H348</f>
        <v>0</v>
      </c>
      <c r="S348" s="226">
        <v>0</v>
      </c>
      <c r="T348" s="227">
        <f>S348*H348</f>
        <v>0</v>
      </c>
      <c r="AR348" s="17" t="s">
        <v>450</v>
      </c>
      <c r="AT348" s="17" t="s">
        <v>155</v>
      </c>
      <c r="AU348" s="17" t="s">
        <v>87</v>
      </c>
      <c r="AY348" s="17" t="s">
        <v>152</v>
      </c>
      <c r="BE348" s="228">
        <f>IF(N348="základní",J348,0)</f>
        <v>0</v>
      </c>
      <c r="BF348" s="228">
        <f>IF(N348="snížená",J348,0)</f>
        <v>0</v>
      </c>
      <c r="BG348" s="228">
        <f>IF(N348="zákl. přenesená",J348,0)</f>
        <v>0</v>
      </c>
      <c r="BH348" s="228">
        <f>IF(N348="sníž. přenesená",J348,0)</f>
        <v>0</v>
      </c>
      <c r="BI348" s="228">
        <f>IF(N348="nulová",J348,0)</f>
        <v>0</v>
      </c>
      <c r="BJ348" s="17" t="s">
        <v>160</v>
      </c>
      <c r="BK348" s="228">
        <f>ROUND(I348*H348,2)</f>
        <v>0</v>
      </c>
      <c r="BL348" s="17" t="s">
        <v>450</v>
      </c>
      <c r="BM348" s="17" t="s">
        <v>502</v>
      </c>
    </row>
    <row r="349" s="1" customFormat="1">
      <c r="B349" s="39"/>
      <c r="C349" s="40"/>
      <c r="D349" s="229" t="s">
        <v>162</v>
      </c>
      <c r="E349" s="40"/>
      <c r="F349" s="230" t="s">
        <v>503</v>
      </c>
      <c r="G349" s="40"/>
      <c r="H349" s="40"/>
      <c r="I349" s="144"/>
      <c r="J349" s="40"/>
      <c r="K349" s="40"/>
      <c r="L349" s="44"/>
      <c r="M349" s="231"/>
      <c r="N349" s="80"/>
      <c r="O349" s="80"/>
      <c r="P349" s="80"/>
      <c r="Q349" s="80"/>
      <c r="R349" s="80"/>
      <c r="S349" s="80"/>
      <c r="T349" s="81"/>
      <c r="AT349" s="17" t="s">
        <v>162</v>
      </c>
      <c r="AU349" s="17" t="s">
        <v>87</v>
      </c>
    </row>
    <row r="350" s="12" customFormat="1">
      <c r="B350" s="232"/>
      <c r="C350" s="233"/>
      <c r="D350" s="229" t="s">
        <v>164</v>
      </c>
      <c r="E350" s="234" t="s">
        <v>39</v>
      </c>
      <c r="F350" s="235" t="s">
        <v>504</v>
      </c>
      <c r="G350" s="233"/>
      <c r="H350" s="234" t="s">
        <v>39</v>
      </c>
      <c r="I350" s="236"/>
      <c r="J350" s="233"/>
      <c r="K350" s="233"/>
      <c r="L350" s="237"/>
      <c r="M350" s="238"/>
      <c r="N350" s="239"/>
      <c r="O350" s="239"/>
      <c r="P350" s="239"/>
      <c r="Q350" s="239"/>
      <c r="R350" s="239"/>
      <c r="S350" s="239"/>
      <c r="T350" s="240"/>
      <c r="AT350" s="241" t="s">
        <v>164</v>
      </c>
      <c r="AU350" s="241" t="s">
        <v>87</v>
      </c>
      <c r="AV350" s="12" t="s">
        <v>87</v>
      </c>
      <c r="AW350" s="12" t="s">
        <v>41</v>
      </c>
      <c r="AX350" s="12" t="s">
        <v>80</v>
      </c>
      <c r="AY350" s="241" t="s">
        <v>152</v>
      </c>
    </row>
    <row r="351" s="13" customFormat="1">
      <c r="B351" s="242"/>
      <c r="C351" s="243"/>
      <c r="D351" s="229" t="s">
        <v>164</v>
      </c>
      <c r="E351" s="244" t="s">
        <v>39</v>
      </c>
      <c r="F351" s="245" t="s">
        <v>505</v>
      </c>
      <c r="G351" s="243"/>
      <c r="H351" s="246">
        <v>2992.21</v>
      </c>
      <c r="I351" s="247"/>
      <c r="J351" s="243"/>
      <c r="K351" s="243"/>
      <c r="L351" s="248"/>
      <c r="M351" s="249"/>
      <c r="N351" s="250"/>
      <c r="O351" s="250"/>
      <c r="P351" s="250"/>
      <c r="Q351" s="250"/>
      <c r="R351" s="250"/>
      <c r="S351" s="250"/>
      <c r="T351" s="251"/>
      <c r="AT351" s="252" t="s">
        <v>164</v>
      </c>
      <c r="AU351" s="252" t="s">
        <v>87</v>
      </c>
      <c r="AV351" s="13" t="s">
        <v>89</v>
      </c>
      <c r="AW351" s="13" t="s">
        <v>41</v>
      </c>
      <c r="AX351" s="13" t="s">
        <v>80</v>
      </c>
      <c r="AY351" s="252" t="s">
        <v>152</v>
      </c>
    </row>
    <row r="352" s="12" customFormat="1">
      <c r="B352" s="232"/>
      <c r="C352" s="233"/>
      <c r="D352" s="229" t="s">
        <v>164</v>
      </c>
      <c r="E352" s="234" t="s">
        <v>39</v>
      </c>
      <c r="F352" s="235" t="s">
        <v>480</v>
      </c>
      <c r="G352" s="233"/>
      <c r="H352" s="234" t="s">
        <v>39</v>
      </c>
      <c r="I352" s="236"/>
      <c r="J352" s="233"/>
      <c r="K352" s="233"/>
      <c r="L352" s="237"/>
      <c r="M352" s="238"/>
      <c r="N352" s="239"/>
      <c r="O352" s="239"/>
      <c r="P352" s="239"/>
      <c r="Q352" s="239"/>
      <c r="R352" s="239"/>
      <c r="S352" s="239"/>
      <c r="T352" s="240"/>
      <c r="AT352" s="241" t="s">
        <v>164</v>
      </c>
      <c r="AU352" s="241" t="s">
        <v>87</v>
      </c>
      <c r="AV352" s="12" t="s">
        <v>87</v>
      </c>
      <c r="AW352" s="12" t="s">
        <v>41</v>
      </c>
      <c r="AX352" s="12" t="s">
        <v>80</v>
      </c>
      <c r="AY352" s="241" t="s">
        <v>152</v>
      </c>
    </row>
    <row r="353" s="13" customFormat="1">
      <c r="B353" s="242"/>
      <c r="C353" s="243"/>
      <c r="D353" s="229" t="s">
        <v>164</v>
      </c>
      <c r="E353" s="244" t="s">
        <v>39</v>
      </c>
      <c r="F353" s="245" t="s">
        <v>481</v>
      </c>
      <c r="G353" s="243"/>
      <c r="H353" s="246">
        <v>244.80000000000001</v>
      </c>
      <c r="I353" s="247"/>
      <c r="J353" s="243"/>
      <c r="K353" s="243"/>
      <c r="L353" s="248"/>
      <c r="M353" s="249"/>
      <c r="N353" s="250"/>
      <c r="O353" s="250"/>
      <c r="P353" s="250"/>
      <c r="Q353" s="250"/>
      <c r="R353" s="250"/>
      <c r="S353" s="250"/>
      <c r="T353" s="251"/>
      <c r="AT353" s="252" t="s">
        <v>164</v>
      </c>
      <c r="AU353" s="252" t="s">
        <v>87</v>
      </c>
      <c r="AV353" s="13" t="s">
        <v>89</v>
      </c>
      <c r="AW353" s="13" t="s">
        <v>41</v>
      </c>
      <c r="AX353" s="13" t="s">
        <v>80</v>
      </c>
      <c r="AY353" s="252" t="s">
        <v>152</v>
      </c>
    </row>
    <row r="354" s="12" customFormat="1">
      <c r="B354" s="232"/>
      <c r="C354" s="233"/>
      <c r="D354" s="229" t="s">
        <v>164</v>
      </c>
      <c r="E354" s="234" t="s">
        <v>39</v>
      </c>
      <c r="F354" s="235" t="s">
        <v>482</v>
      </c>
      <c r="G354" s="233"/>
      <c r="H354" s="234" t="s">
        <v>39</v>
      </c>
      <c r="I354" s="236"/>
      <c r="J354" s="233"/>
      <c r="K354" s="233"/>
      <c r="L354" s="237"/>
      <c r="M354" s="238"/>
      <c r="N354" s="239"/>
      <c r="O354" s="239"/>
      <c r="P354" s="239"/>
      <c r="Q354" s="239"/>
      <c r="R354" s="239"/>
      <c r="S354" s="239"/>
      <c r="T354" s="240"/>
      <c r="AT354" s="241" t="s">
        <v>164</v>
      </c>
      <c r="AU354" s="241" t="s">
        <v>87</v>
      </c>
      <c r="AV354" s="12" t="s">
        <v>87</v>
      </c>
      <c r="AW354" s="12" t="s">
        <v>41</v>
      </c>
      <c r="AX354" s="12" t="s">
        <v>80</v>
      </c>
      <c r="AY354" s="241" t="s">
        <v>152</v>
      </c>
    </row>
    <row r="355" s="13" customFormat="1">
      <c r="B355" s="242"/>
      <c r="C355" s="243"/>
      <c r="D355" s="229" t="s">
        <v>164</v>
      </c>
      <c r="E355" s="244" t="s">
        <v>39</v>
      </c>
      <c r="F355" s="245" t="s">
        <v>483</v>
      </c>
      <c r="G355" s="243"/>
      <c r="H355" s="246">
        <v>434.69999999999999</v>
      </c>
      <c r="I355" s="247"/>
      <c r="J355" s="243"/>
      <c r="K355" s="243"/>
      <c r="L355" s="248"/>
      <c r="M355" s="249"/>
      <c r="N355" s="250"/>
      <c r="O355" s="250"/>
      <c r="P355" s="250"/>
      <c r="Q355" s="250"/>
      <c r="R355" s="250"/>
      <c r="S355" s="250"/>
      <c r="T355" s="251"/>
      <c r="AT355" s="252" t="s">
        <v>164</v>
      </c>
      <c r="AU355" s="252" t="s">
        <v>87</v>
      </c>
      <c r="AV355" s="13" t="s">
        <v>89</v>
      </c>
      <c r="AW355" s="13" t="s">
        <v>41</v>
      </c>
      <c r="AX355" s="13" t="s">
        <v>80</v>
      </c>
      <c r="AY355" s="252" t="s">
        <v>152</v>
      </c>
    </row>
    <row r="356" s="12" customFormat="1">
      <c r="B356" s="232"/>
      <c r="C356" s="233"/>
      <c r="D356" s="229" t="s">
        <v>164</v>
      </c>
      <c r="E356" s="234" t="s">
        <v>39</v>
      </c>
      <c r="F356" s="235" t="s">
        <v>484</v>
      </c>
      <c r="G356" s="233"/>
      <c r="H356" s="234" t="s">
        <v>39</v>
      </c>
      <c r="I356" s="236"/>
      <c r="J356" s="233"/>
      <c r="K356" s="233"/>
      <c r="L356" s="237"/>
      <c r="M356" s="238"/>
      <c r="N356" s="239"/>
      <c r="O356" s="239"/>
      <c r="P356" s="239"/>
      <c r="Q356" s="239"/>
      <c r="R356" s="239"/>
      <c r="S356" s="239"/>
      <c r="T356" s="240"/>
      <c r="AT356" s="241" t="s">
        <v>164</v>
      </c>
      <c r="AU356" s="241" t="s">
        <v>87</v>
      </c>
      <c r="AV356" s="12" t="s">
        <v>87</v>
      </c>
      <c r="AW356" s="12" t="s">
        <v>41</v>
      </c>
      <c r="AX356" s="12" t="s">
        <v>80</v>
      </c>
      <c r="AY356" s="241" t="s">
        <v>152</v>
      </c>
    </row>
    <row r="357" s="13" customFormat="1">
      <c r="B357" s="242"/>
      <c r="C357" s="243"/>
      <c r="D357" s="229" t="s">
        <v>164</v>
      </c>
      <c r="E357" s="244" t="s">
        <v>39</v>
      </c>
      <c r="F357" s="245" t="s">
        <v>485</v>
      </c>
      <c r="G357" s="243"/>
      <c r="H357" s="246">
        <v>408.60000000000002</v>
      </c>
      <c r="I357" s="247"/>
      <c r="J357" s="243"/>
      <c r="K357" s="243"/>
      <c r="L357" s="248"/>
      <c r="M357" s="249"/>
      <c r="N357" s="250"/>
      <c r="O357" s="250"/>
      <c r="P357" s="250"/>
      <c r="Q357" s="250"/>
      <c r="R357" s="250"/>
      <c r="S357" s="250"/>
      <c r="T357" s="251"/>
      <c r="AT357" s="252" t="s">
        <v>164</v>
      </c>
      <c r="AU357" s="252" t="s">
        <v>87</v>
      </c>
      <c r="AV357" s="13" t="s">
        <v>89</v>
      </c>
      <c r="AW357" s="13" t="s">
        <v>41</v>
      </c>
      <c r="AX357" s="13" t="s">
        <v>80</v>
      </c>
      <c r="AY357" s="252" t="s">
        <v>152</v>
      </c>
    </row>
    <row r="358" s="12" customFormat="1">
      <c r="B358" s="232"/>
      <c r="C358" s="233"/>
      <c r="D358" s="229" t="s">
        <v>164</v>
      </c>
      <c r="E358" s="234" t="s">
        <v>39</v>
      </c>
      <c r="F358" s="235" t="s">
        <v>488</v>
      </c>
      <c r="G358" s="233"/>
      <c r="H358" s="234" t="s">
        <v>39</v>
      </c>
      <c r="I358" s="236"/>
      <c r="J358" s="233"/>
      <c r="K358" s="233"/>
      <c r="L358" s="237"/>
      <c r="M358" s="238"/>
      <c r="N358" s="239"/>
      <c r="O358" s="239"/>
      <c r="P358" s="239"/>
      <c r="Q358" s="239"/>
      <c r="R358" s="239"/>
      <c r="S358" s="239"/>
      <c r="T358" s="240"/>
      <c r="AT358" s="241" t="s">
        <v>164</v>
      </c>
      <c r="AU358" s="241" t="s">
        <v>87</v>
      </c>
      <c r="AV358" s="12" t="s">
        <v>87</v>
      </c>
      <c r="AW358" s="12" t="s">
        <v>41</v>
      </c>
      <c r="AX358" s="12" t="s">
        <v>80</v>
      </c>
      <c r="AY358" s="241" t="s">
        <v>152</v>
      </c>
    </row>
    <row r="359" s="13" customFormat="1">
      <c r="B359" s="242"/>
      <c r="C359" s="243"/>
      <c r="D359" s="229" t="s">
        <v>164</v>
      </c>
      <c r="E359" s="244" t="s">
        <v>39</v>
      </c>
      <c r="F359" s="245" t="s">
        <v>160</v>
      </c>
      <c r="G359" s="243"/>
      <c r="H359" s="246">
        <v>4</v>
      </c>
      <c r="I359" s="247"/>
      <c r="J359" s="243"/>
      <c r="K359" s="243"/>
      <c r="L359" s="248"/>
      <c r="M359" s="249"/>
      <c r="N359" s="250"/>
      <c r="O359" s="250"/>
      <c r="P359" s="250"/>
      <c r="Q359" s="250"/>
      <c r="R359" s="250"/>
      <c r="S359" s="250"/>
      <c r="T359" s="251"/>
      <c r="AT359" s="252" t="s">
        <v>164</v>
      </c>
      <c r="AU359" s="252" t="s">
        <v>87</v>
      </c>
      <c r="AV359" s="13" t="s">
        <v>89</v>
      </c>
      <c r="AW359" s="13" t="s">
        <v>41</v>
      </c>
      <c r="AX359" s="13" t="s">
        <v>80</v>
      </c>
      <c r="AY359" s="252" t="s">
        <v>152</v>
      </c>
    </row>
    <row r="360" s="12" customFormat="1">
      <c r="B360" s="232"/>
      <c r="C360" s="233"/>
      <c r="D360" s="229" t="s">
        <v>164</v>
      </c>
      <c r="E360" s="234" t="s">
        <v>39</v>
      </c>
      <c r="F360" s="235" t="s">
        <v>486</v>
      </c>
      <c r="G360" s="233"/>
      <c r="H360" s="234" t="s">
        <v>39</v>
      </c>
      <c r="I360" s="236"/>
      <c r="J360" s="233"/>
      <c r="K360" s="233"/>
      <c r="L360" s="237"/>
      <c r="M360" s="238"/>
      <c r="N360" s="239"/>
      <c r="O360" s="239"/>
      <c r="P360" s="239"/>
      <c r="Q360" s="239"/>
      <c r="R360" s="239"/>
      <c r="S360" s="239"/>
      <c r="T360" s="240"/>
      <c r="AT360" s="241" t="s">
        <v>164</v>
      </c>
      <c r="AU360" s="241" t="s">
        <v>87</v>
      </c>
      <c r="AV360" s="12" t="s">
        <v>87</v>
      </c>
      <c r="AW360" s="12" t="s">
        <v>41</v>
      </c>
      <c r="AX360" s="12" t="s">
        <v>80</v>
      </c>
      <c r="AY360" s="241" t="s">
        <v>152</v>
      </c>
    </row>
    <row r="361" s="13" customFormat="1">
      <c r="B361" s="242"/>
      <c r="C361" s="243"/>
      <c r="D361" s="229" t="s">
        <v>164</v>
      </c>
      <c r="E361" s="244" t="s">
        <v>39</v>
      </c>
      <c r="F361" s="245" t="s">
        <v>487</v>
      </c>
      <c r="G361" s="243"/>
      <c r="H361" s="246">
        <v>410.85000000000002</v>
      </c>
      <c r="I361" s="247"/>
      <c r="J361" s="243"/>
      <c r="K361" s="243"/>
      <c r="L361" s="248"/>
      <c r="M361" s="249"/>
      <c r="N361" s="250"/>
      <c r="O361" s="250"/>
      <c r="P361" s="250"/>
      <c r="Q361" s="250"/>
      <c r="R361" s="250"/>
      <c r="S361" s="250"/>
      <c r="T361" s="251"/>
      <c r="AT361" s="252" t="s">
        <v>164</v>
      </c>
      <c r="AU361" s="252" t="s">
        <v>87</v>
      </c>
      <c r="AV361" s="13" t="s">
        <v>89</v>
      </c>
      <c r="AW361" s="13" t="s">
        <v>41</v>
      </c>
      <c r="AX361" s="13" t="s">
        <v>80</v>
      </c>
      <c r="AY361" s="252" t="s">
        <v>152</v>
      </c>
    </row>
    <row r="362" s="12" customFormat="1">
      <c r="B362" s="232"/>
      <c r="C362" s="233"/>
      <c r="D362" s="229" t="s">
        <v>164</v>
      </c>
      <c r="E362" s="234" t="s">
        <v>39</v>
      </c>
      <c r="F362" s="235" t="s">
        <v>490</v>
      </c>
      <c r="G362" s="233"/>
      <c r="H362" s="234" t="s">
        <v>39</v>
      </c>
      <c r="I362" s="236"/>
      <c r="J362" s="233"/>
      <c r="K362" s="233"/>
      <c r="L362" s="237"/>
      <c r="M362" s="238"/>
      <c r="N362" s="239"/>
      <c r="O362" s="239"/>
      <c r="P362" s="239"/>
      <c r="Q362" s="239"/>
      <c r="R362" s="239"/>
      <c r="S362" s="239"/>
      <c r="T362" s="240"/>
      <c r="AT362" s="241" t="s">
        <v>164</v>
      </c>
      <c r="AU362" s="241" t="s">
        <v>87</v>
      </c>
      <c r="AV362" s="12" t="s">
        <v>87</v>
      </c>
      <c r="AW362" s="12" t="s">
        <v>41</v>
      </c>
      <c r="AX362" s="12" t="s">
        <v>80</v>
      </c>
      <c r="AY362" s="241" t="s">
        <v>152</v>
      </c>
    </row>
    <row r="363" s="13" customFormat="1">
      <c r="B363" s="242"/>
      <c r="C363" s="243"/>
      <c r="D363" s="229" t="s">
        <v>164</v>
      </c>
      <c r="E363" s="244" t="s">
        <v>39</v>
      </c>
      <c r="F363" s="245" t="s">
        <v>491</v>
      </c>
      <c r="G363" s="243"/>
      <c r="H363" s="246">
        <v>-90.900000000000006</v>
      </c>
      <c r="I363" s="247"/>
      <c r="J363" s="243"/>
      <c r="K363" s="243"/>
      <c r="L363" s="248"/>
      <c r="M363" s="249"/>
      <c r="N363" s="250"/>
      <c r="O363" s="250"/>
      <c r="P363" s="250"/>
      <c r="Q363" s="250"/>
      <c r="R363" s="250"/>
      <c r="S363" s="250"/>
      <c r="T363" s="251"/>
      <c r="AT363" s="252" t="s">
        <v>164</v>
      </c>
      <c r="AU363" s="252" t="s">
        <v>87</v>
      </c>
      <c r="AV363" s="13" t="s">
        <v>89</v>
      </c>
      <c r="AW363" s="13" t="s">
        <v>41</v>
      </c>
      <c r="AX363" s="13" t="s">
        <v>80</v>
      </c>
      <c r="AY363" s="252" t="s">
        <v>152</v>
      </c>
    </row>
    <row r="364" s="14" customFormat="1">
      <c r="B364" s="253"/>
      <c r="C364" s="254"/>
      <c r="D364" s="229" t="s">
        <v>164</v>
      </c>
      <c r="E364" s="255" t="s">
        <v>39</v>
      </c>
      <c r="F364" s="256" t="s">
        <v>178</v>
      </c>
      <c r="G364" s="254"/>
      <c r="H364" s="257">
        <v>4404.2600000000002</v>
      </c>
      <c r="I364" s="258"/>
      <c r="J364" s="254"/>
      <c r="K364" s="254"/>
      <c r="L364" s="259"/>
      <c r="M364" s="260"/>
      <c r="N364" s="261"/>
      <c r="O364" s="261"/>
      <c r="P364" s="261"/>
      <c r="Q364" s="261"/>
      <c r="R364" s="261"/>
      <c r="S364" s="261"/>
      <c r="T364" s="262"/>
      <c r="AT364" s="263" t="s">
        <v>164</v>
      </c>
      <c r="AU364" s="263" t="s">
        <v>87</v>
      </c>
      <c r="AV364" s="14" t="s">
        <v>160</v>
      </c>
      <c r="AW364" s="14" t="s">
        <v>41</v>
      </c>
      <c r="AX364" s="14" t="s">
        <v>87</v>
      </c>
      <c r="AY364" s="263" t="s">
        <v>152</v>
      </c>
    </row>
    <row r="365" s="1" customFormat="1" ht="33.75" customHeight="1">
      <c r="B365" s="39"/>
      <c r="C365" s="217" t="s">
        <v>506</v>
      </c>
      <c r="D365" s="217" t="s">
        <v>155</v>
      </c>
      <c r="E365" s="218" t="s">
        <v>507</v>
      </c>
      <c r="F365" s="219" t="s">
        <v>508</v>
      </c>
      <c r="G365" s="220" t="s">
        <v>124</v>
      </c>
      <c r="H365" s="221">
        <v>1.02</v>
      </c>
      <c r="I365" s="222"/>
      <c r="J365" s="223">
        <f>ROUND(I365*H365,2)</f>
        <v>0</v>
      </c>
      <c r="K365" s="219" t="s">
        <v>199</v>
      </c>
      <c r="L365" s="44"/>
      <c r="M365" s="224" t="s">
        <v>39</v>
      </c>
      <c r="N365" s="225" t="s">
        <v>53</v>
      </c>
      <c r="O365" s="80"/>
      <c r="P365" s="226">
        <f>O365*H365</f>
        <v>0</v>
      </c>
      <c r="Q365" s="226">
        <v>0</v>
      </c>
      <c r="R365" s="226">
        <f>Q365*H365</f>
        <v>0</v>
      </c>
      <c r="S365" s="226">
        <v>0</v>
      </c>
      <c r="T365" s="227">
        <f>S365*H365</f>
        <v>0</v>
      </c>
      <c r="AR365" s="17" t="s">
        <v>450</v>
      </c>
      <c r="AT365" s="17" t="s">
        <v>155</v>
      </c>
      <c r="AU365" s="17" t="s">
        <v>87</v>
      </c>
      <c r="AY365" s="17" t="s">
        <v>152</v>
      </c>
      <c r="BE365" s="228">
        <f>IF(N365="základní",J365,0)</f>
        <v>0</v>
      </c>
      <c r="BF365" s="228">
        <f>IF(N365="snížená",J365,0)</f>
        <v>0</v>
      </c>
      <c r="BG365" s="228">
        <f>IF(N365="zákl. přenesená",J365,0)</f>
        <v>0</v>
      </c>
      <c r="BH365" s="228">
        <f>IF(N365="sníž. přenesená",J365,0)</f>
        <v>0</v>
      </c>
      <c r="BI365" s="228">
        <f>IF(N365="nulová",J365,0)</f>
        <v>0</v>
      </c>
      <c r="BJ365" s="17" t="s">
        <v>160</v>
      </c>
      <c r="BK365" s="228">
        <f>ROUND(I365*H365,2)</f>
        <v>0</v>
      </c>
      <c r="BL365" s="17" t="s">
        <v>450</v>
      </c>
      <c r="BM365" s="17" t="s">
        <v>509</v>
      </c>
    </row>
    <row r="366" s="1" customFormat="1">
      <c r="B366" s="39"/>
      <c r="C366" s="40"/>
      <c r="D366" s="229" t="s">
        <v>162</v>
      </c>
      <c r="E366" s="40"/>
      <c r="F366" s="230" t="s">
        <v>503</v>
      </c>
      <c r="G366" s="40"/>
      <c r="H366" s="40"/>
      <c r="I366" s="144"/>
      <c r="J366" s="40"/>
      <c r="K366" s="40"/>
      <c r="L366" s="44"/>
      <c r="M366" s="231"/>
      <c r="N366" s="80"/>
      <c r="O366" s="80"/>
      <c r="P366" s="80"/>
      <c r="Q366" s="80"/>
      <c r="R366" s="80"/>
      <c r="S366" s="80"/>
      <c r="T366" s="81"/>
      <c r="AT366" s="17" t="s">
        <v>162</v>
      </c>
      <c r="AU366" s="17" t="s">
        <v>87</v>
      </c>
    </row>
    <row r="367" s="12" customFormat="1">
      <c r="B367" s="232"/>
      <c r="C367" s="233"/>
      <c r="D367" s="229" t="s">
        <v>164</v>
      </c>
      <c r="E367" s="234" t="s">
        <v>39</v>
      </c>
      <c r="F367" s="235" t="s">
        <v>510</v>
      </c>
      <c r="G367" s="233"/>
      <c r="H367" s="234" t="s">
        <v>39</v>
      </c>
      <c r="I367" s="236"/>
      <c r="J367" s="233"/>
      <c r="K367" s="233"/>
      <c r="L367" s="237"/>
      <c r="M367" s="238"/>
      <c r="N367" s="239"/>
      <c r="O367" s="239"/>
      <c r="P367" s="239"/>
      <c r="Q367" s="239"/>
      <c r="R367" s="239"/>
      <c r="S367" s="239"/>
      <c r="T367" s="240"/>
      <c r="AT367" s="241" t="s">
        <v>164</v>
      </c>
      <c r="AU367" s="241" t="s">
        <v>87</v>
      </c>
      <c r="AV367" s="12" t="s">
        <v>87</v>
      </c>
      <c r="AW367" s="12" t="s">
        <v>41</v>
      </c>
      <c r="AX367" s="12" t="s">
        <v>80</v>
      </c>
      <c r="AY367" s="241" t="s">
        <v>152</v>
      </c>
    </row>
    <row r="368" s="13" customFormat="1">
      <c r="B368" s="242"/>
      <c r="C368" s="243"/>
      <c r="D368" s="229" t="s">
        <v>164</v>
      </c>
      <c r="E368" s="244" t="s">
        <v>39</v>
      </c>
      <c r="F368" s="245" t="s">
        <v>511</v>
      </c>
      <c r="G368" s="243"/>
      <c r="H368" s="246">
        <v>0.68400000000000005</v>
      </c>
      <c r="I368" s="247"/>
      <c r="J368" s="243"/>
      <c r="K368" s="243"/>
      <c r="L368" s="248"/>
      <c r="M368" s="249"/>
      <c r="N368" s="250"/>
      <c r="O368" s="250"/>
      <c r="P368" s="250"/>
      <c r="Q368" s="250"/>
      <c r="R368" s="250"/>
      <c r="S368" s="250"/>
      <c r="T368" s="251"/>
      <c r="AT368" s="252" t="s">
        <v>164</v>
      </c>
      <c r="AU368" s="252" t="s">
        <v>87</v>
      </c>
      <c r="AV368" s="13" t="s">
        <v>89</v>
      </c>
      <c r="AW368" s="13" t="s">
        <v>41</v>
      </c>
      <c r="AX368" s="13" t="s">
        <v>80</v>
      </c>
      <c r="AY368" s="252" t="s">
        <v>152</v>
      </c>
    </row>
    <row r="369" s="12" customFormat="1">
      <c r="B369" s="232"/>
      <c r="C369" s="233"/>
      <c r="D369" s="229" t="s">
        <v>164</v>
      </c>
      <c r="E369" s="234" t="s">
        <v>39</v>
      </c>
      <c r="F369" s="235" t="s">
        <v>512</v>
      </c>
      <c r="G369" s="233"/>
      <c r="H369" s="234" t="s">
        <v>39</v>
      </c>
      <c r="I369" s="236"/>
      <c r="J369" s="233"/>
      <c r="K369" s="233"/>
      <c r="L369" s="237"/>
      <c r="M369" s="238"/>
      <c r="N369" s="239"/>
      <c r="O369" s="239"/>
      <c r="P369" s="239"/>
      <c r="Q369" s="239"/>
      <c r="R369" s="239"/>
      <c r="S369" s="239"/>
      <c r="T369" s="240"/>
      <c r="AT369" s="241" t="s">
        <v>164</v>
      </c>
      <c r="AU369" s="241" t="s">
        <v>87</v>
      </c>
      <c r="AV369" s="12" t="s">
        <v>87</v>
      </c>
      <c r="AW369" s="12" t="s">
        <v>41</v>
      </c>
      <c r="AX369" s="12" t="s">
        <v>80</v>
      </c>
      <c r="AY369" s="241" t="s">
        <v>152</v>
      </c>
    </row>
    <row r="370" s="13" customFormat="1">
      <c r="B370" s="242"/>
      <c r="C370" s="243"/>
      <c r="D370" s="229" t="s">
        <v>164</v>
      </c>
      <c r="E370" s="244" t="s">
        <v>39</v>
      </c>
      <c r="F370" s="245" t="s">
        <v>513</v>
      </c>
      <c r="G370" s="243"/>
      <c r="H370" s="246">
        <v>0.33600000000000002</v>
      </c>
      <c r="I370" s="247"/>
      <c r="J370" s="243"/>
      <c r="K370" s="243"/>
      <c r="L370" s="248"/>
      <c r="M370" s="249"/>
      <c r="N370" s="250"/>
      <c r="O370" s="250"/>
      <c r="P370" s="250"/>
      <c r="Q370" s="250"/>
      <c r="R370" s="250"/>
      <c r="S370" s="250"/>
      <c r="T370" s="251"/>
      <c r="AT370" s="252" t="s">
        <v>164</v>
      </c>
      <c r="AU370" s="252" t="s">
        <v>87</v>
      </c>
      <c r="AV370" s="13" t="s">
        <v>89</v>
      </c>
      <c r="AW370" s="13" t="s">
        <v>41</v>
      </c>
      <c r="AX370" s="13" t="s">
        <v>80</v>
      </c>
      <c r="AY370" s="252" t="s">
        <v>152</v>
      </c>
    </row>
    <row r="371" s="14" customFormat="1">
      <c r="B371" s="253"/>
      <c r="C371" s="254"/>
      <c r="D371" s="229" t="s">
        <v>164</v>
      </c>
      <c r="E371" s="255" t="s">
        <v>39</v>
      </c>
      <c r="F371" s="256" t="s">
        <v>178</v>
      </c>
      <c r="G371" s="254"/>
      <c r="H371" s="257">
        <v>1.02</v>
      </c>
      <c r="I371" s="258"/>
      <c r="J371" s="254"/>
      <c r="K371" s="254"/>
      <c r="L371" s="259"/>
      <c r="M371" s="260"/>
      <c r="N371" s="261"/>
      <c r="O371" s="261"/>
      <c r="P371" s="261"/>
      <c r="Q371" s="261"/>
      <c r="R371" s="261"/>
      <c r="S371" s="261"/>
      <c r="T371" s="262"/>
      <c r="AT371" s="263" t="s">
        <v>164</v>
      </c>
      <c r="AU371" s="263" t="s">
        <v>87</v>
      </c>
      <c r="AV371" s="14" t="s">
        <v>160</v>
      </c>
      <c r="AW371" s="14" t="s">
        <v>41</v>
      </c>
      <c r="AX371" s="14" t="s">
        <v>87</v>
      </c>
      <c r="AY371" s="263" t="s">
        <v>152</v>
      </c>
    </row>
    <row r="372" s="1" customFormat="1" ht="33.75" customHeight="1">
      <c r="B372" s="39"/>
      <c r="C372" s="217" t="s">
        <v>514</v>
      </c>
      <c r="D372" s="217" t="s">
        <v>155</v>
      </c>
      <c r="E372" s="218" t="s">
        <v>515</v>
      </c>
      <c r="F372" s="219" t="s">
        <v>516</v>
      </c>
      <c r="G372" s="220" t="s">
        <v>124</v>
      </c>
      <c r="H372" s="221">
        <v>25.625</v>
      </c>
      <c r="I372" s="222"/>
      <c r="J372" s="223">
        <f>ROUND(I372*H372,2)</f>
        <v>0</v>
      </c>
      <c r="K372" s="219" t="s">
        <v>199</v>
      </c>
      <c r="L372" s="44"/>
      <c r="M372" s="224" t="s">
        <v>39</v>
      </c>
      <c r="N372" s="225" t="s">
        <v>53</v>
      </c>
      <c r="O372" s="80"/>
      <c r="P372" s="226">
        <f>O372*H372</f>
        <v>0</v>
      </c>
      <c r="Q372" s="226">
        <v>0</v>
      </c>
      <c r="R372" s="226">
        <f>Q372*H372</f>
        <v>0</v>
      </c>
      <c r="S372" s="226">
        <v>0</v>
      </c>
      <c r="T372" s="227">
        <f>S372*H372</f>
        <v>0</v>
      </c>
      <c r="AR372" s="17" t="s">
        <v>450</v>
      </c>
      <c r="AT372" s="17" t="s">
        <v>155</v>
      </c>
      <c r="AU372" s="17" t="s">
        <v>87</v>
      </c>
      <c r="AY372" s="17" t="s">
        <v>152</v>
      </c>
      <c r="BE372" s="228">
        <f>IF(N372="základní",J372,0)</f>
        <v>0</v>
      </c>
      <c r="BF372" s="228">
        <f>IF(N372="snížená",J372,0)</f>
        <v>0</v>
      </c>
      <c r="BG372" s="228">
        <f>IF(N372="zákl. přenesená",J372,0)</f>
        <v>0</v>
      </c>
      <c r="BH372" s="228">
        <f>IF(N372="sníž. přenesená",J372,0)</f>
        <v>0</v>
      </c>
      <c r="BI372" s="228">
        <f>IF(N372="nulová",J372,0)</f>
        <v>0</v>
      </c>
      <c r="BJ372" s="17" t="s">
        <v>160</v>
      </c>
      <c r="BK372" s="228">
        <f>ROUND(I372*H372,2)</f>
        <v>0</v>
      </c>
      <c r="BL372" s="17" t="s">
        <v>450</v>
      </c>
      <c r="BM372" s="17" t="s">
        <v>517</v>
      </c>
    </row>
    <row r="373" s="1" customFormat="1">
      <c r="B373" s="39"/>
      <c r="C373" s="40"/>
      <c r="D373" s="229" t="s">
        <v>162</v>
      </c>
      <c r="E373" s="40"/>
      <c r="F373" s="230" t="s">
        <v>503</v>
      </c>
      <c r="G373" s="40"/>
      <c r="H373" s="40"/>
      <c r="I373" s="144"/>
      <c r="J373" s="40"/>
      <c r="K373" s="40"/>
      <c r="L373" s="44"/>
      <c r="M373" s="231"/>
      <c r="N373" s="80"/>
      <c r="O373" s="80"/>
      <c r="P373" s="80"/>
      <c r="Q373" s="80"/>
      <c r="R373" s="80"/>
      <c r="S373" s="80"/>
      <c r="T373" s="81"/>
      <c r="AT373" s="17" t="s">
        <v>162</v>
      </c>
      <c r="AU373" s="17" t="s">
        <v>87</v>
      </c>
    </row>
    <row r="374" s="12" customFormat="1">
      <c r="B374" s="232"/>
      <c r="C374" s="233"/>
      <c r="D374" s="229" t="s">
        <v>164</v>
      </c>
      <c r="E374" s="234" t="s">
        <v>39</v>
      </c>
      <c r="F374" s="235" t="s">
        <v>518</v>
      </c>
      <c r="G374" s="233"/>
      <c r="H374" s="234" t="s">
        <v>39</v>
      </c>
      <c r="I374" s="236"/>
      <c r="J374" s="233"/>
      <c r="K374" s="233"/>
      <c r="L374" s="237"/>
      <c r="M374" s="238"/>
      <c r="N374" s="239"/>
      <c r="O374" s="239"/>
      <c r="P374" s="239"/>
      <c r="Q374" s="239"/>
      <c r="R374" s="239"/>
      <c r="S374" s="239"/>
      <c r="T374" s="240"/>
      <c r="AT374" s="241" t="s">
        <v>164</v>
      </c>
      <c r="AU374" s="241" t="s">
        <v>87</v>
      </c>
      <c r="AV374" s="12" t="s">
        <v>87</v>
      </c>
      <c r="AW374" s="12" t="s">
        <v>41</v>
      </c>
      <c r="AX374" s="12" t="s">
        <v>80</v>
      </c>
      <c r="AY374" s="241" t="s">
        <v>152</v>
      </c>
    </row>
    <row r="375" s="13" customFormat="1">
      <c r="B375" s="242"/>
      <c r="C375" s="243"/>
      <c r="D375" s="229" t="s">
        <v>164</v>
      </c>
      <c r="E375" s="244" t="s">
        <v>39</v>
      </c>
      <c r="F375" s="245" t="s">
        <v>519</v>
      </c>
      <c r="G375" s="243"/>
      <c r="H375" s="246">
        <v>1.9219999999999999</v>
      </c>
      <c r="I375" s="247"/>
      <c r="J375" s="243"/>
      <c r="K375" s="243"/>
      <c r="L375" s="248"/>
      <c r="M375" s="249"/>
      <c r="N375" s="250"/>
      <c r="O375" s="250"/>
      <c r="P375" s="250"/>
      <c r="Q375" s="250"/>
      <c r="R375" s="250"/>
      <c r="S375" s="250"/>
      <c r="T375" s="251"/>
      <c r="AT375" s="252" t="s">
        <v>164</v>
      </c>
      <c r="AU375" s="252" t="s">
        <v>87</v>
      </c>
      <c r="AV375" s="13" t="s">
        <v>89</v>
      </c>
      <c r="AW375" s="13" t="s">
        <v>41</v>
      </c>
      <c r="AX375" s="13" t="s">
        <v>80</v>
      </c>
      <c r="AY375" s="252" t="s">
        <v>152</v>
      </c>
    </row>
    <row r="376" s="12" customFormat="1">
      <c r="B376" s="232"/>
      <c r="C376" s="233"/>
      <c r="D376" s="229" t="s">
        <v>164</v>
      </c>
      <c r="E376" s="234" t="s">
        <v>39</v>
      </c>
      <c r="F376" s="235" t="s">
        <v>520</v>
      </c>
      <c r="G376" s="233"/>
      <c r="H376" s="234" t="s">
        <v>39</v>
      </c>
      <c r="I376" s="236"/>
      <c r="J376" s="233"/>
      <c r="K376" s="233"/>
      <c r="L376" s="237"/>
      <c r="M376" s="238"/>
      <c r="N376" s="239"/>
      <c r="O376" s="239"/>
      <c r="P376" s="239"/>
      <c r="Q376" s="239"/>
      <c r="R376" s="239"/>
      <c r="S376" s="239"/>
      <c r="T376" s="240"/>
      <c r="AT376" s="241" t="s">
        <v>164</v>
      </c>
      <c r="AU376" s="241" t="s">
        <v>87</v>
      </c>
      <c r="AV376" s="12" t="s">
        <v>87</v>
      </c>
      <c r="AW376" s="12" t="s">
        <v>41</v>
      </c>
      <c r="AX376" s="12" t="s">
        <v>80</v>
      </c>
      <c r="AY376" s="241" t="s">
        <v>152</v>
      </c>
    </row>
    <row r="377" s="13" customFormat="1">
      <c r="B377" s="242"/>
      <c r="C377" s="243"/>
      <c r="D377" s="229" t="s">
        <v>164</v>
      </c>
      <c r="E377" s="244" t="s">
        <v>39</v>
      </c>
      <c r="F377" s="245" t="s">
        <v>521</v>
      </c>
      <c r="G377" s="243"/>
      <c r="H377" s="246">
        <v>25.625</v>
      </c>
      <c r="I377" s="247"/>
      <c r="J377" s="243"/>
      <c r="K377" s="243"/>
      <c r="L377" s="248"/>
      <c r="M377" s="274"/>
      <c r="N377" s="275"/>
      <c r="O377" s="275"/>
      <c r="P377" s="275"/>
      <c r="Q377" s="275"/>
      <c r="R377" s="275"/>
      <c r="S377" s="275"/>
      <c r="T377" s="276"/>
      <c r="AT377" s="252" t="s">
        <v>164</v>
      </c>
      <c r="AU377" s="252" t="s">
        <v>87</v>
      </c>
      <c r="AV377" s="13" t="s">
        <v>89</v>
      </c>
      <c r="AW377" s="13" t="s">
        <v>41</v>
      </c>
      <c r="AX377" s="13" t="s">
        <v>87</v>
      </c>
      <c r="AY377" s="252" t="s">
        <v>152</v>
      </c>
    </row>
    <row r="378" s="1" customFormat="1" ht="6.96" customHeight="1">
      <c r="B378" s="58"/>
      <c r="C378" s="59"/>
      <c r="D378" s="59"/>
      <c r="E378" s="59"/>
      <c r="F378" s="59"/>
      <c r="G378" s="59"/>
      <c r="H378" s="59"/>
      <c r="I378" s="168"/>
      <c r="J378" s="59"/>
      <c r="K378" s="59"/>
      <c r="L378" s="44"/>
    </row>
  </sheetData>
  <sheetProtection sheet="1" autoFilter="0" formatColumns="0" formatRows="0" objects="1" scenarios="1" spinCount="100000" saltValue="OV+XghjA7FRqy3jVNspwH4XmAuuRaNU22lE8uK+amwemfykhhKMikCKS2ZkHDsb/p/UUWiOPaDssBiDmy6FIUA==" hashValue="M/9OakWsj4P4iB+P7ZeISbqOc+iX4nWeCLTSRhXkyO46tlpCMI6DsWyYK4oy0qXPdEcW7KCP25nraJFTqQfHHA==" algorithmName="SHA-512" password="CC35"/>
  <autoFilter ref="C87:K377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6:H76"/>
    <mergeCell ref="E78:H78"/>
    <mergeCell ref="E80:H80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36" customWidth="1"/>
    <col min="10" max="10" width="23.5" customWidth="1"/>
    <col min="11" max="11" width="15.5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7" t="s">
        <v>97</v>
      </c>
    </row>
    <row r="3" ht="6.96" customHeight="1">
      <c r="B3" s="138"/>
      <c r="C3" s="139"/>
      <c r="D3" s="139"/>
      <c r="E3" s="139"/>
      <c r="F3" s="139"/>
      <c r="G3" s="139"/>
      <c r="H3" s="139"/>
      <c r="I3" s="140"/>
      <c r="J3" s="139"/>
      <c r="K3" s="139"/>
      <c r="L3" s="20"/>
      <c r="AT3" s="17" t="s">
        <v>89</v>
      </c>
    </row>
    <row r="4" ht="24.96" customHeight="1">
      <c r="B4" s="20"/>
      <c r="D4" s="141" t="s">
        <v>114</v>
      </c>
      <c r="L4" s="20"/>
      <c r="M4" s="24" t="s">
        <v>10</v>
      </c>
      <c r="AT4" s="17" t="s">
        <v>41</v>
      </c>
    </row>
    <row r="5" ht="6.96" customHeight="1">
      <c r="B5" s="20"/>
      <c r="L5" s="20"/>
    </row>
    <row r="6" ht="12" customHeight="1">
      <c r="B6" s="20"/>
      <c r="D6" s="142" t="s">
        <v>16</v>
      </c>
      <c r="L6" s="20"/>
    </row>
    <row r="7" ht="16.5" customHeight="1">
      <c r="B7" s="20"/>
      <c r="E7" s="143" t="str">
        <f>'Rekapitulace stavby'!K6</f>
        <v>Oprava traťového úseku v km 4,459 - 6,750 (Most n.n. - Herkules)</v>
      </c>
      <c r="F7" s="142"/>
      <c r="G7" s="142"/>
      <c r="H7" s="142"/>
      <c r="L7" s="20"/>
    </row>
    <row r="8" ht="12" customHeight="1">
      <c r="B8" s="20"/>
      <c r="D8" s="142" t="s">
        <v>126</v>
      </c>
      <c r="L8" s="20"/>
    </row>
    <row r="9" s="1" customFormat="1" ht="16.5" customHeight="1">
      <c r="B9" s="44"/>
      <c r="E9" s="143" t="s">
        <v>127</v>
      </c>
      <c r="F9" s="1"/>
      <c r="G9" s="1"/>
      <c r="H9" s="1"/>
      <c r="I9" s="144"/>
      <c r="L9" s="44"/>
    </row>
    <row r="10" s="1" customFormat="1" ht="12" customHeight="1">
      <c r="B10" s="44"/>
      <c r="D10" s="142" t="s">
        <v>128</v>
      </c>
      <c r="I10" s="144"/>
      <c r="L10" s="44"/>
    </row>
    <row r="11" s="1" customFormat="1" ht="36.96" customHeight="1">
      <c r="B11" s="44"/>
      <c r="E11" s="145" t="s">
        <v>522</v>
      </c>
      <c r="F11" s="1"/>
      <c r="G11" s="1"/>
      <c r="H11" s="1"/>
      <c r="I11" s="144"/>
      <c r="L11" s="44"/>
    </row>
    <row r="12" s="1" customFormat="1">
      <c r="B12" s="44"/>
      <c r="I12" s="144"/>
      <c r="L12" s="44"/>
    </row>
    <row r="13" s="1" customFormat="1" ht="12" customHeight="1">
      <c r="B13" s="44"/>
      <c r="D13" s="142" t="s">
        <v>18</v>
      </c>
      <c r="F13" s="17" t="s">
        <v>39</v>
      </c>
      <c r="I13" s="146" t="s">
        <v>20</v>
      </c>
      <c r="J13" s="17" t="s">
        <v>39</v>
      </c>
      <c r="L13" s="44"/>
    </row>
    <row r="14" s="1" customFormat="1" ht="12" customHeight="1">
      <c r="B14" s="44"/>
      <c r="D14" s="142" t="s">
        <v>22</v>
      </c>
      <c r="F14" s="17" t="s">
        <v>23</v>
      </c>
      <c r="I14" s="146" t="s">
        <v>24</v>
      </c>
      <c r="J14" s="147" t="str">
        <f>'Rekapitulace stavby'!AN8</f>
        <v>15. 1. 2019</v>
      </c>
      <c r="L14" s="44"/>
    </row>
    <row r="15" s="1" customFormat="1" ht="10.8" customHeight="1">
      <c r="B15" s="44"/>
      <c r="I15" s="144"/>
      <c r="L15" s="44"/>
    </row>
    <row r="16" s="1" customFormat="1" ht="12" customHeight="1">
      <c r="B16" s="44"/>
      <c r="D16" s="142" t="s">
        <v>30</v>
      </c>
      <c r="I16" s="146" t="s">
        <v>31</v>
      </c>
      <c r="J16" s="17" t="s">
        <v>32</v>
      </c>
      <c r="L16" s="44"/>
    </row>
    <row r="17" s="1" customFormat="1" ht="18" customHeight="1">
      <c r="B17" s="44"/>
      <c r="E17" s="17" t="s">
        <v>33</v>
      </c>
      <c r="I17" s="146" t="s">
        <v>34</v>
      </c>
      <c r="J17" s="17" t="s">
        <v>35</v>
      </c>
      <c r="L17" s="44"/>
    </row>
    <row r="18" s="1" customFormat="1" ht="6.96" customHeight="1">
      <c r="B18" s="44"/>
      <c r="I18" s="144"/>
      <c r="L18" s="44"/>
    </row>
    <row r="19" s="1" customFormat="1" ht="12" customHeight="1">
      <c r="B19" s="44"/>
      <c r="D19" s="142" t="s">
        <v>36</v>
      </c>
      <c r="I19" s="146" t="s">
        <v>31</v>
      </c>
      <c r="J19" s="33" t="str">
        <f>'Rekapitulace stavby'!AN13</f>
        <v>Vyplň údaj</v>
      </c>
      <c r="L19" s="44"/>
    </row>
    <row r="20" s="1" customFormat="1" ht="18" customHeight="1">
      <c r="B20" s="44"/>
      <c r="E20" s="33" t="str">
        <f>'Rekapitulace stavby'!E14</f>
        <v>Vyplň údaj</v>
      </c>
      <c r="F20" s="17"/>
      <c r="G20" s="17"/>
      <c r="H20" s="17"/>
      <c r="I20" s="146" t="s">
        <v>34</v>
      </c>
      <c r="J20" s="33" t="str">
        <f>'Rekapitulace stavby'!AN14</f>
        <v>Vyplň údaj</v>
      </c>
      <c r="L20" s="44"/>
    </row>
    <row r="21" s="1" customFormat="1" ht="6.96" customHeight="1">
      <c r="B21" s="44"/>
      <c r="I21" s="144"/>
      <c r="L21" s="44"/>
    </row>
    <row r="22" s="1" customFormat="1" ht="12" customHeight="1">
      <c r="B22" s="44"/>
      <c r="D22" s="142" t="s">
        <v>38</v>
      </c>
      <c r="I22" s="146" t="s">
        <v>31</v>
      </c>
      <c r="J22" s="17" t="str">
        <f>IF('Rekapitulace stavby'!AN16="","",'Rekapitulace stavby'!AN16)</f>
        <v/>
      </c>
      <c r="L22" s="44"/>
    </row>
    <row r="23" s="1" customFormat="1" ht="18" customHeight="1">
      <c r="B23" s="44"/>
      <c r="E23" s="17" t="str">
        <f>IF('Rekapitulace stavby'!E17="","",'Rekapitulace stavby'!E17)</f>
        <v xml:space="preserve"> </v>
      </c>
      <c r="I23" s="146" t="s">
        <v>34</v>
      </c>
      <c r="J23" s="17" t="str">
        <f>IF('Rekapitulace stavby'!AN17="","",'Rekapitulace stavby'!AN17)</f>
        <v/>
      </c>
      <c r="L23" s="44"/>
    </row>
    <row r="24" s="1" customFormat="1" ht="6.96" customHeight="1">
      <c r="B24" s="44"/>
      <c r="I24" s="144"/>
      <c r="L24" s="44"/>
    </row>
    <row r="25" s="1" customFormat="1" ht="12" customHeight="1">
      <c r="B25" s="44"/>
      <c r="D25" s="142" t="s">
        <v>42</v>
      </c>
      <c r="I25" s="146" t="s">
        <v>31</v>
      </c>
      <c r="J25" s="17" t="s">
        <v>39</v>
      </c>
      <c r="L25" s="44"/>
    </row>
    <row r="26" s="1" customFormat="1" ht="18" customHeight="1">
      <c r="B26" s="44"/>
      <c r="E26" s="17" t="s">
        <v>43</v>
      </c>
      <c r="I26" s="146" t="s">
        <v>34</v>
      </c>
      <c r="J26" s="17" t="s">
        <v>39</v>
      </c>
      <c r="L26" s="44"/>
    </row>
    <row r="27" s="1" customFormat="1" ht="6.96" customHeight="1">
      <c r="B27" s="44"/>
      <c r="I27" s="144"/>
      <c r="L27" s="44"/>
    </row>
    <row r="28" s="1" customFormat="1" ht="12" customHeight="1">
      <c r="B28" s="44"/>
      <c r="D28" s="142" t="s">
        <v>44</v>
      </c>
      <c r="I28" s="144"/>
      <c r="L28" s="44"/>
    </row>
    <row r="29" s="7" customFormat="1" ht="45" customHeight="1">
      <c r="B29" s="148"/>
      <c r="E29" s="149" t="s">
        <v>45</v>
      </c>
      <c r="F29" s="149"/>
      <c r="G29" s="149"/>
      <c r="H29" s="149"/>
      <c r="I29" s="150"/>
      <c r="L29" s="148"/>
    </row>
    <row r="30" s="1" customFormat="1" ht="6.96" customHeight="1">
      <c r="B30" s="44"/>
      <c r="I30" s="144"/>
      <c r="L30" s="44"/>
    </row>
    <row r="31" s="1" customFormat="1" ht="6.96" customHeight="1">
      <c r="B31" s="44"/>
      <c r="D31" s="72"/>
      <c r="E31" s="72"/>
      <c r="F31" s="72"/>
      <c r="G31" s="72"/>
      <c r="H31" s="72"/>
      <c r="I31" s="151"/>
      <c r="J31" s="72"/>
      <c r="K31" s="72"/>
      <c r="L31" s="44"/>
    </row>
    <row r="32" s="1" customFormat="1" ht="25.44" customHeight="1">
      <c r="B32" s="44"/>
      <c r="D32" s="152" t="s">
        <v>46</v>
      </c>
      <c r="I32" s="144"/>
      <c r="J32" s="153">
        <f>ROUND(J88, 2)</f>
        <v>0</v>
      </c>
      <c r="L32" s="44"/>
    </row>
    <row r="33" s="1" customFormat="1" ht="6.96" customHeight="1">
      <c r="B33" s="44"/>
      <c r="D33" s="72"/>
      <c r="E33" s="72"/>
      <c r="F33" s="72"/>
      <c r="G33" s="72"/>
      <c r="H33" s="72"/>
      <c r="I33" s="151"/>
      <c r="J33" s="72"/>
      <c r="K33" s="72"/>
      <c r="L33" s="44"/>
    </row>
    <row r="34" s="1" customFormat="1" ht="14.4" customHeight="1">
      <c r="B34" s="44"/>
      <c r="F34" s="154" t="s">
        <v>48</v>
      </c>
      <c r="I34" s="155" t="s">
        <v>47</v>
      </c>
      <c r="J34" s="154" t="s">
        <v>49</v>
      </c>
      <c r="L34" s="44"/>
    </row>
    <row r="35" hidden="1" s="1" customFormat="1" ht="14.4" customHeight="1">
      <c r="B35" s="44"/>
      <c r="D35" s="142" t="s">
        <v>50</v>
      </c>
      <c r="E35" s="142" t="s">
        <v>51</v>
      </c>
      <c r="F35" s="156">
        <f>ROUND((SUM(BE88:BE165)),  2)</f>
        <v>0</v>
      </c>
      <c r="I35" s="157">
        <v>0.20999999999999999</v>
      </c>
      <c r="J35" s="156">
        <f>ROUND(((SUM(BE88:BE165))*I35),  2)</f>
        <v>0</v>
      </c>
      <c r="L35" s="44"/>
    </row>
    <row r="36" hidden="1" s="1" customFormat="1" ht="14.4" customHeight="1">
      <c r="B36" s="44"/>
      <c r="E36" s="142" t="s">
        <v>52</v>
      </c>
      <c r="F36" s="156">
        <f>ROUND((SUM(BF88:BF165)),  2)</f>
        <v>0</v>
      </c>
      <c r="I36" s="157">
        <v>0.14999999999999999</v>
      </c>
      <c r="J36" s="156">
        <f>ROUND(((SUM(BF88:BF165))*I36),  2)</f>
        <v>0</v>
      </c>
      <c r="L36" s="44"/>
    </row>
    <row r="37" s="1" customFormat="1" ht="14.4" customHeight="1">
      <c r="B37" s="44"/>
      <c r="D37" s="142" t="s">
        <v>50</v>
      </c>
      <c r="E37" s="142" t="s">
        <v>53</v>
      </c>
      <c r="F37" s="156">
        <f>ROUND((SUM(BG88:BG165)),  2)</f>
        <v>0</v>
      </c>
      <c r="I37" s="157">
        <v>0.20999999999999999</v>
      </c>
      <c r="J37" s="156">
        <f>0</f>
        <v>0</v>
      </c>
      <c r="L37" s="44"/>
    </row>
    <row r="38" s="1" customFormat="1" ht="14.4" customHeight="1">
      <c r="B38" s="44"/>
      <c r="E38" s="142" t="s">
        <v>54</v>
      </c>
      <c r="F38" s="156">
        <f>ROUND((SUM(BH88:BH165)),  2)</f>
        <v>0</v>
      </c>
      <c r="I38" s="157">
        <v>0.14999999999999999</v>
      </c>
      <c r="J38" s="156">
        <f>0</f>
        <v>0</v>
      </c>
      <c r="L38" s="44"/>
    </row>
    <row r="39" hidden="1" s="1" customFormat="1" ht="14.4" customHeight="1">
      <c r="B39" s="44"/>
      <c r="E39" s="142" t="s">
        <v>55</v>
      </c>
      <c r="F39" s="156">
        <f>ROUND((SUM(BI88:BI165)),  2)</f>
        <v>0</v>
      </c>
      <c r="I39" s="157">
        <v>0</v>
      </c>
      <c r="J39" s="156">
        <f>0</f>
        <v>0</v>
      </c>
      <c r="L39" s="44"/>
    </row>
    <row r="40" s="1" customFormat="1" ht="6.96" customHeight="1">
      <c r="B40" s="44"/>
      <c r="I40" s="144"/>
      <c r="L40" s="44"/>
    </row>
    <row r="41" s="1" customFormat="1" ht="25.44" customHeight="1">
      <c r="B41" s="44"/>
      <c r="C41" s="158"/>
      <c r="D41" s="159" t="s">
        <v>56</v>
      </c>
      <c r="E41" s="160"/>
      <c r="F41" s="160"/>
      <c r="G41" s="161" t="s">
        <v>57</v>
      </c>
      <c r="H41" s="162" t="s">
        <v>58</v>
      </c>
      <c r="I41" s="163"/>
      <c r="J41" s="164">
        <f>SUM(J32:J39)</f>
        <v>0</v>
      </c>
      <c r="K41" s="165"/>
      <c r="L41" s="44"/>
    </row>
    <row r="42" s="1" customFormat="1" ht="14.4" customHeight="1">
      <c r="B42" s="166"/>
      <c r="C42" s="167"/>
      <c r="D42" s="167"/>
      <c r="E42" s="167"/>
      <c r="F42" s="167"/>
      <c r="G42" s="167"/>
      <c r="H42" s="167"/>
      <c r="I42" s="168"/>
      <c r="J42" s="167"/>
      <c r="K42" s="167"/>
      <c r="L42" s="44"/>
    </row>
    <row r="46" s="1" customFormat="1" ht="6.96" customHeight="1">
      <c r="B46" s="169"/>
      <c r="C46" s="170"/>
      <c r="D46" s="170"/>
      <c r="E46" s="170"/>
      <c r="F46" s="170"/>
      <c r="G46" s="170"/>
      <c r="H46" s="170"/>
      <c r="I46" s="171"/>
      <c r="J46" s="170"/>
      <c r="K46" s="170"/>
      <c r="L46" s="44"/>
    </row>
    <row r="47" s="1" customFormat="1" ht="24.96" customHeight="1">
      <c r="B47" s="39"/>
      <c r="C47" s="23" t="s">
        <v>130</v>
      </c>
      <c r="D47" s="40"/>
      <c r="E47" s="40"/>
      <c r="F47" s="40"/>
      <c r="G47" s="40"/>
      <c r="H47" s="40"/>
      <c r="I47" s="144"/>
      <c r="J47" s="40"/>
      <c r="K47" s="40"/>
      <c r="L47" s="44"/>
    </row>
    <row r="48" s="1" customFormat="1" ht="6.96" customHeight="1">
      <c r="B48" s="39"/>
      <c r="C48" s="40"/>
      <c r="D48" s="40"/>
      <c r="E48" s="40"/>
      <c r="F48" s="40"/>
      <c r="G48" s="40"/>
      <c r="H48" s="40"/>
      <c r="I48" s="144"/>
      <c r="J48" s="40"/>
      <c r="K48" s="40"/>
      <c r="L48" s="44"/>
    </row>
    <row r="49" s="1" customFormat="1" ht="12" customHeight="1">
      <c r="B49" s="39"/>
      <c r="C49" s="32" t="s">
        <v>16</v>
      </c>
      <c r="D49" s="40"/>
      <c r="E49" s="40"/>
      <c r="F49" s="40"/>
      <c r="G49" s="40"/>
      <c r="H49" s="40"/>
      <c r="I49" s="144"/>
      <c r="J49" s="40"/>
      <c r="K49" s="40"/>
      <c r="L49" s="44"/>
    </row>
    <row r="50" s="1" customFormat="1" ht="16.5" customHeight="1">
      <c r="B50" s="39"/>
      <c r="C50" s="40"/>
      <c r="D50" s="40"/>
      <c r="E50" s="172" t="str">
        <f>E7</f>
        <v>Oprava traťového úseku v km 4,459 - 6,750 (Most n.n. - Herkules)</v>
      </c>
      <c r="F50" s="32"/>
      <c r="G50" s="32"/>
      <c r="H50" s="32"/>
      <c r="I50" s="144"/>
      <c r="J50" s="40"/>
      <c r="K50" s="40"/>
      <c r="L50" s="44"/>
    </row>
    <row r="51" ht="12" customHeight="1">
      <c r="B51" s="21"/>
      <c r="C51" s="32" t="s">
        <v>126</v>
      </c>
      <c r="D51" s="22"/>
      <c r="E51" s="22"/>
      <c r="F51" s="22"/>
      <c r="G51" s="22"/>
      <c r="H51" s="22"/>
      <c r="I51" s="136"/>
      <c r="J51" s="22"/>
      <c r="K51" s="22"/>
      <c r="L51" s="20"/>
    </row>
    <row r="52" s="1" customFormat="1" ht="16.5" customHeight="1">
      <c r="B52" s="39"/>
      <c r="C52" s="40"/>
      <c r="D52" s="40"/>
      <c r="E52" s="172" t="s">
        <v>127</v>
      </c>
      <c r="F52" s="40"/>
      <c r="G52" s="40"/>
      <c r="H52" s="40"/>
      <c r="I52" s="144"/>
      <c r="J52" s="40"/>
      <c r="K52" s="40"/>
      <c r="L52" s="44"/>
    </row>
    <row r="53" s="1" customFormat="1" ht="12" customHeight="1">
      <c r="B53" s="39"/>
      <c r="C53" s="32" t="s">
        <v>128</v>
      </c>
      <c r="D53" s="40"/>
      <c r="E53" s="40"/>
      <c r="F53" s="40"/>
      <c r="G53" s="40"/>
      <c r="H53" s="40"/>
      <c r="I53" s="144"/>
      <c r="J53" s="40"/>
      <c r="K53" s="40"/>
      <c r="L53" s="44"/>
    </row>
    <row r="54" s="1" customFormat="1" ht="16.5" customHeight="1">
      <c r="B54" s="39"/>
      <c r="C54" s="40"/>
      <c r="D54" s="40"/>
      <c r="E54" s="65" t="str">
        <f>E11</f>
        <v>Č12 - 1a.SK Most n.n.</v>
      </c>
      <c r="F54" s="40"/>
      <c r="G54" s="40"/>
      <c r="H54" s="40"/>
      <c r="I54" s="144"/>
      <c r="J54" s="40"/>
      <c r="K54" s="40"/>
      <c r="L54" s="44"/>
    </row>
    <row r="55" s="1" customFormat="1" ht="6.96" customHeight="1">
      <c r="B55" s="39"/>
      <c r="C55" s="40"/>
      <c r="D55" s="40"/>
      <c r="E55" s="40"/>
      <c r="F55" s="40"/>
      <c r="G55" s="40"/>
      <c r="H55" s="40"/>
      <c r="I55" s="144"/>
      <c r="J55" s="40"/>
      <c r="K55" s="40"/>
      <c r="L55" s="44"/>
    </row>
    <row r="56" s="1" customFormat="1" ht="12" customHeight="1">
      <c r="B56" s="39"/>
      <c r="C56" s="32" t="s">
        <v>22</v>
      </c>
      <c r="D56" s="40"/>
      <c r="E56" s="40"/>
      <c r="F56" s="27" t="str">
        <f>F14</f>
        <v xml:space="preserve">železniční trať  Most n.n. - Louka u Lit.</v>
      </c>
      <c r="G56" s="40"/>
      <c r="H56" s="40"/>
      <c r="I56" s="146" t="s">
        <v>24</v>
      </c>
      <c r="J56" s="68" t="str">
        <f>IF(J14="","",J14)</f>
        <v>15. 1. 2019</v>
      </c>
      <c r="K56" s="40"/>
      <c r="L56" s="44"/>
    </row>
    <row r="57" s="1" customFormat="1" ht="6.96" customHeight="1">
      <c r="B57" s="39"/>
      <c r="C57" s="40"/>
      <c r="D57" s="40"/>
      <c r="E57" s="40"/>
      <c r="F57" s="40"/>
      <c r="G57" s="40"/>
      <c r="H57" s="40"/>
      <c r="I57" s="144"/>
      <c r="J57" s="40"/>
      <c r="K57" s="40"/>
      <c r="L57" s="44"/>
    </row>
    <row r="58" s="1" customFormat="1" ht="13.65" customHeight="1">
      <c r="B58" s="39"/>
      <c r="C58" s="32" t="s">
        <v>30</v>
      </c>
      <c r="D58" s="40"/>
      <c r="E58" s="40"/>
      <c r="F58" s="27" t="str">
        <f>E17</f>
        <v>SŽDC s.o., OŘ UNL, ST Most</v>
      </c>
      <c r="G58" s="40"/>
      <c r="H58" s="40"/>
      <c r="I58" s="146" t="s">
        <v>38</v>
      </c>
      <c r="J58" s="37" t="str">
        <f>E23</f>
        <v xml:space="preserve"> </v>
      </c>
      <c r="K58" s="40"/>
      <c r="L58" s="44"/>
    </row>
    <row r="59" s="1" customFormat="1" ht="13.65" customHeight="1">
      <c r="B59" s="39"/>
      <c r="C59" s="32" t="s">
        <v>36</v>
      </c>
      <c r="D59" s="40"/>
      <c r="E59" s="40"/>
      <c r="F59" s="27" t="str">
        <f>IF(E20="","",E20)</f>
        <v>Vyplň údaj</v>
      </c>
      <c r="G59" s="40"/>
      <c r="H59" s="40"/>
      <c r="I59" s="146" t="s">
        <v>42</v>
      </c>
      <c r="J59" s="37" t="str">
        <f>E26</f>
        <v>Ing. Střítezský Petr</v>
      </c>
      <c r="K59" s="40"/>
      <c r="L59" s="44"/>
    </row>
    <row r="60" s="1" customFormat="1" ht="10.32" customHeight="1">
      <c r="B60" s="39"/>
      <c r="C60" s="40"/>
      <c r="D60" s="40"/>
      <c r="E60" s="40"/>
      <c r="F60" s="40"/>
      <c r="G60" s="40"/>
      <c r="H60" s="40"/>
      <c r="I60" s="144"/>
      <c r="J60" s="40"/>
      <c r="K60" s="40"/>
      <c r="L60" s="44"/>
    </row>
    <row r="61" s="1" customFormat="1" ht="29.28" customHeight="1">
      <c r="B61" s="39"/>
      <c r="C61" s="173" t="s">
        <v>131</v>
      </c>
      <c r="D61" s="174"/>
      <c r="E61" s="174"/>
      <c r="F61" s="174"/>
      <c r="G61" s="174"/>
      <c r="H61" s="174"/>
      <c r="I61" s="175"/>
      <c r="J61" s="176" t="s">
        <v>132</v>
      </c>
      <c r="K61" s="174"/>
      <c r="L61" s="44"/>
    </row>
    <row r="62" s="1" customFormat="1" ht="10.32" customHeight="1">
      <c r="B62" s="39"/>
      <c r="C62" s="40"/>
      <c r="D62" s="40"/>
      <c r="E62" s="40"/>
      <c r="F62" s="40"/>
      <c r="G62" s="40"/>
      <c r="H62" s="40"/>
      <c r="I62" s="144"/>
      <c r="J62" s="40"/>
      <c r="K62" s="40"/>
      <c r="L62" s="44"/>
    </row>
    <row r="63" s="1" customFormat="1" ht="22.8" customHeight="1">
      <c r="B63" s="39"/>
      <c r="C63" s="177" t="s">
        <v>78</v>
      </c>
      <c r="D63" s="40"/>
      <c r="E63" s="40"/>
      <c r="F63" s="40"/>
      <c r="G63" s="40"/>
      <c r="H63" s="40"/>
      <c r="I63" s="144"/>
      <c r="J63" s="98">
        <f>J88</f>
        <v>0</v>
      </c>
      <c r="K63" s="40"/>
      <c r="L63" s="44"/>
      <c r="AU63" s="17" t="s">
        <v>133</v>
      </c>
    </row>
    <row r="64" s="8" customFormat="1" ht="24.96" customHeight="1">
      <c r="B64" s="178"/>
      <c r="C64" s="179"/>
      <c r="D64" s="180" t="s">
        <v>134</v>
      </c>
      <c r="E64" s="181"/>
      <c r="F64" s="181"/>
      <c r="G64" s="181"/>
      <c r="H64" s="181"/>
      <c r="I64" s="182"/>
      <c r="J64" s="183">
        <f>J89</f>
        <v>0</v>
      </c>
      <c r="K64" s="179"/>
      <c r="L64" s="184"/>
    </row>
    <row r="65" s="9" customFormat="1" ht="19.92" customHeight="1">
      <c r="B65" s="185"/>
      <c r="C65" s="122"/>
      <c r="D65" s="186" t="s">
        <v>135</v>
      </c>
      <c r="E65" s="187"/>
      <c r="F65" s="187"/>
      <c r="G65" s="187"/>
      <c r="H65" s="187"/>
      <c r="I65" s="188"/>
      <c r="J65" s="189">
        <f>J90</f>
        <v>0</v>
      </c>
      <c r="K65" s="122"/>
      <c r="L65" s="190"/>
    </row>
    <row r="66" s="8" customFormat="1" ht="24.96" customHeight="1">
      <c r="B66" s="178"/>
      <c r="C66" s="179"/>
      <c r="D66" s="180" t="s">
        <v>136</v>
      </c>
      <c r="E66" s="181"/>
      <c r="F66" s="181"/>
      <c r="G66" s="181"/>
      <c r="H66" s="181"/>
      <c r="I66" s="182"/>
      <c r="J66" s="183">
        <f>J146</f>
        <v>0</v>
      </c>
      <c r="K66" s="179"/>
      <c r="L66" s="184"/>
    </row>
    <row r="67" s="1" customFormat="1" ht="21.84" customHeight="1">
      <c r="B67" s="39"/>
      <c r="C67" s="40"/>
      <c r="D67" s="40"/>
      <c r="E67" s="40"/>
      <c r="F67" s="40"/>
      <c r="G67" s="40"/>
      <c r="H67" s="40"/>
      <c r="I67" s="144"/>
      <c r="J67" s="40"/>
      <c r="K67" s="40"/>
      <c r="L67" s="44"/>
    </row>
    <row r="68" s="1" customFormat="1" ht="6.96" customHeight="1">
      <c r="B68" s="58"/>
      <c r="C68" s="59"/>
      <c r="D68" s="59"/>
      <c r="E68" s="59"/>
      <c r="F68" s="59"/>
      <c r="G68" s="59"/>
      <c r="H68" s="59"/>
      <c r="I68" s="168"/>
      <c r="J68" s="59"/>
      <c r="K68" s="59"/>
      <c r="L68" s="44"/>
    </row>
    <row r="72" s="1" customFormat="1" ht="6.96" customHeight="1">
      <c r="B72" s="60"/>
      <c r="C72" s="61"/>
      <c r="D72" s="61"/>
      <c r="E72" s="61"/>
      <c r="F72" s="61"/>
      <c r="G72" s="61"/>
      <c r="H72" s="61"/>
      <c r="I72" s="171"/>
      <c r="J72" s="61"/>
      <c r="K72" s="61"/>
      <c r="L72" s="44"/>
    </row>
    <row r="73" s="1" customFormat="1" ht="24.96" customHeight="1">
      <c r="B73" s="39"/>
      <c r="C73" s="23" t="s">
        <v>137</v>
      </c>
      <c r="D73" s="40"/>
      <c r="E73" s="40"/>
      <c r="F73" s="40"/>
      <c r="G73" s="40"/>
      <c r="H73" s="40"/>
      <c r="I73" s="144"/>
      <c r="J73" s="40"/>
      <c r="K73" s="40"/>
      <c r="L73" s="44"/>
    </row>
    <row r="74" s="1" customFormat="1" ht="6.96" customHeight="1">
      <c r="B74" s="39"/>
      <c r="C74" s="40"/>
      <c r="D74" s="40"/>
      <c r="E74" s="40"/>
      <c r="F74" s="40"/>
      <c r="G74" s="40"/>
      <c r="H74" s="40"/>
      <c r="I74" s="144"/>
      <c r="J74" s="40"/>
      <c r="K74" s="40"/>
      <c r="L74" s="44"/>
    </row>
    <row r="75" s="1" customFormat="1" ht="12" customHeight="1">
      <c r="B75" s="39"/>
      <c r="C75" s="32" t="s">
        <v>16</v>
      </c>
      <c r="D75" s="40"/>
      <c r="E75" s="40"/>
      <c r="F75" s="40"/>
      <c r="G75" s="40"/>
      <c r="H75" s="40"/>
      <c r="I75" s="144"/>
      <c r="J75" s="40"/>
      <c r="K75" s="40"/>
      <c r="L75" s="44"/>
    </row>
    <row r="76" s="1" customFormat="1" ht="16.5" customHeight="1">
      <c r="B76" s="39"/>
      <c r="C76" s="40"/>
      <c r="D76" s="40"/>
      <c r="E76" s="172" t="str">
        <f>E7</f>
        <v>Oprava traťového úseku v km 4,459 - 6,750 (Most n.n. - Herkules)</v>
      </c>
      <c r="F76" s="32"/>
      <c r="G76" s="32"/>
      <c r="H76" s="32"/>
      <c r="I76" s="144"/>
      <c r="J76" s="40"/>
      <c r="K76" s="40"/>
      <c r="L76" s="44"/>
    </row>
    <row r="77" ht="12" customHeight="1">
      <c r="B77" s="21"/>
      <c r="C77" s="32" t="s">
        <v>126</v>
      </c>
      <c r="D77" s="22"/>
      <c r="E77" s="22"/>
      <c r="F77" s="22"/>
      <c r="G77" s="22"/>
      <c r="H77" s="22"/>
      <c r="I77" s="136"/>
      <c r="J77" s="22"/>
      <c r="K77" s="22"/>
      <c r="L77" s="20"/>
    </row>
    <row r="78" s="1" customFormat="1" ht="16.5" customHeight="1">
      <c r="B78" s="39"/>
      <c r="C78" s="40"/>
      <c r="D78" s="40"/>
      <c r="E78" s="172" t="s">
        <v>127</v>
      </c>
      <c r="F78" s="40"/>
      <c r="G78" s="40"/>
      <c r="H78" s="40"/>
      <c r="I78" s="144"/>
      <c r="J78" s="40"/>
      <c r="K78" s="40"/>
      <c r="L78" s="44"/>
    </row>
    <row r="79" s="1" customFormat="1" ht="12" customHeight="1">
      <c r="B79" s="39"/>
      <c r="C79" s="32" t="s">
        <v>128</v>
      </c>
      <c r="D79" s="40"/>
      <c r="E79" s="40"/>
      <c r="F79" s="40"/>
      <c r="G79" s="40"/>
      <c r="H79" s="40"/>
      <c r="I79" s="144"/>
      <c r="J79" s="40"/>
      <c r="K79" s="40"/>
      <c r="L79" s="44"/>
    </row>
    <row r="80" s="1" customFormat="1" ht="16.5" customHeight="1">
      <c r="B80" s="39"/>
      <c r="C80" s="40"/>
      <c r="D80" s="40"/>
      <c r="E80" s="65" t="str">
        <f>E11</f>
        <v>Č12 - 1a.SK Most n.n.</v>
      </c>
      <c r="F80" s="40"/>
      <c r="G80" s="40"/>
      <c r="H80" s="40"/>
      <c r="I80" s="144"/>
      <c r="J80" s="40"/>
      <c r="K80" s="40"/>
      <c r="L80" s="44"/>
    </row>
    <row r="81" s="1" customFormat="1" ht="6.96" customHeight="1">
      <c r="B81" s="39"/>
      <c r="C81" s="40"/>
      <c r="D81" s="40"/>
      <c r="E81" s="40"/>
      <c r="F81" s="40"/>
      <c r="G81" s="40"/>
      <c r="H81" s="40"/>
      <c r="I81" s="144"/>
      <c r="J81" s="40"/>
      <c r="K81" s="40"/>
      <c r="L81" s="44"/>
    </row>
    <row r="82" s="1" customFormat="1" ht="12" customHeight="1">
      <c r="B82" s="39"/>
      <c r="C82" s="32" t="s">
        <v>22</v>
      </c>
      <c r="D82" s="40"/>
      <c r="E82" s="40"/>
      <c r="F82" s="27" t="str">
        <f>F14</f>
        <v xml:space="preserve">železniční trať  Most n.n. - Louka u Lit.</v>
      </c>
      <c r="G82" s="40"/>
      <c r="H82" s="40"/>
      <c r="I82" s="146" t="s">
        <v>24</v>
      </c>
      <c r="J82" s="68" t="str">
        <f>IF(J14="","",J14)</f>
        <v>15. 1. 2019</v>
      </c>
      <c r="K82" s="40"/>
      <c r="L82" s="44"/>
    </row>
    <row r="83" s="1" customFormat="1" ht="6.96" customHeight="1">
      <c r="B83" s="39"/>
      <c r="C83" s="40"/>
      <c r="D83" s="40"/>
      <c r="E83" s="40"/>
      <c r="F83" s="40"/>
      <c r="G83" s="40"/>
      <c r="H83" s="40"/>
      <c r="I83" s="144"/>
      <c r="J83" s="40"/>
      <c r="K83" s="40"/>
      <c r="L83" s="44"/>
    </row>
    <row r="84" s="1" customFormat="1" ht="13.65" customHeight="1">
      <c r="B84" s="39"/>
      <c r="C84" s="32" t="s">
        <v>30</v>
      </c>
      <c r="D84" s="40"/>
      <c r="E84" s="40"/>
      <c r="F84" s="27" t="str">
        <f>E17</f>
        <v>SŽDC s.o., OŘ UNL, ST Most</v>
      </c>
      <c r="G84" s="40"/>
      <c r="H84" s="40"/>
      <c r="I84" s="146" t="s">
        <v>38</v>
      </c>
      <c r="J84" s="37" t="str">
        <f>E23</f>
        <v xml:space="preserve"> </v>
      </c>
      <c r="K84" s="40"/>
      <c r="L84" s="44"/>
    </row>
    <row r="85" s="1" customFormat="1" ht="13.65" customHeight="1">
      <c r="B85" s="39"/>
      <c r="C85" s="32" t="s">
        <v>36</v>
      </c>
      <c r="D85" s="40"/>
      <c r="E85" s="40"/>
      <c r="F85" s="27" t="str">
        <f>IF(E20="","",E20)</f>
        <v>Vyplň údaj</v>
      </c>
      <c r="G85" s="40"/>
      <c r="H85" s="40"/>
      <c r="I85" s="146" t="s">
        <v>42</v>
      </c>
      <c r="J85" s="37" t="str">
        <f>E26</f>
        <v>Ing. Střítezský Petr</v>
      </c>
      <c r="K85" s="40"/>
      <c r="L85" s="44"/>
    </row>
    <row r="86" s="1" customFormat="1" ht="10.32" customHeight="1">
      <c r="B86" s="39"/>
      <c r="C86" s="40"/>
      <c r="D86" s="40"/>
      <c r="E86" s="40"/>
      <c r="F86" s="40"/>
      <c r="G86" s="40"/>
      <c r="H86" s="40"/>
      <c r="I86" s="144"/>
      <c r="J86" s="40"/>
      <c r="K86" s="40"/>
      <c r="L86" s="44"/>
    </row>
    <row r="87" s="10" customFormat="1" ht="29.28" customHeight="1">
      <c r="B87" s="191"/>
      <c r="C87" s="192" t="s">
        <v>138</v>
      </c>
      <c r="D87" s="193" t="s">
        <v>65</v>
      </c>
      <c r="E87" s="193" t="s">
        <v>61</v>
      </c>
      <c r="F87" s="193" t="s">
        <v>62</v>
      </c>
      <c r="G87" s="193" t="s">
        <v>139</v>
      </c>
      <c r="H87" s="193" t="s">
        <v>140</v>
      </c>
      <c r="I87" s="194" t="s">
        <v>141</v>
      </c>
      <c r="J87" s="193" t="s">
        <v>132</v>
      </c>
      <c r="K87" s="195" t="s">
        <v>142</v>
      </c>
      <c r="L87" s="196"/>
      <c r="M87" s="88" t="s">
        <v>39</v>
      </c>
      <c r="N87" s="89" t="s">
        <v>50</v>
      </c>
      <c r="O87" s="89" t="s">
        <v>143</v>
      </c>
      <c r="P87" s="89" t="s">
        <v>144</v>
      </c>
      <c r="Q87" s="89" t="s">
        <v>145</v>
      </c>
      <c r="R87" s="89" t="s">
        <v>146</v>
      </c>
      <c r="S87" s="89" t="s">
        <v>147</v>
      </c>
      <c r="T87" s="90" t="s">
        <v>148</v>
      </c>
    </row>
    <row r="88" s="1" customFormat="1" ht="22.8" customHeight="1">
      <c r="B88" s="39"/>
      <c r="C88" s="95" t="s">
        <v>149</v>
      </c>
      <c r="D88" s="40"/>
      <c r="E88" s="40"/>
      <c r="F88" s="40"/>
      <c r="G88" s="40"/>
      <c r="H88" s="40"/>
      <c r="I88" s="144"/>
      <c r="J88" s="197">
        <f>BK88</f>
        <v>0</v>
      </c>
      <c r="K88" s="40"/>
      <c r="L88" s="44"/>
      <c r="M88" s="91"/>
      <c r="N88" s="92"/>
      <c r="O88" s="92"/>
      <c r="P88" s="198">
        <f>P89+P146</f>
        <v>0</v>
      </c>
      <c r="Q88" s="92"/>
      <c r="R88" s="198">
        <f>R89+R146</f>
        <v>10125</v>
      </c>
      <c r="S88" s="92"/>
      <c r="T88" s="199">
        <f>T89+T146</f>
        <v>0</v>
      </c>
      <c r="AT88" s="17" t="s">
        <v>79</v>
      </c>
      <c r="AU88" s="17" t="s">
        <v>133</v>
      </c>
      <c r="BK88" s="200">
        <f>BK89+BK146</f>
        <v>0</v>
      </c>
    </row>
    <row r="89" s="11" customFormat="1" ht="25.92" customHeight="1">
      <c r="B89" s="201"/>
      <c r="C89" s="202"/>
      <c r="D89" s="203" t="s">
        <v>79</v>
      </c>
      <c r="E89" s="204" t="s">
        <v>150</v>
      </c>
      <c r="F89" s="204" t="s">
        <v>151</v>
      </c>
      <c r="G89" s="202"/>
      <c r="H89" s="202"/>
      <c r="I89" s="205"/>
      <c r="J89" s="206">
        <f>BK89</f>
        <v>0</v>
      </c>
      <c r="K89" s="202"/>
      <c r="L89" s="207"/>
      <c r="M89" s="208"/>
      <c r="N89" s="209"/>
      <c r="O89" s="209"/>
      <c r="P89" s="210">
        <f>P90</f>
        <v>0</v>
      </c>
      <c r="Q89" s="209"/>
      <c r="R89" s="210">
        <f>R90</f>
        <v>10125</v>
      </c>
      <c r="S89" s="209"/>
      <c r="T89" s="211">
        <f>T90</f>
        <v>0</v>
      </c>
      <c r="AR89" s="212" t="s">
        <v>87</v>
      </c>
      <c r="AT89" s="213" t="s">
        <v>79</v>
      </c>
      <c r="AU89" s="213" t="s">
        <v>80</v>
      </c>
      <c r="AY89" s="212" t="s">
        <v>152</v>
      </c>
      <c r="BK89" s="214">
        <f>BK90</f>
        <v>0</v>
      </c>
    </row>
    <row r="90" s="11" customFormat="1" ht="22.8" customHeight="1">
      <c r="B90" s="201"/>
      <c r="C90" s="202"/>
      <c r="D90" s="203" t="s">
        <v>79</v>
      </c>
      <c r="E90" s="215" t="s">
        <v>153</v>
      </c>
      <c r="F90" s="215" t="s">
        <v>154</v>
      </c>
      <c r="G90" s="202"/>
      <c r="H90" s="202"/>
      <c r="I90" s="205"/>
      <c r="J90" s="216">
        <f>BK90</f>
        <v>0</v>
      </c>
      <c r="K90" s="202"/>
      <c r="L90" s="207"/>
      <c r="M90" s="208"/>
      <c r="N90" s="209"/>
      <c r="O90" s="209"/>
      <c r="P90" s="210">
        <f>SUM(P91:P145)</f>
        <v>0</v>
      </c>
      <c r="Q90" s="209"/>
      <c r="R90" s="210">
        <f>SUM(R91:R145)</f>
        <v>10125</v>
      </c>
      <c r="S90" s="209"/>
      <c r="T90" s="211">
        <f>SUM(T91:T145)</f>
        <v>0</v>
      </c>
      <c r="AR90" s="212" t="s">
        <v>87</v>
      </c>
      <c r="AT90" s="213" t="s">
        <v>79</v>
      </c>
      <c r="AU90" s="213" t="s">
        <v>87</v>
      </c>
      <c r="AY90" s="212" t="s">
        <v>152</v>
      </c>
      <c r="BK90" s="214">
        <f>SUM(BK91:BK145)</f>
        <v>0</v>
      </c>
    </row>
    <row r="91" s="1" customFormat="1" ht="33.75" customHeight="1">
      <c r="B91" s="39"/>
      <c r="C91" s="217" t="s">
        <v>87</v>
      </c>
      <c r="D91" s="217" t="s">
        <v>155</v>
      </c>
      <c r="E91" s="218" t="s">
        <v>236</v>
      </c>
      <c r="F91" s="219" t="s">
        <v>237</v>
      </c>
      <c r="G91" s="220" t="s">
        <v>198</v>
      </c>
      <c r="H91" s="221">
        <v>133.333</v>
      </c>
      <c r="I91" s="222"/>
      <c r="J91" s="223">
        <f>ROUND(I91*H91,2)</f>
        <v>0</v>
      </c>
      <c r="K91" s="219" t="s">
        <v>199</v>
      </c>
      <c r="L91" s="44"/>
      <c r="M91" s="224" t="s">
        <v>39</v>
      </c>
      <c r="N91" s="225" t="s">
        <v>53</v>
      </c>
      <c r="O91" s="80"/>
      <c r="P91" s="226">
        <f>O91*H91</f>
        <v>0</v>
      </c>
      <c r="Q91" s="226">
        <v>0</v>
      </c>
      <c r="R91" s="226">
        <f>Q91*H91</f>
        <v>0</v>
      </c>
      <c r="S91" s="226">
        <v>0</v>
      </c>
      <c r="T91" s="227">
        <f>S91*H91</f>
        <v>0</v>
      </c>
      <c r="AR91" s="17" t="s">
        <v>160</v>
      </c>
      <c r="AT91" s="17" t="s">
        <v>155</v>
      </c>
      <c r="AU91" s="17" t="s">
        <v>89</v>
      </c>
      <c r="AY91" s="17" t="s">
        <v>152</v>
      </c>
      <c r="BE91" s="228">
        <f>IF(N91="základní",J91,0)</f>
        <v>0</v>
      </c>
      <c r="BF91" s="228">
        <f>IF(N91="snížená",J91,0)</f>
        <v>0</v>
      </c>
      <c r="BG91" s="228">
        <f>IF(N91="zákl. přenesená",J91,0)</f>
        <v>0</v>
      </c>
      <c r="BH91" s="228">
        <f>IF(N91="sníž. přenesená",J91,0)</f>
        <v>0</v>
      </c>
      <c r="BI91" s="228">
        <f>IF(N91="nulová",J91,0)</f>
        <v>0</v>
      </c>
      <c r="BJ91" s="17" t="s">
        <v>160</v>
      </c>
      <c r="BK91" s="228">
        <f>ROUND(I91*H91,2)</f>
        <v>0</v>
      </c>
      <c r="BL91" s="17" t="s">
        <v>160</v>
      </c>
      <c r="BM91" s="17" t="s">
        <v>523</v>
      </c>
    </row>
    <row r="92" s="1" customFormat="1">
      <c r="B92" s="39"/>
      <c r="C92" s="40"/>
      <c r="D92" s="229" t="s">
        <v>162</v>
      </c>
      <c r="E92" s="40"/>
      <c r="F92" s="230" t="s">
        <v>239</v>
      </c>
      <c r="G92" s="40"/>
      <c r="H92" s="40"/>
      <c r="I92" s="144"/>
      <c r="J92" s="40"/>
      <c r="K92" s="40"/>
      <c r="L92" s="44"/>
      <c r="M92" s="231"/>
      <c r="N92" s="80"/>
      <c r="O92" s="80"/>
      <c r="P92" s="80"/>
      <c r="Q92" s="80"/>
      <c r="R92" s="80"/>
      <c r="S92" s="80"/>
      <c r="T92" s="81"/>
      <c r="AT92" s="17" t="s">
        <v>162</v>
      </c>
      <c r="AU92" s="17" t="s">
        <v>89</v>
      </c>
    </row>
    <row r="93" s="13" customFormat="1">
      <c r="B93" s="242"/>
      <c r="C93" s="243"/>
      <c r="D93" s="229" t="s">
        <v>164</v>
      </c>
      <c r="E93" s="244" t="s">
        <v>39</v>
      </c>
      <c r="F93" s="245" t="s">
        <v>524</v>
      </c>
      <c r="G93" s="243"/>
      <c r="H93" s="246">
        <v>133.333</v>
      </c>
      <c r="I93" s="247"/>
      <c r="J93" s="243"/>
      <c r="K93" s="243"/>
      <c r="L93" s="248"/>
      <c r="M93" s="249"/>
      <c r="N93" s="250"/>
      <c r="O93" s="250"/>
      <c r="P93" s="250"/>
      <c r="Q93" s="250"/>
      <c r="R93" s="250"/>
      <c r="S93" s="250"/>
      <c r="T93" s="251"/>
      <c r="AT93" s="252" t="s">
        <v>164</v>
      </c>
      <c r="AU93" s="252" t="s">
        <v>89</v>
      </c>
      <c r="AV93" s="13" t="s">
        <v>89</v>
      </c>
      <c r="AW93" s="13" t="s">
        <v>41</v>
      </c>
      <c r="AX93" s="13" t="s">
        <v>80</v>
      </c>
      <c r="AY93" s="252" t="s">
        <v>152</v>
      </c>
    </row>
    <row r="94" s="14" customFormat="1">
      <c r="B94" s="253"/>
      <c r="C94" s="254"/>
      <c r="D94" s="229" t="s">
        <v>164</v>
      </c>
      <c r="E94" s="255" t="s">
        <v>39</v>
      </c>
      <c r="F94" s="256" t="s">
        <v>178</v>
      </c>
      <c r="G94" s="254"/>
      <c r="H94" s="257">
        <v>133.333</v>
      </c>
      <c r="I94" s="258"/>
      <c r="J94" s="254"/>
      <c r="K94" s="254"/>
      <c r="L94" s="259"/>
      <c r="M94" s="260"/>
      <c r="N94" s="261"/>
      <c r="O94" s="261"/>
      <c r="P94" s="261"/>
      <c r="Q94" s="261"/>
      <c r="R94" s="261"/>
      <c r="S94" s="261"/>
      <c r="T94" s="262"/>
      <c r="AT94" s="263" t="s">
        <v>164</v>
      </c>
      <c r="AU94" s="263" t="s">
        <v>89</v>
      </c>
      <c r="AV94" s="14" t="s">
        <v>160</v>
      </c>
      <c r="AW94" s="14" t="s">
        <v>41</v>
      </c>
      <c r="AX94" s="14" t="s">
        <v>87</v>
      </c>
      <c r="AY94" s="263" t="s">
        <v>152</v>
      </c>
    </row>
    <row r="95" s="1" customFormat="1" ht="22.5" customHeight="1">
      <c r="B95" s="39"/>
      <c r="C95" s="264" t="s">
        <v>89</v>
      </c>
      <c r="D95" s="264" t="s">
        <v>422</v>
      </c>
      <c r="E95" s="265" t="s">
        <v>423</v>
      </c>
      <c r="F95" s="266" t="s">
        <v>424</v>
      </c>
      <c r="G95" s="267" t="s">
        <v>124</v>
      </c>
      <c r="H95" s="268">
        <v>200</v>
      </c>
      <c r="I95" s="269"/>
      <c r="J95" s="270">
        <f>ROUND(I95*H95,2)</f>
        <v>0</v>
      </c>
      <c r="K95" s="266" t="s">
        <v>199</v>
      </c>
      <c r="L95" s="271"/>
      <c r="M95" s="272" t="s">
        <v>39</v>
      </c>
      <c r="N95" s="273" t="s">
        <v>53</v>
      </c>
      <c r="O95" s="80"/>
      <c r="P95" s="226">
        <f>O95*H95</f>
        <v>0</v>
      </c>
      <c r="Q95" s="226">
        <v>1</v>
      </c>
      <c r="R95" s="226">
        <f>Q95*H95</f>
        <v>200</v>
      </c>
      <c r="S95" s="226">
        <v>0</v>
      </c>
      <c r="T95" s="227">
        <f>S95*H95</f>
        <v>0</v>
      </c>
      <c r="AR95" s="17" t="s">
        <v>235</v>
      </c>
      <c r="AT95" s="17" t="s">
        <v>422</v>
      </c>
      <c r="AU95" s="17" t="s">
        <v>89</v>
      </c>
      <c r="AY95" s="17" t="s">
        <v>152</v>
      </c>
      <c r="BE95" s="228">
        <f>IF(N95="základní",J95,0)</f>
        <v>0</v>
      </c>
      <c r="BF95" s="228">
        <f>IF(N95="snížená",J95,0)</f>
        <v>0</v>
      </c>
      <c r="BG95" s="228">
        <f>IF(N95="zákl. přenesená",J95,0)</f>
        <v>0</v>
      </c>
      <c r="BH95" s="228">
        <f>IF(N95="sníž. přenesená",J95,0)</f>
        <v>0</v>
      </c>
      <c r="BI95" s="228">
        <f>IF(N95="nulová",J95,0)</f>
        <v>0</v>
      </c>
      <c r="BJ95" s="17" t="s">
        <v>160</v>
      </c>
      <c r="BK95" s="228">
        <f>ROUND(I95*H95,2)</f>
        <v>0</v>
      </c>
      <c r="BL95" s="17" t="s">
        <v>160</v>
      </c>
      <c r="BM95" s="17" t="s">
        <v>525</v>
      </c>
    </row>
    <row r="96" s="13" customFormat="1">
      <c r="B96" s="242"/>
      <c r="C96" s="243"/>
      <c r="D96" s="229" t="s">
        <v>164</v>
      </c>
      <c r="E96" s="244" t="s">
        <v>39</v>
      </c>
      <c r="F96" s="245" t="s">
        <v>526</v>
      </c>
      <c r="G96" s="243"/>
      <c r="H96" s="246">
        <v>200</v>
      </c>
      <c r="I96" s="247"/>
      <c r="J96" s="243"/>
      <c r="K96" s="243"/>
      <c r="L96" s="248"/>
      <c r="M96" s="249"/>
      <c r="N96" s="250"/>
      <c r="O96" s="250"/>
      <c r="P96" s="250"/>
      <c r="Q96" s="250"/>
      <c r="R96" s="250"/>
      <c r="S96" s="250"/>
      <c r="T96" s="251"/>
      <c r="AT96" s="252" t="s">
        <v>164</v>
      </c>
      <c r="AU96" s="252" t="s">
        <v>89</v>
      </c>
      <c r="AV96" s="13" t="s">
        <v>89</v>
      </c>
      <c r="AW96" s="13" t="s">
        <v>41</v>
      </c>
      <c r="AX96" s="13" t="s">
        <v>80</v>
      </c>
      <c r="AY96" s="252" t="s">
        <v>152</v>
      </c>
    </row>
    <row r="97" s="14" customFormat="1">
      <c r="B97" s="253"/>
      <c r="C97" s="254"/>
      <c r="D97" s="229" t="s">
        <v>164</v>
      </c>
      <c r="E97" s="255" t="s">
        <v>39</v>
      </c>
      <c r="F97" s="256" t="s">
        <v>178</v>
      </c>
      <c r="G97" s="254"/>
      <c r="H97" s="257">
        <v>200</v>
      </c>
      <c r="I97" s="258"/>
      <c r="J97" s="254"/>
      <c r="K97" s="254"/>
      <c r="L97" s="259"/>
      <c r="M97" s="260"/>
      <c r="N97" s="261"/>
      <c r="O97" s="261"/>
      <c r="P97" s="261"/>
      <c r="Q97" s="261"/>
      <c r="R97" s="261"/>
      <c r="S97" s="261"/>
      <c r="T97" s="262"/>
      <c r="AT97" s="263" t="s">
        <v>164</v>
      </c>
      <c r="AU97" s="263" t="s">
        <v>89</v>
      </c>
      <c r="AV97" s="14" t="s">
        <v>160</v>
      </c>
      <c r="AW97" s="14" t="s">
        <v>41</v>
      </c>
      <c r="AX97" s="14" t="s">
        <v>87</v>
      </c>
      <c r="AY97" s="263" t="s">
        <v>152</v>
      </c>
    </row>
    <row r="98" s="1" customFormat="1" ht="22.5" customHeight="1">
      <c r="B98" s="39"/>
      <c r="C98" s="217" t="s">
        <v>195</v>
      </c>
      <c r="D98" s="217" t="s">
        <v>155</v>
      </c>
      <c r="E98" s="218" t="s">
        <v>243</v>
      </c>
      <c r="F98" s="219" t="s">
        <v>527</v>
      </c>
      <c r="G98" s="220" t="s">
        <v>230</v>
      </c>
      <c r="H98" s="221">
        <v>0.56399999999999995</v>
      </c>
      <c r="I98" s="222"/>
      <c r="J98" s="223">
        <f>ROUND(I98*H98,2)</f>
        <v>0</v>
      </c>
      <c r="K98" s="219" t="s">
        <v>199</v>
      </c>
      <c r="L98" s="44"/>
      <c r="M98" s="224" t="s">
        <v>39</v>
      </c>
      <c r="N98" s="225" t="s">
        <v>53</v>
      </c>
      <c r="O98" s="80"/>
      <c r="P98" s="226">
        <f>O98*H98</f>
        <v>0</v>
      </c>
      <c r="Q98" s="226">
        <v>0</v>
      </c>
      <c r="R98" s="226">
        <f>Q98*H98</f>
        <v>0</v>
      </c>
      <c r="S98" s="226">
        <v>0</v>
      </c>
      <c r="T98" s="227">
        <f>S98*H98</f>
        <v>0</v>
      </c>
      <c r="AR98" s="17" t="s">
        <v>160</v>
      </c>
      <c r="AT98" s="17" t="s">
        <v>155</v>
      </c>
      <c r="AU98" s="17" t="s">
        <v>89</v>
      </c>
      <c r="AY98" s="17" t="s">
        <v>152</v>
      </c>
      <c r="BE98" s="228">
        <f>IF(N98="základní",J98,0)</f>
        <v>0</v>
      </c>
      <c r="BF98" s="228">
        <f>IF(N98="snížená",J98,0)</f>
        <v>0</v>
      </c>
      <c r="BG98" s="228">
        <f>IF(N98="zákl. přenesená",J98,0)</f>
        <v>0</v>
      </c>
      <c r="BH98" s="228">
        <f>IF(N98="sníž. přenesená",J98,0)</f>
        <v>0</v>
      </c>
      <c r="BI98" s="228">
        <f>IF(N98="nulová",J98,0)</f>
        <v>0</v>
      </c>
      <c r="BJ98" s="17" t="s">
        <v>160</v>
      </c>
      <c r="BK98" s="228">
        <f>ROUND(I98*H98,2)</f>
        <v>0</v>
      </c>
      <c r="BL98" s="17" t="s">
        <v>160</v>
      </c>
      <c r="BM98" s="17" t="s">
        <v>528</v>
      </c>
    </row>
    <row r="99" s="1" customFormat="1">
      <c r="B99" s="39"/>
      <c r="C99" s="40"/>
      <c r="D99" s="229" t="s">
        <v>202</v>
      </c>
      <c r="E99" s="40"/>
      <c r="F99" s="230" t="s">
        <v>319</v>
      </c>
      <c r="G99" s="40"/>
      <c r="H99" s="40"/>
      <c r="I99" s="144"/>
      <c r="J99" s="40"/>
      <c r="K99" s="40"/>
      <c r="L99" s="44"/>
      <c r="M99" s="231"/>
      <c r="N99" s="80"/>
      <c r="O99" s="80"/>
      <c r="P99" s="80"/>
      <c r="Q99" s="80"/>
      <c r="R99" s="80"/>
      <c r="S99" s="80"/>
      <c r="T99" s="81"/>
      <c r="AT99" s="17" t="s">
        <v>202</v>
      </c>
      <c r="AU99" s="17" t="s">
        <v>89</v>
      </c>
    </row>
    <row r="100" s="1" customFormat="1" ht="56.25" customHeight="1">
      <c r="B100" s="39"/>
      <c r="C100" s="217" t="s">
        <v>160</v>
      </c>
      <c r="D100" s="217" t="s">
        <v>155</v>
      </c>
      <c r="E100" s="218" t="s">
        <v>529</v>
      </c>
      <c r="F100" s="219" t="s">
        <v>530</v>
      </c>
      <c r="G100" s="220" t="s">
        <v>251</v>
      </c>
      <c r="H100" s="221">
        <v>857</v>
      </c>
      <c r="I100" s="222"/>
      <c r="J100" s="223">
        <f>ROUND(I100*H100,2)</f>
        <v>0</v>
      </c>
      <c r="K100" s="219" t="s">
        <v>199</v>
      </c>
      <c r="L100" s="44"/>
      <c r="M100" s="224" t="s">
        <v>39</v>
      </c>
      <c r="N100" s="225" t="s">
        <v>53</v>
      </c>
      <c r="O100" s="80"/>
      <c r="P100" s="226">
        <f>O100*H100</f>
        <v>0</v>
      </c>
      <c r="Q100" s="226">
        <v>0</v>
      </c>
      <c r="R100" s="226">
        <f>Q100*H100</f>
        <v>0</v>
      </c>
      <c r="S100" s="226">
        <v>0</v>
      </c>
      <c r="T100" s="227">
        <f>S100*H100</f>
        <v>0</v>
      </c>
      <c r="AR100" s="17" t="s">
        <v>160</v>
      </c>
      <c r="AT100" s="17" t="s">
        <v>155</v>
      </c>
      <c r="AU100" s="17" t="s">
        <v>89</v>
      </c>
      <c r="AY100" s="17" t="s">
        <v>152</v>
      </c>
      <c r="BE100" s="228">
        <f>IF(N100="základní",J100,0)</f>
        <v>0</v>
      </c>
      <c r="BF100" s="228">
        <f>IF(N100="snížená",J100,0)</f>
        <v>0</v>
      </c>
      <c r="BG100" s="228">
        <f>IF(N100="zákl. přenesená",J100,0)</f>
        <v>0</v>
      </c>
      <c r="BH100" s="228">
        <f>IF(N100="sníž. přenesená",J100,0)</f>
        <v>0</v>
      </c>
      <c r="BI100" s="228">
        <f>IF(N100="nulová",J100,0)</f>
        <v>0</v>
      </c>
      <c r="BJ100" s="17" t="s">
        <v>160</v>
      </c>
      <c r="BK100" s="228">
        <f>ROUND(I100*H100,2)</f>
        <v>0</v>
      </c>
      <c r="BL100" s="17" t="s">
        <v>160</v>
      </c>
      <c r="BM100" s="17" t="s">
        <v>531</v>
      </c>
    </row>
    <row r="101" s="1" customFormat="1">
      <c r="B101" s="39"/>
      <c r="C101" s="40"/>
      <c r="D101" s="229" t="s">
        <v>202</v>
      </c>
      <c r="E101" s="40"/>
      <c r="F101" s="230" t="s">
        <v>532</v>
      </c>
      <c r="G101" s="40"/>
      <c r="H101" s="40"/>
      <c r="I101" s="144"/>
      <c r="J101" s="40"/>
      <c r="K101" s="40"/>
      <c r="L101" s="44"/>
      <c r="M101" s="231"/>
      <c r="N101" s="80"/>
      <c r="O101" s="80"/>
      <c r="P101" s="80"/>
      <c r="Q101" s="80"/>
      <c r="R101" s="80"/>
      <c r="S101" s="80"/>
      <c r="T101" s="81"/>
      <c r="AT101" s="17" t="s">
        <v>202</v>
      </c>
      <c r="AU101" s="17" t="s">
        <v>89</v>
      </c>
    </row>
    <row r="102" s="13" customFormat="1">
      <c r="B102" s="242"/>
      <c r="C102" s="243"/>
      <c r="D102" s="229" t="s">
        <v>164</v>
      </c>
      <c r="E102" s="244" t="s">
        <v>533</v>
      </c>
      <c r="F102" s="245" t="s">
        <v>534</v>
      </c>
      <c r="G102" s="243"/>
      <c r="H102" s="246">
        <v>857</v>
      </c>
      <c r="I102" s="247"/>
      <c r="J102" s="243"/>
      <c r="K102" s="243"/>
      <c r="L102" s="248"/>
      <c r="M102" s="249"/>
      <c r="N102" s="250"/>
      <c r="O102" s="250"/>
      <c r="P102" s="250"/>
      <c r="Q102" s="250"/>
      <c r="R102" s="250"/>
      <c r="S102" s="250"/>
      <c r="T102" s="251"/>
      <c r="AT102" s="252" t="s">
        <v>164</v>
      </c>
      <c r="AU102" s="252" t="s">
        <v>89</v>
      </c>
      <c r="AV102" s="13" t="s">
        <v>89</v>
      </c>
      <c r="AW102" s="13" t="s">
        <v>41</v>
      </c>
      <c r="AX102" s="13" t="s">
        <v>87</v>
      </c>
      <c r="AY102" s="252" t="s">
        <v>152</v>
      </c>
    </row>
    <row r="103" s="1" customFormat="1" ht="22.5" customHeight="1">
      <c r="B103" s="39"/>
      <c r="C103" s="217" t="s">
        <v>153</v>
      </c>
      <c r="D103" s="217" t="s">
        <v>155</v>
      </c>
      <c r="E103" s="218" t="s">
        <v>258</v>
      </c>
      <c r="F103" s="219" t="s">
        <v>259</v>
      </c>
      <c r="G103" s="220" t="s">
        <v>251</v>
      </c>
      <c r="H103" s="221">
        <v>846</v>
      </c>
      <c r="I103" s="222"/>
      <c r="J103" s="223">
        <f>ROUND(I103*H103,2)</f>
        <v>0</v>
      </c>
      <c r="K103" s="219" t="s">
        <v>199</v>
      </c>
      <c r="L103" s="44"/>
      <c r="M103" s="224" t="s">
        <v>39</v>
      </c>
      <c r="N103" s="225" t="s">
        <v>53</v>
      </c>
      <c r="O103" s="80"/>
      <c r="P103" s="226">
        <f>O103*H103</f>
        <v>0</v>
      </c>
      <c r="Q103" s="226">
        <v>0</v>
      </c>
      <c r="R103" s="226">
        <f>Q103*H103</f>
        <v>0</v>
      </c>
      <c r="S103" s="226">
        <v>0</v>
      </c>
      <c r="T103" s="227">
        <f>S103*H103</f>
        <v>0</v>
      </c>
      <c r="AR103" s="17" t="s">
        <v>160</v>
      </c>
      <c r="AT103" s="17" t="s">
        <v>155</v>
      </c>
      <c r="AU103" s="17" t="s">
        <v>89</v>
      </c>
      <c r="AY103" s="17" t="s">
        <v>152</v>
      </c>
      <c r="BE103" s="228">
        <f>IF(N103="základní",J103,0)</f>
        <v>0</v>
      </c>
      <c r="BF103" s="228">
        <f>IF(N103="snížená",J103,0)</f>
        <v>0</v>
      </c>
      <c r="BG103" s="228">
        <f>IF(N103="zákl. přenesená",J103,0)</f>
        <v>0</v>
      </c>
      <c r="BH103" s="228">
        <f>IF(N103="sníž. přenesená",J103,0)</f>
        <v>0</v>
      </c>
      <c r="BI103" s="228">
        <f>IF(N103="nulová",J103,0)</f>
        <v>0</v>
      </c>
      <c r="BJ103" s="17" t="s">
        <v>160</v>
      </c>
      <c r="BK103" s="228">
        <f>ROUND(I103*H103,2)</f>
        <v>0</v>
      </c>
      <c r="BL103" s="17" t="s">
        <v>160</v>
      </c>
      <c r="BM103" s="17" t="s">
        <v>535</v>
      </c>
    </row>
    <row r="104" s="1" customFormat="1" ht="45" customHeight="1">
      <c r="B104" s="39"/>
      <c r="C104" s="217" t="s">
        <v>222</v>
      </c>
      <c r="D104" s="217" t="s">
        <v>155</v>
      </c>
      <c r="E104" s="218" t="s">
        <v>536</v>
      </c>
      <c r="F104" s="219" t="s">
        <v>537</v>
      </c>
      <c r="G104" s="220" t="s">
        <v>109</v>
      </c>
      <c r="H104" s="221">
        <v>24.949999999999999</v>
      </c>
      <c r="I104" s="222"/>
      <c r="J104" s="223">
        <f>ROUND(I104*H104,2)</f>
        <v>0</v>
      </c>
      <c r="K104" s="219" t="s">
        <v>199</v>
      </c>
      <c r="L104" s="44"/>
      <c r="M104" s="224" t="s">
        <v>39</v>
      </c>
      <c r="N104" s="225" t="s">
        <v>53</v>
      </c>
      <c r="O104" s="80"/>
      <c r="P104" s="226">
        <f>O104*H104</f>
        <v>0</v>
      </c>
      <c r="Q104" s="226">
        <v>0</v>
      </c>
      <c r="R104" s="226">
        <f>Q104*H104</f>
        <v>0</v>
      </c>
      <c r="S104" s="226">
        <v>0</v>
      </c>
      <c r="T104" s="227">
        <f>S104*H104</f>
        <v>0</v>
      </c>
      <c r="AR104" s="17" t="s">
        <v>160</v>
      </c>
      <c r="AT104" s="17" t="s">
        <v>155</v>
      </c>
      <c r="AU104" s="17" t="s">
        <v>89</v>
      </c>
      <c r="AY104" s="17" t="s">
        <v>152</v>
      </c>
      <c r="BE104" s="228">
        <f>IF(N104="základní",J104,0)</f>
        <v>0</v>
      </c>
      <c r="BF104" s="228">
        <f>IF(N104="snížená",J104,0)</f>
        <v>0</v>
      </c>
      <c r="BG104" s="228">
        <f>IF(N104="zákl. přenesená",J104,0)</f>
        <v>0</v>
      </c>
      <c r="BH104" s="228">
        <f>IF(N104="sníž. přenesená",J104,0)</f>
        <v>0</v>
      </c>
      <c r="BI104" s="228">
        <f>IF(N104="nulová",J104,0)</f>
        <v>0</v>
      </c>
      <c r="BJ104" s="17" t="s">
        <v>160</v>
      </c>
      <c r="BK104" s="228">
        <f>ROUND(I104*H104,2)</f>
        <v>0</v>
      </c>
      <c r="BL104" s="17" t="s">
        <v>160</v>
      </c>
      <c r="BM104" s="17" t="s">
        <v>538</v>
      </c>
    </row>
    <row r="105" s="1" customFormat="1">
      <c r="B105" s="39"/>
      <c r="C105" s="40"/>
      <c r="D105" s="229" t="s">
        <v>202</v>
      </c>
      <c r="E105" s="40"/>
      <c r="F105" s="230" t="s">
        <v>539</v>
      </c>
      <c r="G105" s="40"/>
      <c r="H105" s="40"/>
      <c r="I105" s="144"/>
      <c r="J105" s="40"/>
      <c r="K105" s="40"/>
      <c r="L105" s="44"/>
      <c r="M105" s="231"/>
      <c r="N105" s="80"/>
      <c r="O105" s="80"/>
      <c r="P105" s="80"/>
      <c r="Q105" s="80"/>
      <c r="R105" s="80"/>
      <c r="S105" s="80"/>
      <c r="T105" s="81"/>
      <c r="AT105" s="17" t="s">
        <v>202</v>
      </c>
      <c r="AU105" s="17" t="s">
        <v>89</v>
      </c>
    </row>
    <row r="106" s="13" customFormat="1">
      <c r="B106" s="242"/>
      <c r="C106" s="243"/>
      <c r="D106" s="229" t="s">
        <v>164</v>
      </c>
      <c r="E106" s="244" t="s">
        <v>39</v>
      </c>
      <c r="F106" s="245" t="s">
        <v>540</v>
      </c>
      <c r="G106" s="243"/>
      <c r="H106" s="246">
        <v>22</v>
      </c>
      <c r="I106" s="247"/>
      <c r="J106" s="243"/>
      <c r="K106" s="243"/>
      <c r="L106" s="248"/>
      <c r="M106" s="249"/>
      <c r="N106" s="250"/>
      <c r="O106" s="250"/>
      <c r="P106" s="250"/>
      <c r="Q106" s="250"/>
      <c r="R106" s="250"/>
      <c r="S106" s="250"/>
      <c r="T106" s="251"/>
      <c r="AT106" s="252" t="s">
        <v>164</v>
      </c>
      <c r="AU106" s="252" t="s">
        <v>89</v>
      </c>
      <c r="AV106" s="13" t="s">
        <v>89</v>
      </c>
      <c r="AW106" s="13" t="s">
        <v>41</v>
      </c>
      <c r="AX106" s="13" t="s">
        <v>80</v>
      </c>
      <c r="AY106" s="252" t="s">
        <v>152</v>
      </c>
    </row>
    <row r="107" s="12" customFormat="1">
      <c r="B107" s="232"/>
      <c r="C107" s="233"/>
      <c r="D107" s="229" t="s">
        <v>164</v>
      </c>
      <c r="E107" s="234" t="s">
        <v>39</v>
      </c>
      <c r="F107" s="235" t="s">
        <v>541</v>
      </c>
      <c r="G107" s="233"/>
      <c r="H107" s="234" t="s">
        <v>39</v>
      </c>
      <c r="I107" s="236"/>
      <c r="J107" s="233"/>
      <c r="K107" s="233"/>
      <c r="L107" s="237"/>
      <c r="M107" s="238"/>
      <c r="N107" s="239"/>
      <c r="O107" s="239"/>
      <c r="P107" s="239"/>
      <c r="Q107" s="239"/>
      <c r="R107" s="239"/>
      <c r="S107" s="239"/>
      <c r="T107" s="240"/>
      <c r="AT107" s="241" t="s">
        <v>164</v>
      </c>
      <c r="AU107" s="241" t="s">
        <v>89</v>
      </c>
      <c r="AV107" s="12" t="s">
        <v>87</v>
      </c>
      <c r="AW107" s="12" t="s">
        <v>41</v>
      </c>
      <c r="AX107" s="12" t="s">
        <v>80</v>
      </c>
      <c r="AY107" s="241" t="s">
        <v>152</v>
      </c>
    </row>
    <row r="108" s="13" customFormat="1">
      <c r="B108" s="242"/>
      <c r="C108" s="243"/>
      <c r="D108" s="229" t="s">
        <v>164</v>
      </c>
      <c r="E108" s="244" t="s">
        <v>39</v>
      </c>
      <c r="F108" s="245" t="s">
        <v>542</v>
      </c>
      <c r="G108" s="243"/>
      <c r="H108" s="246">
        <v>2.9500000000000002</v>
      </c>
      <c r="I108" s="247"/>
      <c r="J108" s="243"/>
      <c r="K108" s="243"/>
      <c r="L108" s="248"/>
      <c r="M108" s="249"/>
      <c r="N108" s="250"/>
      <c r="O108" s="250"/>
      <c r="P108" s="250"/>
      <c r="Q108" s="250"/>
      <c r="R108" s="250"/>
      <c r="S108" s="250"/>
      <c r="T108" s="251"/>
      <c r="AT108" s="252" t="s">
        <v>164</v>
      </c>
      <c r="AU108" s="252" t="s">
        <v>89</v>
      </c>
      <c r="AV108" s="13" t="s">
        <v>89</v>
      </c>
      <c r="AW108" s="13" t="s">
        <v>41</v>
      </c>
      <c r="AX108" s="13" t="s">
        <v>80</v>
      </c>
      <c r="AY108" s="252" t="s">
        <v>152</v>
      </c>
    </row>
    <row r="109" s="14" customFormat="1">
      <c r="B109" s="253"/>
      <c r="C109" s="254"/>
      <c r="D109" s="229" t="s">
        <v>164</v>
      </c>
      <c r="E109" s="255" t="s">
        <v>39</v>
      </c>
      <c r="F109" s="256" t="s">
        <v>178</v>
      </c>
      <c r="G109" s="254"/>
      <c r="H109" s="257">
        <v>24.949999999999999</v>
      </c>
      <c r="I109" s="258"/>
      <c r="J109" s="254"/>
      <c r="K109" s="254"/>
      <c r="L109" s="259"/>
      <c r="M109" s="260"/>
      <c r="N109" s="261"/>
      <c r="O109" s="261"/>
      <c r="P109" s="261"/>
      <c r="Q109" s="261"/>
      <c r="R109" s="261"/>
      <c r="S109" s="261"/>
      <c r="T109" s="262"/>
      <c r="AT109" s="263" t="s">
        <v>164</v>
      </c>
      <c r="AU109" s="263" t="s">
        <v>89</v>
      </c>
      <c r="AV109" s="14" t="s">
        <v>160</v>
      </c>
      <c r="AW109" s="14" t="s">
        <v>41</v>
      </c>
      <c r="AX109" s="14" t="s">
        <v>87</v>
      </c>
      <c r="AY109" s="263" t="s">
        <v>152</v>
      </c>
    </row>
    <row r="110" s="1" customFormat="1" ht="33.75" customHeight="1">
      <c r="B110" s="39"/>
      <c r="C110" s="217" t="s">
        <v>227</v>
      </c>
      <c r="D110" s="217" t="s">
        <v>155</v>
      </c>
      <c r="E110" s="218" t="s">
        <v>288</v>
      </c>
      <c r="F110" s="219" t="s">
        <v>543</v>
      </c>
      <c r="G110" s="220" t="s">
        <v>109</v>
      </c>
      <c r="H110" s="221">
        <v>1028</v>
      </c>
      <c r="I110" s="222"/>
      <c r="J110" s="223">
        <f>ROUND(I110*H110,2)</f>
        <v>0</v>
      </c>
      <c r="K110" s="219" t="s">
        <v>199</v>
      </c>
      <c r="L110" s="44"/>
      <c r="M110" s="224" t="s">
        <v>39</v>
      </c>
      <c r="N110" s="225" t="s">
        <v>53</v>
      </c>
      <c r="O110" s="80"/>
      <c r="P110" s="226">
        <f>O110*H110</f>
        <v>0</v>
      </c>
      <c r="Q110" s="226">
        <v>0</v>
      </c>
      <c r="R110" s="226">
        <f>Q110*H110</f>
        <v>0</v>
      </c>
      <c r="S110" s="226">
        <v>0</v>
      </c>
      <c r="T110" s="227">
        <f>S110*H110</f>
        <v>0</v>
      </c>
      <c r="AR110" s="17" t="s">
        <v>160</v>
      </c>
      <c r="AT110" s="17" t="s">
        <v>155</v>
      </c>
      <c r="AU110" s="17" t="s">
        <v>89</v>
      </c>
      <c r="AY110" s="17" t="s">
        <v>152</v>
      </c>
      <c r="BE110" s="228">
        <f>IF(N110="základní",J110,0)</f>
        <v>0</v>
      </c>
      <c r="BF110" s="228">
        <f>IF(N110="snížená",J110,0)</f>
        <v>0</v>
      </c>
      <c r="BG110" s="228">
        <f>IF(N110="zákl. přenesená",J110,0)</f>
        <v>0</v>
      </c>
      <c r="BH110" s="228">
        <f>IF(N110="sníž. přenesená",J110,0)</f>
        <v>0</v>
      </c>
      <c r="BI110" s="228">
        <f>IF(N110="nulová",J110,0)</f>
        <v>0</v>
      </c>
      <c r="BJ110" s="17" t="s">
        <v>160</v>
      </c>
      <c r="BK110" s="228">
        <f>ROUND(I110*H110,2)</f>
        <v>0</v>
      </c>
      <c r="BL110" s="17" t="s">
        <v>160</v>
      </c>
      <c r="BM110" s="17" t="s">
        <v>544</v>
      </c>
    </row>
    <row r="111" s="1" customFormat="1">
      <c r="B111" s="39"/>
      <c r="C111" s="40"/>
      <c r="D111" s="229" t="s">
        <v>202</v>
      </c>
      <c r="E111" s="40"/>
      <c r="F111" s="230" t="s">
        <v>267</v>
      </c>
      <c r="G111" s="40"/>
      <c r="H111" s="40"/>
      <c r="I111" s="144"/>
      <c r="J111" s="40"/>
      <c r="K111" s="40"/>
      <c r="L111" s="44"/>
      <c r="M111" s="231"/>
      <c r="N111" s="80"/>
      <c r="O111" s="80"/>
      <c r="P111" s="80"/>
      <c r="Q111" s="80"/>
      <c r="R111" s="80"/>
      <c r="S111" s="80"/>
      <c r="T111" s="81"/>
      <c r="AT111" s="17" t="s">
        <v>202</v>
      </c>
      <c r="AU111" s="17" t="s">
        <v>89</v>
      </c>
    </row>
    <row r="112" s="13" customFormat="1">
      <c r="B112" s="242"/>
      <c r="C112" s="243"/>
      <c r="D112" s="229" t="s">
        <v>164</v>
      </c>
      <c r="E112" s="244" t="s">
        <v>39</v>
      </c>
      <c r="F112" s="245" t="s">
        <v>545</v>
      </c>
      <c r="G112" s="243"/>
      <c r="H112" s="246">
        <v>1028</v>
      </c>
      <c r="I112" s="247"/>
      <c r="J112" s="243"/>
      <c r="K112" s="243"/>
      <c r="L112" s="248"/>
      <c r="M112" s="249"/>
      <c r="N112" s="250"/>
      <c r="O112" s="250"/>
      <c r="P112" s="250"/>
      <c r="Q112" s="250"/>
      <c r="R112" s="250"/>
      <c r="S112" s="250"/>
      <c r="T112" s="251"/>
      <c r="AT112" s="252" t="s">
        <v>164</v>
      </c>
      <c r="AU112" s="252" t="s">
        <v>89</v>
      </c>
      <c r="AV112" s="13" t="s">
        <v>89</v>
      </c>
      <c r="AW112" s="13" t="s">
        <v>41</v>
      </c>
      <c r="AX112" s="13" t="s">
        <v>80</v>
      </c>
      <c r="AY112" s="252" t="s">
        <v>152</v>
      </c>
    </row>
    <row r="113" s="14" customFormat="1">
      <c r="B113" s="253"/>
      <c r="C113" s="254"/>
      <c r="D113" s="229" t="s">
        <v>164</v>
      </c>
      <c r="E113" s="255" t="s">
        <v>39</v>
      </c>
      <c r="F113" s="256" t="s">
        <v>178</v>
      </c>
      <c r="G113" s="254"/>
      <c r="H113" s="257">
        <v>1028</v>
      </c>
      <c r="I113" s="258"/>
      <c r="J113" s="254"/>
      <c r="K113" s="254"/>
      <c r="L113" s="259"/>
      <c r="M113" s="260"/>
      <c r="N113" s="261"/>
      <c r="O113" s="261"/>
      <c r="P113" s="261"/>
      <c r="Q113" s="261"/>
      <c r="R113" s="261"/>
      <c r="S113" s="261"/>
      <c r="T113" s="262"/>
      <c r="AT113" s="263" t="s">
        <v>164</v>
      </c>
      <c r="AU113" s="263" t="s">
        <v>89</v>
      </c>
      <c r="AV113" s="14" t="s">
        <v>160</v>
      </c>
      <c r="AW113" s="14" t="s">
        <v>41</v>
      </c>
      <c r="AX113" s="14" t="s">
        <v>87</v>
      </c>
      <c r="AY113" s="263" t="s">
        <v>152</v>
      </c>
    </row>
    <row r="114" s="1" customFormat="1" ht="22.5" customHeight="1">
      <c r="B114" s="39"/>
      <c r="C114" s="217" t="s">
        <v>235</v>
      </c>
      <c r="D114" s="217" t="s">
        <v>155</v>
      </c>
      <c r="E114" s="218" t="s">
        <v>294</v>
      </c>
      <c r="F114" s="219" t="s">
        <v>295</v>
      </c>
      <c r="G114" s="220" t="s">
        <v>251</v>
      </c>
      <c r="H114" s="221">
        <v>40</v>
      </c>
      <c r="I114" s="222"/>
      <c r="J114" s="223">
        <f>ROUND(I114*H114,2)</f>
        <v>0</v>
      </c>
      <c r="K114" s="219" t="s">
        <v>199</v>
      </c>
      <c r="L114" s="44"/>
      <c r="M114" s="224" t="s">
        <v>39</v>
      </c>
      <c r="N114" s="225" t="s">
        <v>53</v>
      </c>
      <c r="O114" s="80"/>
      <c r="P114" s="226">
        <f>O114*H114</f>
        <v>0</v>
      </c>
      <c r="Q114" s="226">
        <v>0</v>
      </c>
      <c r="R114" s="226">
        <f>Q114*H114</f>
        <v>0</v>
      </c>
      <c r="S114" s="226">
        <v>0</v>
      </c>
      <c r="T114" s="227">
        <f>S114*H114</f>
        <v>0</v>
      </c>
      <c r="AR114" s="17" t="s">
        <v>160</v>
      </c>
      <c r="AT114" s="17" t="s">
        <v>155</v>
      </c>
      <c r="AU114" s="17" t="s">
        <v>89</v>
      </c>
      <c r="AY114" s="17" t="s">
        <v>152</v>
      </c>
      <c r="BE114" s="228">
        <f>IF(N114="základní",J114,0)</f>
        <v>0</v>
      </c>
      <c r="BF114" s="228">
        <f>IF(N114="snížená",J114,0)</f>
        <v>0</v>
      </c>
      <c r="BG114" s="228">
        <f>IF(N114="zákl. přenesená",J114,0)</f>
        <v>0</v>
      </c>
      <c r="BH114" s="228">
        <f>IF(N114="sníž. přenesená",J114,0)</f>
        <v>0</v>
      </c>
      <c r="BI114" s="228">
        <f>IF(N114="nulová",J114,0)</f>
        <v>0</v>
      </c>
      <c r="BJ114" s="17" t="s">
        <v>160</v>
      </c>
      <c r="BK114" s="228">
        <f>ROUND(I114*H114,2)</f>
        <v>0</v>
      </c>
      <c r="BL114" s="17" t="s">
        <v>160</v>
      </c>
      <c r="BM114" s="17" t="s">
        <v>546</v>
      </c>
    </row>
    <row r="115" s="1" customFormat="1">
      <c r="B115" s="39"/>
      <c r="C115" s="40"/>
      <c r="D115" s="229" t="s">
        <v>202</v>
      </c>
      <c r="E115" s="40"/>
      <c r="F115" s="230" t="s">
        <v>298</v>
      </c>
      <c r="G115" s="40"/>
      <c r="H115" s="40"/>
      <c r="I115" s="144"/>
      <c r="J115" s="40"/>
      <c r="K115" s="40"/>
      <c r="L115" s="44"/>
      <c r="M115" s="231"/>
      <c r="N115" s="80"/>
      <c r="O115" s="80"/>
      <c r="P115" s="80"/>
      <c r="Q115" s="80"/>
      <c r="R115" s="80"/>
      <c r="S115" s="80"/>
      <c r="T115" s="81"/>
      <c r="AT115" s="17" t="s">
        <v>202</v>
      </c>
      <c r="AU115" s="17" t="s">
        <v>89</v>
      </c>
    </row>
    <row r="116" s="1" customFormat="1" ht="33.75" customHeight="1">
      <c r="B116" s="39"/>
      <c r="C116" s="217" t="s">
        <v>242</v>
      </c>
      <c r="D116" s="217" t="s">
        <v>155</v>
      </c>
      <c r="E116" s="218" t="s">
        <v>547</v>
      </c>
      <c r="F116" s="219" t="s">
        <v>548</v>
      </c>
      <c r="G116" s="220" t="s">
        <v>549</v>
      </c>
      <c r="H116" s="221">
        <v>20</v>
      </c>
      <c r="I116" s="222"/>
      <c r="J116" s="223">
        <f>ROUND(I116*H116,2)</f>
        <v>0</v>
      </c>
      <c r="K116" s="219" t="s">
        <v>199</v>
      </c>
      <c r="L116" s="44"/>
      <c r="M116" s="224" t="s">
        <v>39</v>
      </c>
      <c r="N116" s="225" t="s">
        <v>53</v>
      </c>
      <c r="O116" s="80"/>
      <c r="P116" s="226">
        <f>O116*H116</f>
        <v>0</v>
      </c>
      <c r="Q116" s="226">
        <v>0</v>
      </c>
      <c r="R116" s="226">
        <f>Q116*H116</f>
        <v>0</v>
      </c>
      <c r="S116" s="226">
        <v>0</v>
      </c>
      <c r="T116" s="227">
        <f>S116*H116</f>
        <v>0</v>
      </c>
      <c r="AR116" s="17" t="s">
        <v>160</v>
      </c>
      <c r="AT116" s="17" t="s">
        <v>155</v>
      </c>
      <c r="AU116" s="17" t="s">
        <v>89</v>
      </c>
      <c r="AY116" s="17" t="s">
        <v>152</v>
      </c>
      <c r="BE116" s="228">
        <f>IF(N116="základní",J116,0)</f>
        <v>0</v>
      </c>
      <c r="BF116" s="228">
        <f>IF(N116="snížená",J116,0)</f>
        <v>0</v>
      </c>
      <c r="BG116" s="228">
        <f>IF(N116="zákl. přenesená",J116,0)</f>
        <v>0</v>
      </c>
      <c r="BH116" s="228">
        <f>IF(N116="sníž. přenesená",J116,0)</f>
        <v>0</v>
      </c>
      <c r="BI116" s="228">
        <f>IF(N116="nulová",J116,0)</f>
        <v>0</v>
      </c>
      <c r="BJ116" s="17" t="s">
        <v>160</v>
      </c>
      <c r="BK116" s="228">
        <f>ROUND(I116*H116,2)</f>
        <v>0</v>
      </c>
      <c r="BL116" s="17" t="s">
        <v>160</v>
      </c>
      <c r="BM116" s="17" t="s">
        <v>550</v>
      </c>
    </row>
    <row r="117" s="1" customFormat="1">
      <c r="B117" s="39"/>
      <c r="C117" s="40"/>
      <c r="D117" s="229" t="s">
        <v>202</v>
      </c>
      <c r="E117" s="40"/>
      <c r="F117" s="230" t="s">
        <v>551</v>
      </c>
      <c r="G117" s="40"/>
      <c r="H117" s="40"/>
      <c r="I117" s="144"/>
      <c r="J117" s="40"/>
      <c r="K117" s="40"/>
      <c r="L117" s="44"/>
      <c r="M117" s="231"/>
      <c r="N117" s="80"/>
      <c r="O117" s="80"/>
      <c r="P117" s="80"/>
      <c r="Q117" s="80"/>
      <c r="R117" s="80"/>
      <c r="S117" s="80"/>
      <c r="T117" s="81"/>
      <c r="AT117" s="17" t="s">
        <v>202</v>
      </c>
      <c r="AU117" s="17" t="s">
        <v>89</v>
      </c>
    </row>
    <row r="118" s="13" customFormat="1">
      <c r="B118" s="242"/>
      <c r="C118" s="243"/>
      <c r="D118" s="229" t="s">
        <v>164</v>
      </c>
      <c r="E118" s="244" t="s">
        <v>39</v>
      </c>
      <c r="F118" s="245" t="s">
        <v>121</v>
      </c>
      <c r="G118" s="243"/>
      <c r="H118" s="246">
        <v>20</v>
      </c>
      <c r="I118" s="247"/>
      <c r="J118" s="243"/>
      <c r="K118" s="243"/>
      <c r="L118" s="248"/>
      <c r="M118" s="249"/>
      <c r="N118" s="250"/>
      <c r="O118" s="250"/>
      <c r="P118" s="250"/>
      <c r="Q118" s="250"/>
      <c r="R118" s="250"/>
      <c r="S118" s="250"/>
      <c r="T118" s="251"/>
      <c r="AT118" s="252" t="s">
        <v>164</v>
      </c>
      <c r="AU118" s="252" t="s">
        <v>89</v>
      </c>
      <c r="AV118" s="13" t="s">
        <v>89</v>
      </c>
      <c r="AW118" s="13" t="s">
        <v>41</v>
      </c>
      <c r="AX118" s="13" t="s">
        <v>80</v>
      </c>
      <c r="AY118" s="252" t="s">
        <v>152</v>
      </c>
    </row>
    <row r="119" s="14" customFormat="1">
      <c r="B119" s="253"/>
      <c r="C119" s="254"/>
      <c r="D119" s="229" t="s">
        <v>164</v>
      </c>
      <c r="E119" s="255" t="s">
        <v>39</v>
      </c>
      <c r="F119" s="256" t="s">
        <v>178</v>
      </c>
      <c r="G119" s="254"/>
      <c r="H119" s="257">
        <v>20</v>
      </c>
      <c r="I119" s="258"/>
      <c r="J119" s="254"/>
      <c r="K119" s="254"/>
      <c r="L119" s="259"/>
      <c r="M119" s="260"/>
      <c r="N119" s="261"/>
      <c r="O119" s="261"/>
      <c r="P119" s="261"/>
      <c r="Q119" s="261"/>
      <c r="R119" s="261"/>
      <c r="S119" s="261"/>
      <c r="T119" s="262"/>
      <c r="AT119" s="263" t="s">
        <v>164</v>
      </c>
      <c r="AU119" s="263" t="s">
        <v>89</v>
      </c>
      <c r="AV119" s="14" t="s">
        <v>160</v>
      </c>
      <c r="AW119" s="14" t="s">
        <v>41</v>
      </c>
      <c r="AX119" s="14" t="s">
        <v>87</v>
      </c>
      <c r="AY119" s="263" t="s">
        <v>152</v>
      </c>
    </row>
    <row r="120" s="1" customFormat="1" ht="33.75" customHeight="1">
      <c r="B120" s="39"/>
      <c r="C120" s="217" t="s">
        <v>248</v>
      </c>
      <c r="D120" s="217" t="s">
        <v>155</v>
      </c>
      <c r="E120" s="218" t="s">
        <v>552</v>
      </c>
      <c r="F120" s="219" t="s">
        <v>553</v>
      </c>
      <c r="G120" s="220" t="s">
        <v>310</v>
      </c>
      <c r="H120" s="221">
        <v>184</v>
      </c>
      <c r="I120" s="222"/>
      <c r="J120" s="223">
        <f>ROUND(I120*H120,2)</f>
        <v>0</v>
      </c>
      <c r="K120" s="219" t="s">
        <v>199</v>
      </c>
      <c r="L120" s="44"/>
      <c r="M120" s="224" t="s">
        <v>39</v>
      </c>
      <c r="N120" s="225" t="s">
        <v>53</v>
      </c>
      <c r="O120" s="80"/>
      <c r="P120" s="226">
        <f>O120*H120</f>
        <v>0</v>
      </c>
      <c r="Q120" s="226">
        <v>0</v>
      </c>
      <c r="R120" s="226">
        <f>Q120*H120</f>
        <v>0</v>
      </c>
      <c r="S120" s="226">
        <v>0</v>
      </c>
      <c r="T120" s="227">
        <f>S120*H120</f>
        <v>0</v>
      </c>
      <c r="AR120" s="17" t="s">
        <v>160</v>
      </c>
      <c r="AT120" s="17" t="s">
        <v>155</v>
      </c>
      <c r="AU120" s="17" t="s">
        <v>89</v>
      </c>
      <c r="AY120" s="17" t="s">
        <v>152</v>
      </c>
      <c r="BE120" s="228">
        <f>IF(N120="základní",J120,0)</f>
        <v>0</v>
      </c>
      <c r="BF120" s="228">
        <f>IF(N120="snížená",J120,0)</f>
        <v>0</v>
      </c>
      <c r="BG120" s="228">
        <f>IF(N120="zákl. přenesená",J120,0)</f>
        <v>0</v>
      </c>
      <c r="BH120" s="228">
        <f>IF(N120="sníž. přenesená",J120,0)</f>
        <v>0</v>
      </c>
      <c r="BI120" s="228">
        <f>IF(N120="nulová",J120,0)</f>
        <v>0</v>
      </c>
      <c r="BJ120" s="17" t="s">
        <v>160</v>
      </c>
      <c r="BK120" s="228">
        <f>ROUND(I120*H120,2)</f>
        <v>0</v>
      </c>
      <c r="BL120" s="17" t="s">
        <v>160</v>
      </c>
      <c r="BM120" s="17" t="s">
        <v>554</v>
      </c>
    </row>
    <row r="121" s="12" customFormat="1">
      <c r="B121" s="232"/>
      <c r="C121" s="233"/>
      <c r="D121" s="229" t="s">
        <v>164</v>
      </c>
      <c r="E121" s="234" t="s">
        <v>39</v>
      </c>
      <c r="F121" s="235" t="s">
        <v>555</v>
      </c>
      <c r="G121" s="233"/>
      <c r="H121" s="234" t="s">
        <v>39</v>
      </c>
      <c r="I121" s="236"/>
      <c r="J121" s="233"/>
      <c r="K121" s="233"/>
      <c r="L121" s="237"/>
      <c r="M121" s="238"/>
      <c r="N121" s="239"/>
      <c r="O121" s="239"/>
      <c r="P121" s="239"/>
      <c r="Q121" s="239"/>
      <c r="R121" s="239"/>
      <c r="S121" s="239"/>
      <c r="T121" s="240"/>
      <c r="AT121" s="241" t="s">
        <v>164</v>
      </c>
      <c r="AU121" s="241" t="s">
        <v>89</v>
      </c>
      <c r="AV121" s="12" t="s">
        <v>87</v>
      </c>
      <c r="AW121" s="12" t="s">
        <v>41</v>
      </c>
      <c r="AX121" s="12" t="s">
        <v>80</v>
      </c>
      <c r="AY121" s="241" t="s">
        <v>152</v>
      </c>
    </row>
    <row r="122" s="13" customFormat="1">
      <c r="B122" s="242"/>
      <c r="C122" s="243"/>
      <c r="D122" s="229" t="s">
        <v>164</v>
      </c>
      <c r="E122" s="244" t="s">
        <v>39</v>
      </c>
      <c r="F122" s="245" t="s">
        <v>556</v>
      </c>
      <c r="G122" s="243"/>
      <c r="H122" s="246">
        <v>184</v>
      </c>
      <c r="I122" s="247"/>
      <c r="J122" s="243"/>
      <c r="K122" s="243"/>
      <c r="L122" s="248"/>
      <c r="M122" s="249"/>
      <c r="N122" s="250"/>
      <c r="O122" s="250"/>
      <c r="P122" s="250"/>
      <c r="Q122" s="250"/>
      <c r="R122" s="250"/>
      <c r="S122" s="250"/>
      <c r="T122" s="251"/>
      <c r="AT122" s="252" t="s">
        <v>164</v>
      </c>
      <c r="AU122" s="252" t="s">
        <v>89</v>
      </c>
      <c r="AV122" s="13" t="s">
        <v>89</v>
      </c>
      <c r="AW122" s="13" t="s">
        <v>41</v>
      </c>
      <c r="AX122" s="13" t="s">
        <v>80</v>
      </c>
      <c r="AY122" s="252" t="s">
        <v>152</v>
      </c>
    </row>
    <row r="123" s="14" customFormat="1">
      <c r="B123" s="253"/>
      <c r="C123" s="254"/>
      <c r="D123" s="229" t="s">
        <v>164</v>
      </c>
      <c r="E123" s="255" t="s">
        <v>39</v>
      </c>
      <c r="F123" s="256" t="s">
        <v>178</v>
      </c>
      <c r="G123" s="254"/>
      <c r="H123" s="257">
        <v>184</v>
      </c>
      <c r="I123" s="258"/>
      <c r="J123" s="254"/>
      <c r="K123" s="254"/>
      <c r="L123" s="259"/>
      <c r="M123" s="260"/>
      <c r="N123" s="261"/>
      <c r="O123" s="261"/>
      <c r="P123" s="261"/>
      <c r="Q123" s="261"/>
      <c r="R123" s="261"/>
      <c r="S123" s="261"/>
      <c r="T123" s="262"/>
      <c r="AT123" s="263" t="s">
        <v>164</v>
      </c>
      <c r="AU123" s="263" t="s">
        <v>89</v>
      </c>
      <c r="AV123" s="14" t="s">
        <v>160</v>
      </c>
      <c r="AW123" s="14" t="s">
        <v>41</v>
      </c>
      <c r="AX123" s="14" t="s">
        <v>87</v>
      </c>
      <c r="AY123" s="263" t="s">
        <v>152</v>
      </c>
    </row>
    <row r="124" s="1" customFormat="1" ht="56.25" customHeight="1">
      <c r="B124" s="39"/>
      <c r="C124" s="217" t="s">
        <v>257</v>
      </c>
      <c r="D124" s="217" t="s">
        <v>155</v>
      </c>
      <c r="E124" s="218" t="s">
        <v>557</v>
      </c>
      <c r="F124" s="219" t="s">
        <v>558</v>
      </c>
      <c r="G124" s="220" t="s">
        <v>230</v>
      </c>
      <c r="H124" s="221">
        <v>0.56399999999999995</v>
      </c>
      <c r="I124" s="222"/>
      <c r="J124" s="223">
        <f>ROUND(I124*H124,2)</f>
        <v>0</v>
      </c>
      <c r="K124" s="219" t="s">
        <v>199</v>
      </c>
      <c r="L124" s="44"/>
      <c r="M124" s="224" t="s">
        <v>39</v>
      </c>
      <c r="N124" s="225" t="s">
        <v>53</v>
      </c>
      <c r="O124" s="80"/>
      <c r="P124" s="226">
        <f>O124*H124</f>
        <v>0</v>
      </c>
      <c r="Q124" s="226">
        <v>0</v>
      </c>
      <c r="R124" s="226">
        <f>Q124*H124</f>
        <v>0</v>
      </c>
      <c r="S124" s="226">
        <v>0</v>
      </c>
      <c r="T124" s="227">
        <f>S124*H124</f>
        <v>0</v>
      </c>
      <c r="AR124" s="17" t="s">
        <v>160</v>
      </c>
      <c r="AT124" s="17" t="s">
        <v>155</v>
      </c>
      <c r="AU124" s="17" t="s">
        <v>89</v>
      </c>
      <c r="AY124" s="17" t="s">
        <v>152</v>
      </c>
      <c r="BE124" s="228">
        <f>IF(N124="základní",J124,0)</f>
        <v>0</v>
      </c>
      <c r="BF124" s="228">
        <f>IF(N124="snížená",J124,0)</f>
        <v>0</v>
      </c>
      <c r="BG124" s="228">
        <f>IF(N124="zákl. přenesená",J124,0)</f>
        <v>0</v>
      </c>
      <c r="BH124" s="228">
        <f>IF(N124="sníž. přenesená",J124,0)</f>
        <v>0</v>
      </c>
      <c r="BI124" s="228">
        <f>IF(N124="nulová",J124,0)</f>
        <v>0</v>
      </c>
      <c r="BJ124" s="17" t="s">
        <v>160</v>
      </c>
      <c r="BK124" s="228">
        <f>ROUND(I124*H124,2)</f>
        <v>0</v>
      </c>
      <c r="BL124" s="17" t="s">
        <v>160</v>
      </c>
      <c r="BM124" s="17" t="s">
        <v>559</v>
      </c>
    </row>
    <row r="125" s="1" customFormat="1">
      <c r="B125" s="39"/>
      <c r="C125" s="40"/>
      <c r="D125" s="229" t="s">
        <v>202</v>
      </c>
      <c r="E125" s="40"/>
      <c r="F125" s="230" t="s">
        <v>319</v>
      </c>
      <c r="G125" s="40"/>
      <c r="H125" s="40"/>
      <c r="I125" s="144"/>
      <c r="J125" s="40"/>
      <c r="K125" s="40"/>
      <c r="L125" s="44"/>
      <c r="M125" s="231"/>
      <c r="N125" s="80"/>
      <c r="O125" s="80"/>
      <c r="P125" s="80"/>
      <c r="Q125" s="80"/>
      <c r="R125" s="80"/>
      <c r="S125" s="80"/>
      <c r="T125" s="81"/>
      <c r="AT125" s="17" t="s">
        <v>202</v>
      </c>
      <c r="AU125" s="17" t="s">
        <v>89</v>
      </c>
    </row>
    <row r="126" s="13" customFormat="1">
      <c r="B126" s="242"/>
      <c r="C126" s="243"/>
      <c r="D126" s="229" t="s">
        <v>164</v>
      </c>
      <c r="E126" s="244" t="s">
        <v>39</v>
      </c>
      <c r="F126" s="245" t="s">
        <v>560</v>
      </c>
      <c r="G126" s="243"/>
      <c r="H126" s="246">
        <v>0.56399999999999995</v>
      </c>
      <c r="I126" s="247"/>
      <c r="J126" s="243"/>
      <c r="K126" s="243"/>
      <c r="L126" s="248"/>
      <c r="M126" s="249"/>
      <c r="N126" s="250"/>
      <c r="O126" s="250"/>
      <c r="P126" s="250"/>
      <c r="Q126" s="250"/>
      <c r="R126" s="250"/>
      <c r="S126" s="250"/>
      <c r="T126" s="251"/>
      <c r="AT126" s="252" t="s">
        <v>164</v>
      </c>
      <c r="AU126" s="252" t="s">
        <v>89</v>
      </c>
      <c r="AV126" s="13" t="s">
        <v>89</v>
      </c>
      <c r="AW126" s="13" t="s">
        <v>41</v>
      </c>
      <c r="AX126" s="13" t="s">
        <v>80</v>
      </c>
      <c r="AY126" s="252" t="s">
        <v>152</v>
      </c>
    </row>
    <row r="127" s="14" customFormat="1">
      <c r="B127" s="253"/>
      <c r="C127" s="254"/>
      <c r="D127" s="229" t="s">
        <v>164</v>
      </c>
      <c r="E127" s="255" t="s">
        <v>39</v>
      </c>
      <c r="F127" s="256" t="s">
        <v>178</v>
      </c>
      <c r="G127" s="254"/>
      <c r="H127" s="257">
        <v>0.56399999999999995</v>
      </c>
      <c r="I127" s="258"/>
      <c r="J127" s="254"/>
      <c r="K127" s="254"/>
      <c r="L127" s="259"/>
      <c r="M127" s="260"/>
      <c r="N127" s="261"/>
      <c r="O127" s="261"/>
      <c r="P127" s="261"/>
      <c r="Q127" s="261"/>
      <c r="R127" s="261"/>
      <c r="S127" s="261"/>
      <c r="T127" s="262"/>
      <c r="AT127" s="263" t="s">
        <v>164</v>
      </c>
      <c r="AU127" s="263" t="s">
        <v>89</v>
      </c>
      <c r="AV127" s="14" t="s">
        <v>160</v>
      </c>
      <c r="AW127" s="14" t="s">
        <v>41</v>
      </c>
      <c r="AX127" s="14" t="s">
        <v>87</v>
      </c>
      <c r="AY127" s="263" t="s">
        <v>152</v>
      </c>
    </row>
    <row r="128" s="1" customFormat="1" ht="22.5" customHeight="1">
      <c r="B128" s="39"/>
      <c r="C128" s="217" t="s">
        <v>262</v>
      </c>
      <c r="D128" s="217" t="s">
        <v>155</v>
      </c>
      <c r="E128" s="218" t="s">
        <v>326</v>
      </c>
      <c r="F128" s="219" t="s">
        <v>327</v>
      </c>
      <c r="G128" s="220" t="s">
        <v>230</v>
      </c>
      <c r="H128" s="221">
        <v>0.56399999999999995</v>
      </c>
      <c r="I128" s="222"/>
      <c r="J128" s="223">
        <f>ROUND(I128*H128,2)</f>
        <v>0</v>
      </c>
      <c r="K128" s="219" t="s">
        <v>199</v>
      </c>
      <c r="L128" s="44"/>
      <c r="M128" s="224" t="s">
        <v>39</v>
      </c>
      <c r="N128" s="225" t="s">
        <v>53</v>
      </c>
      <c r="O128" s="80"/>
      <c r="P128" s="226">
        <f>O128*H128</f>
        <v>0</v>
      </c>
      <c r="Q128" s="226">
        <v>0</v>
      </c>
      <c r="R128" s="226">
        <f>Q128*H128</f>
        <v>0</v>
      </c>
      <c r="S128" s="226">
        <v>0</v>
      </c>
      <c r="T128" s="227">
        <f>S128*H128</f>
        <v>0</v>
      </c>
      <c r="AR128" s="17" t="s">
        <v>160</v>
      </c>
      <c r="AT128" s="17" t="s">
        <v>155</v>
      </c>
      <c r="AU128" s="17" t="s">
        <v>89</v>
      </c>
      <c r="AY128" s="17" t="s">
        <v>152</v>
      </c>
      <c r="BE128" s="228">
        <f>IF(N128="základní",J128,0)</f>
        <v>0</v>
      </c>
      <c r="BF128" s="228">
        <f>IF(N128="snížená",J128,0)</f>
        <v>0</v>
      </c>
      <c r="BG128" s="228">
        <f>IF(N128="zákl. přenesená",J128,0)</f>
        <v>0</v>
      </c>
      <c r="BH128" s="228">
        <f>IF(N128="sníž. přenesená",J128,0)</f>
        <v>0</v>
      </c>
      <c r="BI128" s="228">
        <f>IF(N128="nulová",J128,0)</f>
        <v>0</v>
      </c>
      <c r="BJ128" s="17" t="s">
        <v>160</v>
      </c>
      <c r="BK128" s="228">
        <f>ROUND(I128*H128,2)</f>
        <v>0</v>
      </c>
      <c r="BL128" s="17" t="s">
        <v>160</v>
      </c>
      <c r="BM128" s="17" t="s">
        <v>561</v>
      </c>
    </row>
    <row r="129" s="1" customFormat="1">
      <c r="B129" s="39"/>
      <c r="C129" s="40"/>
      <c r="D129" s="229" t="s">
        <v>202</v>
      </c>
      <c r="E129" s="40"/>
      <c r="F129" s="230" t="s">
        <v>562</v>
      </c>
      <c r="G129" s="40"/>
      <c r="H129" s="40"/>
      <c r="I129" s="144"/>
      <c r="J129" s="40"/>
      <c r="K129" s="40"/>
      <c r="L129" s="44"/>
      <c r="M129" s="231"/>
      <c r="N129" s="80"/>
      <c r="O129" s="80"/>
      <c r="P129" s="80"/>
      <c r="Q129" s="80"/>
      <c r="R129" s="80"/>
      <c r="S129" s="80"/>
      <c r="T129" s="81"/>
      <c r="AT129" s="17" t="s">
        <v>202</v>
      </c>
      <c r="AU129" s="17" t="s">
        <v>89</v>
      </c>
    </row>
    <row r="130" s="13" customFormat="1">
      <c r="B130" s="242"/>
      <c r="C130" s="243"/>
      <c r="D130" s="229" t="s">
        <v>164</v>
      </c>
      <c r="E130" s="244" t="s">
        <v>39</v>
      </c>
      <c r="F130" s="245" t="s">
        <v>560</v>
      </c>
      <c r="G130" s="243"/>
      <c r="H130" s="246">
        <v>0.56399999999999995</v>
      </c>
      <c r="I130" s="247"/>
      <c r="J130" s="243"/>
      <c r="K130" s="243"/>
      <c r="L130" s="248"/>
      <c r="M130" s="249"/>
      <c r="N130" s="250"/>
      <c r="O130" s="250"/>
      <c r="P130" s="250"/>
      <c r="Q130" s="250"/>
      <c r="R130" s="250"/>
      <c r="S130" s="250"/>
      <c r="T130" s="251"/>
      <c r="AT130" s="252" t="s">
        <v>164</v>
      </c>
      <c r="AU130" s="252" t="s">
        <v>89</v>
      </c>
      <c r="AV130" s="13" t="s">
        <v>89</v>
      </c>
      <c r="AW130" s="13" t="s">
        <v>41</v>
      </c>
      <c r="AX130" s="13" t="s">
        <v>80</v>
      </c>
      <c r="AY130" s="252" t="s">
        <v>152</v>
      </c>
    </row>
    <row r="131" s="14" customFormat="1">
      <c r="B131" s="253"/>
      <c r="C131" s="254"/>
      <c r="D131" s="229" t="s">
        <v>164</v>
      </c>
      <c r="E131" s="255" t="s">
        <v>39</v>
      </c>
      <c r="F131" s="256" t="s">
        <v>178</v>
      </c>
      <c r="G131" s="254"/>
      <c r="H131" s="257">
        <v>0.56399999999999995</v>
      </c>
      <c r="I131" s="258"/>
      <c r="J131" s="254"/>
      <c r="K131" s="254"/>
      <c r="L131" s="259"/>
      <c r="M131" s="260"/>
      <c r="N131" s="261"/>
      <c r="O131" s="261"/>
      <c r="P131" s="261"/>
      <c r="Q131" s="261"/>
      <c r="R131" s="261"/>
      <c r="S131" s="261"/>
      <c r="T131" s="262"/>
      <c r="AT131" s="263" t="s">
        <v>164</v>
      </c>
      <c r="AU131" s="263" t="s">
        <v>89</v>
      </c>
      <c r="AV131" s="14" t="s">
        <v>160</v>
      </c>
      <c r="AW131" s="14" t="s">
        <v>41</v>
      </c>
      <c r="AX131" s="14" t="s">
        <v>87</v>
      </c>
      <c r="AY131" s="263" t="s">
        <v>152</v>
      </c>
    </row>
    <row r="132" s="1" customFormat="1" ht="45" customHeight="1">
      <c r="B132" s="39"/>
      <c r="C132" s="217" t="s">
        <v>270</v>
      </c>
      <c r="D132" s="217" t="s">
        <v>155</v>
      </c>
      <c r="E132" s="218" t="s">
        <v>344</v>
      </c>
      <c r="F132" s="219" t="s">
        <v>563</v>
      </c>
      <c r="G132" s="220" t="s">
        <v>339</v>
      </c>
      <c r="H132" s="221">
        <v>48</v>
      </c>
      <c r="I132" s="222"/>
      <c r="J132" s="223">
        <f>ROUND(I132*H132,2)</f>
        <v>0</v>
      </c>
      <c r="K132" s="219" t="s">
        <v>199</v>
      </c>
      <c r="L132" s="44"/>
      <c r="M132" s="224" t="s">
        <v>39</v>
      </c>
      <c r="N132" s="225" t="s">
        <v>53</v>
      </c>
      <c r="O132" s="80"/>
      <c r="P132" s="226">
        <f>O132*H132</f>
        <v>0</v>
      </c>
      <c r="Q132" s="226">
        <v>0</v>
      </c>
      <c r="R132" s="226">
        <f>Q132*H132</f>
        <v>0</v>
      </c>
      <c r="S132" s="226">
        <v>0</v>
      </c>
      <c r="T132" s="227">
        <f>S132*H132</f>
        <v>0</v>
      </c>
      <c r="AR132" s="17" t="s">
        <v>160</v>
      </c>
      <c r="AT132" s="17" t="s">
        <v>155</v>
      </c>
      <c r="AU132" s="17" t="s">
        <v>89</v>
      </c>
      <c r="AY132" s="17" t="s">
        <v>152</v>
      </c>
      <c r="BE132" s="228">
        <f>IF(N132="základní",J132,0)</f>
        <v>0</v>
      </c>
      <c r="BF132" s="228">
        <f>IF(N132="snížená",J132,0)</f>
        <v>0</v>
      </c>
      <c r="BG132" s="228">
        <f>IF(N132="zákl. přenesená",J132,0)</f>
        <v>0</v>
      </c>
      <c r="BH132" s="228">
        <f>IF(N132="sníž. přenesená",J132,0)</f>
        <v>0</v>
      </c>
      <c r="BI132" s="228">
        <f>IF(N132="nulová",J132,0)</f>
        <v>0</v>
      </c>
      <c r="BJ132" s="17" t="s">
        <v>160</v>
      </c>
      <c r="BK132" s="228">
        <f>ROUND(I132*H132,2)</f>
        <v>0</v>
      </c>
      <c r="BL132" s="17" t="s">
        <v>160</v>
      </c>
      <c r="BM132" s="17" t="s">
        <v>564</v>
      </c>
    </row>
    <row r="133" s="1" customFormat="1" ht="22.5" customHeight="1">
      <c r="B133" s="39"/>
      <c r="C133" s="217" t="s">
        <v>277</v>
      </c>
      <c r="D133" s="217" t="s">
        <v>155</v>
      </c>
      <c r="E133" s="218" t="s">
        <v>565</v>
      </c>
      <c r="F133" s="219" t="s">
        <v>566</v>
      </c>
      <c r="G133" s="220" t="s">
        <v>339</v>
      </c>
      <c r="H133" s="221">
        <v>48</v>
      </c>
      <c r="I133" s="222"/>
      <c r="J133" s="223">
        <f>ROUND(I133*H133,2)</f>
        <v>0</v>
      </c>
      <c r="K133" s="219" t="s">
        <v>199</v>
      </c>
      <c r="L133" s="44"/>
      <c r="M133" s="224" t="s">
        <v>39</v>
      </c>
      <c r="N133" s="225" t="s">
        <v>53</v>
      </c>
      <c r="O133" s="80"/>
      <c r="P133" s="226">
        <f>O133*H133</f>
        <v>0</v>
      </c>
      <c r="Q133" s="226">
        <v>0</v>
      </c>
      <c r="R133" s="226">
        <f>Q133*H133</f>
        <v>0</v>
      </c>
      <c r="S133" s="226">
        <v>0</v>
      </c>
      <c r="T133" s="227">
        <f>S133*H133</f>
        <v>0</v>
      </c>
      <c r="AR133" s="17" t="s">
        <v>160</v>
      </c>
      <c r="AT133" s="17" t="s">
        <v>155</v>
      </c>
      <c r="AU133" s="17" t="s">
        <v>89</v>
      </c>
      <c r="AY133" s="17" t="s">
        <v>152</v>
      </c>
      <c r="BE133" s="228">
        <f>IF(N133="základní",J133,0)</f>
        <v>0</v>
      </c>
      <c r="BF133" s="228">
        <f>IF(N133="snížená",J133,0)</f>
        <v>0</v>
      </c>
      <c r="BG133" s="228">
        <f>IF(N133="zákl. přenesená",J133,0)</f>
        <v>0</v>
      </c>
      <c r="BH133" s="228">
        <f>IF(N133="sníž. přenesená",J133,0)</f>
        <v>0</v>
      </c>
      <c r="BI133" s="228">
        <f>IF(N133="nulová",J133,0)</f>
        <v>0</v>
      </c>
      <c r="BJ133" s="17" t="s">
        <v>160</v>
      </c>
      <c r="BK133" s="228">
        <f>ROUND(I133*H133,2)</f>
        <v>0</v>
      </c>
      <c r="BL133" s="17" t="s">
        <v>160</v>
      </c>
      <c r="BM133" s="17" t="s">
        <v>567</v>
      </c>
    </row>
    <row r="134" s="1" customFormat="1" ht="33.75" customHeight="1">
      <c r="B134" s="39"/>
      <c r="C134" s="217" t="s">
        <v>8</v>
      </c>
      <c r="D134" s="217" t="s">
        <v>155</v>
      </c>
      <c r="E134" s="218" t="s">
        <v>352</v>
      </c>
      <c r="F134" s="219" t="s">
        <v>353</v>
      </c>
      <c r="G134" s="220" t="s">
        <v>339</v>
      </c>
      <c r="H134" s="221">
        <v>4</v>
      </c>
      <c r="I134" s="222"/>
      <c r="J134" s="223">
        <f>ROUND(I134*H134,2)</f>
        <v>0</v>
      </c>
      <c r="K134" s="219" t="s">
        <v>199</v>
      </c>
      <c r="L134" s="44"/>
      <c r="M134" s="224" t="s">
        <v>39</v>
      </c>
      <c r="N134" s="225" t="s">
        <v>53</v>
      </c>
      <c r="O134" s="80"/>
      <c r="P134" s="226">
        <f>O134*H134</f>
        <v>0</v>
      </c>
      <c r="Q134" s="226">
        <v>0</v>
      </c>
      <c r="R134" s="226">
        <f>Q134*H134</f>
        <v>0</v>
      </c>
      <c r="S134" s="226">
        <v>0</v>
      </c>
      <c r="T134" s="227">
        <f>S134*H134</f>
        <v>0</v>
      </c>
      <c r="AR134" s="17" t="s">
        <v>160</v>
      </c>
      <c r="AT134" s="17" t="s">
        <v>155</v>
      </c>
      <c r="AU134" s="17" t="s">
        <v>89</v>
      </c>
      <c r="AY134" s="17" t="s">
        <v>152</v>
      </c>
      <c r="BE134" s="228">
        <f>IF(N134="základní",J134,0)</f>
        <v>0</v>
      </c>
      <c r="BF134" s="228">
        <f>IF(N134="snížená",J134,0)</f>
        <v>0</v>
      </c>
      <c r="BG134" s="228">
        <f>IF(N134="zákl. přenesená",J134,0)</f>
        <v>0</v>
      </c>
      <c r="BH134" s="228">
        <f>IF(N134="sníž. přenesená",J134,0)</f>
        <v>0</v>
      </c>
      <c r="BI134" s="228">
        <f>IF(N134="nulová",J134,0)</f>
        <v>0</v>
      </c>
      <c r="BJ134" s="17" t="s">
        <v>160</v>
      </c>
      <c r="BK134" s="228">
        <f>ROUND(I134*H134,2)</f>
        <v>0</v>
      </c>
      <c r="BL134" s="17" t="s">
        <v>160</v>
      </c>
      <c r="BM134" s="17" t="s">
        <v>568</v>
      </c>
    </row>
    <row r="135" s="1" customFormat="1" ht="45" customHeight="1">
      <c r="B135" s="39"/>
      <c r="C135" s="217" t="s">
        <v>293</v>
      </c>
      <c r="D135" s="217" t="s">
        <v>155</v>
      </c>
      <c r="E135" s="218" t="s">
        <v>357</v>
      </c>
      <c r="F135" s="219" t="s">
        <v>569</v>
      </c>
      <c r="G135" s="220" t="s">
        <v>109</v>
      </c>
      <c r="H135" s="221">
        <v>1128</v>
      </c>
      <c r="I135" s="222"/>
      <c r="J135" s="223">
        <f>ROUND(I135*H135,2)</f>
        <v>0</v>
      </c>
      <c r="K135" s="219" t="s">
        <v>199</v>
      </c>
      <c r="L135" s="44"/>
      <c r="M135" s="224" t="s">
        <v>39</v>
      </c>
      <c r="N135" s="225" t="s">
        <v>53</v>
      </c>
      <c r="O135" s="80"/>
      <c r="P135" s="226">
        <f>O135*H135</f>
        <v>0</v>
      </c>
      <c r="Q135" s="226">
        <v>0</v>
      </c>
      <c r="R135" s="226">
        <f>Q135*H135</f>
        <v>0</v>
      </c>
      <c r="S135" s="226">
        <v>0</v>
      </c>
      <c r="T135" s="227">
        <f>S135*H135</f>
        <v>0</v>
      </c>
      <c r="AR135" s="17" t="s">
        <v>160</v>
      </c>
      <c r="AT135" s="17" t="s">
        <v>155</v>
      </c>
      <c r="AU135" s="17" t="s">
        <v>89</v>
      </c>
      <c r="AY135" s="17" t="s">
        <v>152</v>
      </c>
      <c r="BE135" s="228">
        <f>IF(N135="základní",J135,0)</f>
        <v>0</v>
      </c>
      <c r="BF135" s="228">
        <f>IF(N135="snížená",J135,0)</f>
        <v>0</v>
      </c>
      <c r="BG135" s="228">
        <f>IF(N135="zákl. přenesená",J135,0)</f>
        <v>0</v>
      </c>
      <c r="BH135" s="228">
        <f>IF(N135="sníž. přenesená",J135,0)</f>
        <v>0</v>
      </c>
      <c r="BI135" s="228">
        <f>IF(N135="nulová",J135,0)</f>
        <v>0</v>
      </c>
      <c r="BJ135" s="17" t="s">
        <v>160</v>
      </c>
      <c r="BK135" s="228">
        <f>ROUND(I135*H135,2)</f>
        <v>0</v>
      </c>
      <c r="BL135" s="17" t="s">
        <v>160</v>
      </c>
      <c r="BM135" s="17" t="s">
        <v>570</v>
      </c>
    </row>
    <row r="136" s="1" customFormat="1">
      <c r="B136" s="39"/>
      <c r="C136" s="40"/>
      <c r="D136" s="229" t="s">
        <v>202</v>
      </c>
      <c r="E136" s="40"/>
      <c r="F136" s="230" t="s">
        <v>267</v>
      </c>
      <c r="G136" s="40"/>
      <c r="H136" s="40"/>
      <c r="I136" s="144"/>
      <c r="J136" s="40"/>
      <c r="K136" s="40"/>
      <c r="L136" s="44"/>
      <c r="M136" s="231"/>
      <c r="N136" s="80"/>
      <c r="O136" s="80"/>
      <c r="P136" s="80"/>
      <c r="Q136" s="80"/>
      <c r="R136" s="80"/>
      <c r="S136" s="80"/>
      <c r="T136" s="81"/>
      <c r="AT136" s="17" t="s">
        <v>202</v>
      </c>
      <c r="AU136" s="17" t="s">
        <v>89</v>
      </c>
    </row>
    <row r="137" s="13" customFormat="1">
      <c r="B137" s="242"/>
      <c r="C137" s="243"/>
      <c r="D137" s="229" t="s">
        <v>164</v>
      </c>
      <c r="E137" s="244" t="s">
        <v>39</v>
      </c>
      <c r="F137" s="245" t="s">
        <v>571</v>
      </c>
      <c r="G137" s="243"/>
      <c r="H137" s="246">
        <v>1128</v>
      </c>
      <c r="I137" s="247"/>
      <c r="J137" s="243"/>
      <c r="K137" s="243"/>
      <c r="L137" s="248"/>
      <c r="M137" s="249"/>
      <c r="N137" s="250"/>
      <c r="O137" s="250"/>
      <c r="P137" s="250"/>
      <c r="Q137" s="250"/>
      <c r="R137" s="250"/>
      <c r="S137" s="250"/>
      <c r="T137" s="251"/>
      <c r="AT137" s="252" t="s">
        <v>164</v>
      </c>
      <c r="AU137" s="252" t="s">
        <v>89</v>
      </c>
      <c r="AV137" s="13" t="s">
        <v>89</v>
      </c>
      <c r="AW137" s="13" t="s">
        <v>41</v>
      </c>
      <c r="AX137" s="13" t="s">
        <v>80</v>
      </c>
      <c r="AY137" s="252" t="s">
        <v>152</v>
      </c>
    </row>
    <row r="138" s="14" customFormat="1">
      <c r="B138" s="253"/>
      <c r="C138" s="254"/>
      <c r="D138" s="229" t="s">
        <v>164</v>
      </c>
      <c r="E138" s="255" t="s">
        <v>39</v>
      </c>
      <c r="F138" s="256" t="s">
        <v>178</v>
      </c>
      <c r="G138" s="254"/>
      <c r="H138" s="257">
        <v>1128</v>
      </c>
      <c r="I138" s="258"/>
      <c r="J138" s="254"/>
      <c r="K138" s="254"/>
      <c r="L138" s="259"/>
      <c r="M138" s="260"/>
      <c r="N138" s="261"/>
      <c r="O138" s="261"/>
      <c r="P138" s="261"/>
      <c r="Q138" s="261"/>
      <c r="R138" s="261"/>
      <c r="S138" s="261"/>
      <c r="T138" s="262"/>
      <c r="AT138" s="263" t="s">
        <v>164</v>
      </c>
      <c r="AU138" s="263" t="s">
        <v>89</v>
      </c>
      <c r="AV138" s="14" t="s">
        <v>160</v>
      </c>
      <c r="AW138" s="14" t="s">
        <v>41</v>
      </c>
      <c r="AX138" s="14" t="s">
        <v>87</v>
      </c>
      <c r="AY138" s="263" t="s">
        <v>152</v>
      </c>
    </row>
    <row r="139" s="1" customFormat="1" ht="22.5" customHeight="1">
      <c r="B139" s="39"/>
      <c r="C139" s="217" t="s">
        <v>301</v>
      </c>
      <c r="D139" s="217" t="s">
        <v>155</v>
      </c>
      <c r="E139" s="218" t="s">
        <v>362</v>
      </c>
      <c r="F139" s="219" t="s">
        <v>572</v>
      </c>
      <c r="G139" s="220" t="s">
        <v>251</v>
      </c>
      <c r="H139" s="221">
        <v>705</v>
      </c>
      <c r="I139" s="222"/>
      <c r="J139" s="223">
        <f>ROUND(I139*H139,2)</f>
        <v>0</v>
      </c>
      <c r="K139" s="219" t="s">
        <v>199</v>
      </c>
      <c r="L139" s="44"/>
      <c r="M139" s="224" t="s">
        <v>39</v>
      </c>
      <c r="N139" s="225" t="s">
        <v>53</v>
      </c>
      <c r="O139" s="80"/>
      <c r="P139" s="226">
        <f>O139*H139</f>
        <v>0</v>
      </c>
      <c r="Q139" s="226">
        <v>0</v>
      </c>
      <c r="R139" s="226">
        <f>Q139*H139</f>
        <v>0</v>
      </c>
      <c r="S139" s="226">
        <v>0</v>
      </c>
      <c r="T139" s="227">
        <f>S139*H139</f>
        <v>0</v>
      </c>
      <c r="AR139" s="17" t="s">
        <v>160</v>
      </c>
      <c r="AT139" s="17" t="s">
        <v>155</v>
      </c>
      <c r="AU139" s="17" t="s">
        <v>89</v>
      </c>
      <c r="AY139" s="17" t="s">
        <v>152</v>
      </c>
      <c r="BE139" s="228">
        <f>IF(N139="základní",J139,0)</f>
        <v>0</v>
      </c>
      <c r="BF139" s="228">
        <f>IF(N139="snížená",J139,0)</f>
        <v>0</v>
      </c>
      <c r="BG139" s="228">
        <f>IF(N139="zákl. přenesená",J139,0)</f>
        <v>0</v>
      </c>
      <c r="BH139" s="228">
        <f>IF(N139="sníž. přenesená",J139,0)</f>
        <v>0</v>
      </c>
      <c r="BI139" s="228">
        <f>IF(N139="nulová",J139,0)</f>
        <v>0</v>
      </c>
      <c r="BJ139" s="17" t="s">
        <v>160</v>
      </c>
      <c r="BK139" s="228">
        <f>ROUND(I139*H139,2)</f>
        <v>0</v>
      </c>
      <c r="BL139" s="17" t="s">
        <v>160</v>
      </c>
      <c r="BM139" s="17" t="s">
        <v>573</v>
      </c>
    </row>
    <row r="140" s="13" customFormat="1">
      <c r="B140" s="242"/>
      <c r="C140" s="243"/>
      <c r="D140" s="229" t="s">
        <v>164</v>
      </c>
      <c r="E140" s="244" t="s">
        <v>39</v>
      </c>
      <c r="F140" s="245" t="s">
        <v>574</v>
      </c>
      <c r="G140" s="243"/>
      <c r="H140" s="246">
        <v>705</v>
      </c>
      <c r="I140" s="247"/>
      <c r="J140" s="243"/>
      <c r="K140" s="243"/>
      <c r="L140" s="248"/>
      <c r="M140" s="249"/>
      <c r="N140" s="250"/>
      <c r="O140" s="250"/>
      <c r="P140" s="250"/>
      <c r="Q140" s="250"/>
      <c r="R140" s="250"/>
      <c r="S140" s="250"/>
      <c r="T140" s="251"/>
      <c r="AT140" s="252" t="s">
        <v>164</v>
      </c>
      <c r="AU140" s="252" t="s">
        <v>89</v>
      </c>
      <c r="AV140" s="13" t="s">
        <v>89</v>
      </c>
      <c r="AW140" s="13" t="s">
        <v>41</v>
      </c>
      <c r="AX140" s="13" t="s">
        <v>80</v>
      </c>
      <c r="AY140" s="252" t="s">
        <v>152</v>
      </c>
    </row>
    <row r="141" s="14" customFormat="1">
      <c r="B141" s="253"/>
      <c r="C141" s="254"/>
      <c r="D141" s="229" t="s">
        <v>164</v>
      </c>
      <c r="E141" s="255" t="s">
        <v>575</v>
      </c>
      <c r="F141" s="256" t="s">
        <v>178</v>
      </c>
      <c r="G141" s="254"/>
      <c r="H141" s="257">
        <v>705</v>
      </c>
      <c r="I141" s="258"/>
      <c r="J141" s="254"/>
      <c r="K141" s="254"/>
      <c r="L141" s="259"/>
      <c r="M141" s="260"/>
      <c r="N141" s="261"/>
      <c r="O141" s="261"/>
      <c r="P141" s="261"/>
      <c r="Q141" s="261"/>
      <c r="R141" s="261"/>
      <c r="S141" s="261"/>
      <c r="T141" s="262"/>
      <c r="AT141" s="263" t="s">
        <v>164</v>
      </c>
      <c r="AU141" s="263" t="s">
        <v>89</v>
      </c>
      <c r="AV141" s="14" t="s">
        <v>160</v>
      </c>
      <c r="AW141" s="14" t="s">
        <v>41</v>
      </c>
      <c r="AX141" s="14" t="s">
        <v>87</v>
      </c>
      <c r="AY141" s="263" t="s">
        <v>152</v>
      </c>
    </row>
    <row r="142" s="1" customFormat="1" ht="22.5" customHeight="1">
      <c r="B142" s="39"/>
      <c r="C142" s="217" t="s">
        <v>307</v>
      </c>
      <c r="D142" s="217" t="s">
        <v>155</v>
      </c>
      <c r="E142" s="218" t="s">
        <v>377</v>
      </c>
      <c r="F142" s="219" t="s">
        <v>576</v>
      </c>
      <c r="G142" s="220" t="s">
        <v>251</v>
      </c>
      <c r="H142" s="221">
        <v>25</v>
      </c>
      <c r="I142" s="222"/>
      <c r="J142" s="223">
        <f>ROUND(I142*H142,2)</f>
        <v>0</v>
      </c>
      <c r="K142" s="219" t="s">
        <v>199</v>
      </c>
      <c r="L142" s="44"/>
      <c r="M142" s="224" t="s">
        <v>39</v>
      </c>
      <c r="N142" s="225" t="s">
        <v>53</v>
      </c>
      <c r="O142" s="80"/>
      <c r="P142" s="226">
        <f>O142*H142</f>
        <v>0</v>
      </c>
      <c r="Q142" s="226">
        <v>0</v>
      </c>
      <c r="R142" s="226">
        <f>Q142*H142</f>
        <v>0</v>
      </c>
      <c r="S142" s="226">
        <v>0</v>
      </c>
      <c r="T142" s="227">
        <f>S142*H142</f>
        <v>0</v>
      </c>
      <c r="AR142" s="17" t="s">
        <v>160</v>
      </c>
      <c r="AT142" s="17" t="s">
        <v>155</v>
      </c>
      <c r="AU142" s="17" t="s">
        <v>89</v>
      </c>
      <c r="AY142" s="17" t="s">
        <v>152</v>
      </c>
      <c r="BE142" s="228">
        <f>IF(N142="základní",J142,0)</f>
        <v>0</v>
      </c>
      <c r="BF142" s="228">
        <f>IF(N142="snížená",J142,0)</f>
        <v>0</v>
      </c>
      <c r="BG142" s="228">
        <f>IF(N142="zákl. přenesená",J142,0)</f>
        <v>0</v>
      </c>
      <c r="BH142" s="228">
        <f>IF(N142="sníž. přenesená",J142,0)</f>
        <v>0</v>
      </c>
      <c r="BI142" s="228">
        <f>IF(N142="nulová",J142,0)</f>
        <v>0</v>
      </c>
      <c r="BJ142" s="17" t="s">
        <v>160</v>
      </c>
      <c r="BK142" s="228">
        <f>ROUND(I142*H142,2)</f>
        <v>0</v>
      </c>
      <c r="BL142" s="17" t="s">
        <v>160</v>
      </c>
      <c r="BM142" s="17" t="s">
        <v>577</v>
      </c>
    </row>
    <row r="143" s="1" customFormat="1">
      <c r="B143" s="39"/>
      <c r="C143" s="40"/>
      <c r="D143" s="229" t="s">
        <v>202</v>
      </c>
      <c r="E143" s="40"/>
      <c r="F143" s="230" t="s">
        <v>373</v>
      </c>
      <c r="G143" s="40"/>
      <c r="H143" s="40"/>
      <c r="I143" s="144"/>
      <c r="J143" s="40"/>
      <c r="K143" s="40"/>
      <c r="L143" s="44"/>
      <c r="M143" s="231"/>
      <c r="N143" s="80"/>
      <c r="O143" s="80"/>
      <c r="P143" s="80"/>
      <c r="Q143" s="80"/>
      <c r="R143" s="80"/>
      <c r="S143" s="80"/>
      <c r="T143" s="81"/>
      <c r="AT143" s="17" t="s">
        <v>202</v>
      </c>
      <c r="AU143" s="17" t="s">
        <v>89</v>
      </c>
    </row>
    <row r="144" s="1" customFormat="1" ht="22.5" customHeight="1">
      <c r="B144" s="39"/>
      <c r="C144" s="264" t="s">
        <v>314</v>
      </c>
      <c r="D144" s="264" t="s">
        <v>422</v>
      </c>
      <c r="E144" s="265" t="s">
        <v>433</v>
      </c>
      <c r="F144" s="266" t="s">
        <v>434</v>
      </c>
      <c r="G144" s="267" t="s">
        <v>251</v>
      </c>
      <c r="H144" s="268">
        <v>25</v>
      </c>
      <c r="I144" s="269"/>
      <c r="J144" s="270">
        <f>ROUND(I144*H144,2)</f>
        <v>0</v>
      </c>
      <c r="K144" s="266" t="s">
        <v>199</v>
      </c>
      <c r="L144" s="271"/>
      <c r="M144" s="272" t="s">
        <v>39</v>
      </c>
      <c r="N144" s="273" t="s">
        <v>53</v>
      </c>
      <c r="O144" s="80"/>
      <c r="P144" s="226">
        <f>O144*H144</f>
        <v>0</v>
      </c>
      <c r="Q144" s="226">
        <v>397</v>
      </c>
      <c r="R144" s="226">
        <f>Q144*H144</f>
        <v>9925</v>
      </c>
      <c r="S144" s="226">
        <v>0</v>
      </c>
      <c r="T144" s="227">
        <f>S144*H144</f>
        <v>0</v>
      </c>
      <c r="AR144" s="17" t="s">
        <v>235</v>
      </c>
      <c r="AT144" s="17" t="s">
        <v>422</v>
      </c>
      <c r="AU144" s="17" t="s">
        <v>89</v>
      </c>
      <c r="AY144" s="17" t="s">
        <v>152</v>
      </c>
      <c r="BE144" s="228">
        <f>IF(N144="základní",J144,0)</f>
        <v>0</v>
      </c>
      <c r="BF144" s="228">
        <f>IF(N144="snížená",J144,0)</f>
        <v>0</v>
      </c>
      <c r="BG144" s="228">
        <f>IF(N144="zákl. přenesená",J144,0)</f>
        <v>0</v>
      </c>
      <c r="BH144" s="228">
        <f>IF(N144="sníž. přenesená",J144,0)</f>
        <v>0</v>
      </c>
      <c r="BI144" s="228">
        <f>IF(N144="nulová",J144,0)</f>
        <v>0</v>
      </c>
      <c r="BJ144" s="17" t="s">
        <v>160</v>
      </c>
      <c r="BK144" s="228">
        <f>ROUND(I144*H144,2)</f>
        <v>0</v>
      </c>
      <c r="BL144" s="17" t="s">
        <v>160</v>
      </c>
      <c r="BM144" s="17" t="s">
        <v>578</v>
      </c>
    </row>
    <row r="145" s="1" customFormat="1">
      <c r="B145" s="39"/>
      <c r="C145" s="40"/>
      <c r="D145" s="229" t="s">
        <v>202</v>
      </c>
      <c r="E145" s="40"/>
      <c r="F145" s="230" t="s">
        <v>436</v>
      </c>
      <c r="G145" s="40"/>
      <c r="H145" s="40"/>
      <c r="I145" s="144"/>
      <c r="J145" s="40"/>
      <c r="K145" s="40"/>
      <c r="L145" s="44"/>
      <c r="M145" s="231"/>
      <c r="N145" s="80"/>
      <c r="O145" s="80"/>
      <c r="P145" s="80"/>
      <c r="Q145" s="80"/>
      <c r="R145" s="80"/>
      <c r="S145" s="80"/>
      <c r="T145" s="81"/>
      <c r="AT145" s="17" t="s">
        <v>202</v>
      </c>
      <c r="AU145" s="17" t="s">
        <v>89</v>
      </c>
    </row>
    <row r="146" s="11" customFormat="1" ht="25.92" customHeight="1">
      <c r="B146" s="201"/>
      <c r="C146" s="202"/>
      <c r="D146" s="203" t="s">
        <v>79</v>
      </c>
      <c r="E146" s="204" t="s">
        <v>445</v>
      </c>
      <c r="F146" s="204" t="s">
        <v>446</v>
      </c>
      <c r="G146" s="202"/>
      <c r="H146" s="202"/>
      <c r="I146" s="205"/>
      <c r="J146" s="206">
        <f>BK146</f>
        <v>0</v>
      </c>
      <c r="K146" s="202"/>
      <c r="L146" s="207"/>
      <c r="M146" s="208"/>
      <c r="N146" s="209"/>
      <c r="O146" s="209"/>
      <c r="P146" s="210">
        <f>SUM(P147:P165)</f>
        <v>0</v>
      </c>
      <c r="Q146" s="209"/>
      <c r="R146" s="210">
        <f>SUM(R147:R165)</f>
        <v>0</v>
      </c>
      <c r="S146" s="209"/>
      <c r="T146" s="211">
        <f>SUM(T147:T165)</f>
        <v>0</v>
      </c>
      <c r="AR146" s="212" t="s">
        <v>160</v>
      </c>
      <c r="AT146" s="213" t="s">
        <v>79</v>
      </c>
      <c r="AU146" s="213" t="s">
        <v>80</v>
      </c>
      <c r="AY146" s="212" t="s">
        <v>152</v>
      </c>
      <c r="BK146" s="214">
        <f>SUM(BK147:BK165)</f>
        <v>0</v>
      </c>
    </row>
    <row r="147" s="1" customFormat="1" ht="22.5" customHeight="1">
      <c r="B147" s="39"/>
      <c r="C147" s="217" t="s">
        <v>121</v>
      </c>
      <c r="D147" s="217" t="s">
        <v>155</v>
      </c>
      <c r="E147" s="218" t="s">
        <v>448</v>
      </c>
      <c r="F147" s="219" t="s">
        <v>449</v>
      </c>
      <c r="G147" s="220" t="s">
        <v>251</v>
      </c>
      <c r="H147" s="221">
        <v>16</v>
      </c>
      <c r="I147" s="222"/>
      <c r="J147" s="223">
        <f>ROUND(I147*H147,2)</f>
        <v>0</v>
      </c>
      <c r="K147" s="219" t="s">
        <v>199</v>
      </c>
      <c r="L147" s="44"/>
      <c r="M147" s="224" t="s">
        <v>39</v>
      </c>
      <c r="N147" s="225" t="s">
        <v>53</v>
      </c>
      <c r="O147" s="80"/>
      <c r="P147" s="226">
        <f>O147*H147</f>
        <v>0</v>
      </c>
      <c r="Q147" s="226">
        <v>0</v>
      </c>
      <c r="R147" s="226">
        <f>Q147*H147</f>
        <v>0</v>
      </c>
      <c r="S147" s="226">
        <v>0</v>
      </c>
      <c r="T147" s="227">
        <f>S147*H147</f>
        <v>0</v>
      </c>
      <c r="AR147" s="17" t="s">
        <v>450</v>
      </c>
      <c r="AT147" s="17" t="s">
        <v>155</v>
      </c>
      <c r="AU147" s="17" t="s">
        <v>87</v>
      </c>
      <c r="AY147" s="17" t="s">
        <v>152</v>
      </c>
      <c r="BE147" s="228">
        <f>IF(N147="základní",J147,0)</f>
        <v>0</v>
      </c>
      <c r="BF147" s="228">
        <f>IF(N147="snížená",J147,0)</f>
        <v>0</v>
      </c>
      <c r="BG147" s="228">
        <f>IF(N147="zákl. přenesená",J147,0)</f>
        <v>0</v>
      </c>
      <c r="BH147" s="228">
        <f>IF(N147="sníž. přenesená",J147,0)</f>
        <v>0</v>
      </c>
      <c r="BI147" s="228">
        <f>IF(N147="nulová",J147,0)</f>
        <v>0</v>
      </c>
      <c r="BJ147" s="17" t="s">
        <v>160</v>
      </c>
      <c r="BK147" s="228">
        <f>ROUND(I147*H147,2)</f>
        <v>0</v>
      </c>
      <c r="BL147" s="17" t="s">
        <v>450</v>
      </c>
      <c r="BM147" s="17" t="s">
        <v>579</v>
      </c>
    </row>
    <row r="148" s="1" customFormat="1" ht="22.5" customHeight="1">
      <c r="B148" s="39"/>
      <c r="C148" s="217" t="s">
        <v>7</v>
      </c>
      <c r="D148" s="217" t="s">
        <v>155</v>
      </c>
      <c r="E148" s="218" t="s">
        <v>455</v>
      </c>
      <c r="F148" s="219" t="s">
        <v>456</v>
      </c>
      <c r="G148" s="220" t="s">
        <v>251</v>
      </c>
      <c r="H148" s="221">
        <v>16</v>
      </c>
      <c r="I148" s="222"/>
      <c r="J148" s="223">
        <f>ROUND(I148*H148,2)</f>
        <v>0</v>
      </c>
      <c r="K148" s="219" t="s">
        <v>199</v>
      </c>
      <c r="L148" s="44"/>
      <c r="M148" s="224" t="s">
        <v>39</v>
      </c>
      <c r="N148" s="225" t="s">
        <v>53</v>
      </c>
      <c r="O148" s="80"/>
      <c r="P148" s="226">
        <f>O148*H148</f>
        <v>0</v>
      </c>
      <c r="Q148" s="226">
        <v>0</v>
      </c>
      <c r="R148" s="226">
        <f>Q148*H148</f>
        <v>0</v>
      </c>
      <c r="S148" s="226">
        <v>0</v>
      </c>
      <c r="T148" s="227">
        <f>S148*H148</f>
        <v>0</v>
      </c>
      <c r="AR148" s="17" t="s">
        <v>450</v>
      </c>
      <c r="AT148" s="17" t="s">
        <v>155</v>
      </c>
      <c r="AU148" s="17" t="s">
        <v>87</v>
      </c>
      <c r="AY148" s="17" t="s">
        <v>152</v>
      </c>
      <c r="BE148" s="228">
        <f>IF(N148="základní",J148,0)</f>
        <v>0</v>
      </c>
      <c r="BF148" s="228">
        <f>IF(N148="snížená",J148,0)</f>
        <v>0</v>
      </c>
      <c r="BG148" s="228">
        <f>IF(N148="zákl. přenesená",J148,0)</f>
        <v>0</v>
      </c>
      <c r="BH148" s="228">
        <f>IF(N148="sníž. přenesená",J148,0)</f>
        <v>0</v>
      </c>
      <c r="BI148" s="228">
        <f>IF(N148="nulová",J148,0)</f>
        <v>0</v>
      </c>
      <c r="BJ148" s="17" t="s">
        <v>160</v>
      </c>
      <c r="BK148" s="228">
        <f>ROUND(I148*H148,2)</f>
        <v>0</v>
      </c>
      <c r="BL148" s="17" t="s">
        <v>450</v>
      </c>
      <c r="BM148" s="17" t="s">
        <v>580</v>
      </c>
    </row>
    <row r="149" s="1" customFormat="1" ht="90" customHeight="1">
      <c r="B149" s="39"/>
      <c r="C149" s="217" t="s">
        <v>331</v>
      </c>
      <c r="D149" s="217" t="s">
        <v>155</v>
      </c>
      <c r="E149" s="218" t="s">
        <v>581</v>
      </c>
      <c r="F149" s="219" t="s">
        <v>582</v>
      </c>
      <c r="G149" s="220" t="s">
        <v>251</v>
      </c>
      <c r="H149" s="221">
        <v>1</v>
      </c>
      <c r="I149" s="222"/>
      <c r="J149" s="223">
        <f>ROUND(I149*H149,2)</f>
        <v>0</v>
      </c>
      <c r="K149" s="219" t="s">
        <v>199</v>
      </c>
      <c r="L149" s="44"/>
      <c r="M149" s="224" t="s">
        <v>39</v>
      </c>
      <c r="N149" s="225" t="s">
        <v>53</v>
      </c>
      <c r="O149" s="80"/>
      <c r="P149" s="226">
        <f>O149*H149</f>
        <v>0</v>
      </c>
      <c r="Q149" s="226">
        <v>0</v>
      </c>
      <c r="R149" s="226">
        <f>Q149*H149</f>
        <v>0</v>
      </c>
      <c r="S149" s="226">
        <v>0</v>
      </c>
      <c r="T149" s="227">
        <f>S149*H149</f>
        <v>0</v>
      </c>
      <c r="AR149" s="17" t="s">
        <v>450</v>
      </c>
      <c r="AT149" s="17" t="s">
        <v>155</v>
      </c>
      <c r="AU149" s="17" t="s">
        <v>87</v>
      </c>
      <c r="AY149" s="17" t="s">
        <v>152</v>
      </c>
      <c r="BE149" s="228">
        <f>IF(N149="základní",J149,0)</f>
        <v>0</v>
      </c>
      <c r="BF149" s="228">
        <f>IF(N149="snížená",J149,0)</f>
        <v>0</v>
      </c>
      <c r="BG149" s="228">
        <f>IF(N149="zákl. přenesená",J149,0)</f>
        <v>0</v>
      </c>
      <c r="BH149" s="228">
        <f>IF(N149="sníž. přenesená",J149,0)</f>
        <v>0</v>
      </c>
      <c r="BI149" s="228">
        <f>IF(N149="nulová",J149,0)</f>
        <v>0</v>
      </c>
      <c r="BJ149" s="17" t="s">
        <v>160</v>
      </c>
      <c r="BK149" s="228">
        <f>ROUND(I149*H149,2)</f>
        <v>0</v>
      </c>
      <c r="BL149" s="17" t="s">
        <v>450</v>
      </c>
      <c r="BM149" s="17" t="s">
        <v>583</v>
      </c>
    </row>
    <row r="150" s="1" customFormat="1">
      <c r="B150" s="39"/>
      <c r="C150" s="40"/>
      <c r="D150" s="229" t="s">
        <v>202</v>
      </c>
      <c r="E150" s="40"/>
      <c r="F150" s="230" t="s">
        <v>584</v>
      </c>
      <c r="G150" s="40"/>
      <c r="H150" s="40"/>
      <c r="I150" s="144"/>
      <c r="J150" s="40"/>
      <c r="K150" s="40"/>
      <c r="L150" s="44"/>
      <c r="M150" s="231"/>
      <c r="N150" s="80"/>
      <c r="O150" s="80"/>
      <c r="P150" s="80"/>
      <c r="Q150" s="80"/>
      <c r="R150" s="80"/>
      <c r="S150" s="80"/>
      <c r="T150" s="81"/>
      <c r="AT150" s="17" t="s">
        <v>202</v>
      </c>
      <c r="AU150" s="17" t="s">
        <v>87</v>
      </c>
    </row>
    <row r="151" s="1" customFormat="1" ht="78.75" customHeight="1">
      <c r="B151" s="39"/>
      <c r="C151" s="217" t="s">
        <v>336</v>
      </c>
      <c r="D151" s="217" t="s">
        <v>155</v>
      </c>
      <c r="E151" s="218" t="s">
        <v>471</v>
      </c>
      <c r="F151" s="219" t="s">
        <v>472</v>
      </c>
      <c r="G151" s="220" t="s">
        <v>124</v>
      </c>
      <c r="H151" s="221">
        <v>287.31700000000001</v>
      </c>
      <c r="I151" s="222"/>
      <c r="J151" s="223">
        <f>ROUND(I151*H151,2)</f>
        <v>0</v>
      </c>
      <c r="K151" s="219" t="s">
        <v>159</v>
      </c>
      <c r="L151" s="44"/>
      <c r="M151" s="224" t="s">
        <v>39</v>
      </c>
      <c r="N151" s="225" t="s">
        <v>53</v>
      </c>
      <c r="O151" s="80"/>
      <c r="P151" s="226">
        <f>O151*H151</f>
        <v>0</v>
      </c>
      <c r="Q151" s="226">
        <v>0</v>
      </c>
      <c r="R151" s="226">
        <f>Q151*H151</f>
        <v>0</v>
      </c>
      <c r="S151" s="226">
        <v>0</v>
      </c>
      <c r="T151" s="227">
        <f>S151*H151</f>
        <v>0</v>
      </c>
      <c r="AR151" s="17" t="s">
        <v>450</v>
      </c>
      <c r="AT151" s="17" t="s">
        <v>155</v>
      </c>
      <c r="AU151" s="17" t="s">
        <v>87</v>
      </c>
      <c r="AY151" s="17" t="s">
        <v>152</v>
      </c>
      <c r="BE151" s="228">
        <f>IF(N151="základní",J151,0)</f>
        <v>0</v>
      </c>
      <c r="BF151" s="228">
        <f>IF(N151="snížená",J151,0)</f>
        <v>0</v>
      </c>
      <c r="BG151" s="228">
        <f>IF(N151="zákl. přenesená",J151,0)</f>
        <v>0</v>
      </c>
      <c r="BH151" s="228">
        <f>IF(N151="sníž. přenesená",J151,0)</f>
        <v>0</v>
      </c>
      <c r="BI151" s="228">
        <f>IF(N151="nulová",J151,0)</f>
        <v>0</v>
      </c>
      <c r="BJ151" s="17" t="s">
        <v>160</v>
      </c>
      <c r="BK151" s="228">
        <f>ROUND(I151*H151,2)</f>
        <v>0</v>
      </c>
      <c r="BL151" s="17" t="s">
        <v>450</v>
      </c>
      <c r="BM151" s="17" t="s">
        <v>585</v>
      </c>
    </row>
    <row r="152" s="1" customFormat="1">
      <c r="B152" s="39"/>
      <c r="C152" s="40"/>
      <c r="D152" s="229" t="s">
        <v>162</v>
      </c>
      <c r="E152" s="40"/>
      <c r="F152" s="230" t="s">
        <v>462</v>
      </c>
      <c r="G152" s="40"/>
      <c r="H152" s="40"/>
      <c r="I152" s="144"/>
      <c r="J152" s="40"/>
      <c r="K152" s="40"/>
      <c r="L152" s="44"/>
      <c r="M152" s="231"/>
      <c r="N152" s="80"/>
      <c r="O152" s="80"/>
      <c r="P152" s="80"/>
      <c r="Q152" s="80"/>
      <c r="R152" s="80"/>
      <c r="S152" s="80"/>
      <c r="T152" s="81"/>
      <c r="AT152" s="17" t="s">
        <v>162</v>
      </c>
      <c r="AU152" s="17" t="s">
        <v>87</v>
      </c>
    </row>
    <row r="153" s="13" customFormat="1">
      <c r="B153" s="242"/>
      <c r="C153" s="243"/>
      <c r="D153" s="229" t="s">
        <v>164</v>
      </c>
      <c r="E153" s="244" t="s">
        <v>39</v>
      </c>
      <c r="F153" s="245" t="s">
        <v>586</v>
      </c>
      <c r="G153" s="243"/>
      <c r="H153" s="246">
        <v>287.31700000000001</v>
      </c>
      <c r="I153" s="247"/>
      <c r="J153" s="243"/>
      <c r="K153" s="243"/>
      <c r="L153" s="248"/>
      <c r="M153" s="249"/>
      <c r="N153" s="250"/>
      <c r="O153" s="250"/>
      <c r="P153" s="250"/>
      <c r="Q153" s="250"/>
      <c r="R153" s="250"/>
      <c r="S153" s="250"/>
      <c r="T153" s="251"/>
      <c r="AT153" s="252" t="s">
        <v>164</v>
      </c>
      <c r="AU153" s="252" t="s">
        <v>87</v>
      </c>
      <c r="AV153" s="13" t="s">
        <v>89</v>
      </c>
      <c r="AW153" s="13" t="s">
        <v>41</v>
      </c>
      <c r="AX153" s="13" t="s">
        <v>80</v>
      </c>
      <c r="AY153" s="252" t="s">
        <v>152</v>
      </c>
    </row>
    <row r="154" s="14" customFormat="1">
      <c r="B154" s="253"/>
      <c r="C154" s="254"/>
      <c r="D154" s="229" t="s">
        <v>164</v>
      </c>
      <c r="E154" s="255" t="s">
        <v>39</v>
      </c>
      <c r="F154" s="256" t="s">
        <v>178</v>
      </c>
      <c r="G154" s="254"/>
      <c r="H154" s="257">
        <v>287.31700000000001</v>
      </c>
      <c r="I154" s="258"/>
      <c r="J154" s="254"/>
      <c r="K154" s="254"/>
      <c r="L154" s="259"/>
      <c r="M154" s="260"/>
      <c r="N154" s="261"/>
      <c r="O154" s="261"/>
      <c r="P154" s="261"/>
      <c r="Q154" s="261"/>
      <c r="R154" s="261"/>
      <c r="S154" s="261"/>
      <c r="T154" s="262"/>
      <c r="AT154" s="263" t="s">
        <v>164</v>
      </c>
      <c r="AU154" s="263" t="s">
        <v>87</v>
      </c>
      <c r="AV154" s="14" t="s">
        <v>160</v>
      </c>
      <c r="AW154" s="14" t="s">
        <v>41</v>
      </c>
      <c r="AX154" s="14" t="s">
        <v>87</v>
      </c>
      <c r="AY154" s="263" t="s">
        <v>152</v>
      </c>
    </row>
    <row r="155" s="1" customFormat="1" ht="33.75" customHeight="1">
      <c r="B155" s="39"/>
      <c r="C155" s="217" t="s">
        <v>343</v>
      </c>
      <c r="D155" s="217" t="s">
        <v>155</v>
      </c>
      <c r="E155" s="218" t="s">
        <v>493</v>
      </c>
      <c r="F155" s="219" t="s">
        <v>494</v>
      </c>
      <c r="G155" s="220" t="s">
        <v>124</v>
      </c>
      <c r="H155" s="221">
        <v>287.31700000000001</v>
      </c>
      <c r="I155" s="222"/>
      <c r="J155" s="223">
        <f>ROUND(I155*H155,2)</f>
        <v>0</v>
      </c>
      <c r="K155" s="219" t="s">
        <v>159</v>
      </c>
      <c r="L155" s="44"/>
      <c r="M155" s="224" t="s">
        <v>39</v>
      </c>
      <c r="N155" s="225" t="s">
        <v>53</v>
      </c>
      <c r="O155" s="80"/>
      <c r="P155" s="226">
        <f>O155*H155</f>
        <v>0</v>
      </c>
      <c r="Q155" s="226">
        <v>0</v>
      </c>
      <c r="R155" s="226">
        <f>Q155*H155</f>
        <v>0</v>
      </c>
      <c r="S155" s="226">
        <v>0</v>
      </c>
      <c r="T155" s="227">
        <f>S155*H155</f>
        <v>0</v>
      </c>
      <c r="AR155" s="17" t="s">
        <v>450</v>
      </c>
      <c r="AT155" s="17" t="s">
        <v>155</v>
      </c>
      <c r="AU155" s="17" t="s">
        <v>87</v>
      </c>
      <c r="AY155" s="17" t="s">
        <v>152</v>
      </c>
      <c r="BE155" s="228">
        <f>IF(N155="základní",J155,0)</f>
        <v>0</v>
      </c>
      <c r="BF155" s="228">
        <f>IF(N155="snížená",J155,0)</f>
        <v>0</v>
      </c>
      <c r="BG155" s="228">
        <f>IF(N155="zákl. přenesená",J155,0)</f>
        <v>0</v>
      </c>
      <c r="BH155" s="228">
        <f>IF(N155="sníž. přenesená",J155,0)</f>
        <v>0</v>
      </c>
      <c r="BI155" s="228">
        <f>IF(N155="nulová",J155,0)</f>
        <v>0</v>
      </c>
      <c r="BJ155" s="17" t="s">
        <v>160</v>
      </c>
      <c r="BK155" s="228">
        <f>ROUND(I155*H155,2)</f>
        <v>0</v>
      </c>
      <c r="BL155" s="17" t="s">
        <v>450</v>
      </c>
      <c r="BM155" s="17" t="s">
        <v>587</v>
      </c>
    </row>
    <row r="156" s="1" customFormat="1">
      <c r="B156" s="39"/>
      <c r="C156" s="40"/>
      <c r="D156" s="229" t="s">
        <v>162</v>
      </c>
      <c r="E156" s="40"/>
      <c r="F156" s="230" t="s">
        <v>479</v>
      </c>
      <c r="G156" s="40"/>
      <c r="H156" s="40"/>
      <c r="I156" s="144"/>
      <c r="J156" s="40"/>
      <c r="K156" s="40"/>
      <c r="L156" s="44"/>
      <c r="M156" s="231"/>
      <c r="N156" s="80"/>
      <c r="O156" s="80"/>
      <c r="P156" s="80"/>
      <c r="Q156" s="80"/>
      <c r="R156" s="80"/>
      <c r="S156" s="80"/>
      <c r="T156" s="81"/>
      <c r="AT156" s="17" t="s">
        <v>162</v>
      </c>
      <c r="AU156" s="17" t="s">
        <v>87</v>
      </c>
    </row>
    <row r="157" s="13" customFormat="1">
      <c r="B157" s="242"/>
      <c r="C157" s="243"/>
      <c r="D157" s="229" t="s">
        <v>164</v>
      </c>
      <c r="E157" s="244" t="s">
        <v>39</v>
      </c>
      <c r="F157" s="245" t="s">
        <v>588</v>
      </c>
      <c r="G157" s="243"/>
      <c r="H157" s="246">
        <v>280.23899999999998</v>
      </c>
      <c r="I157" s="247"/>
      <c r="J157" s="243"/>
      <c r="K157" s="243"/>
      <c r="L157" s="248"/>
      <c r="M157" s="249"/>
      <c r="N157" s="250"/>
      <c r="O157" s="250"/>
      <c r="P157" s="250"/>
      <c r="Q157" s="250"/>
      <c r="R157" s="250"/>
      <c r="S157" s="250"/>
      <c r="T157" s="251"/>
      <c r="AT157" s="252" t="s">
        <v>164</v>
      </c>
      <c r="AU157" s="252" t="s">
        <v>87</v>
      </c>
      <c r="AV157" s="13" t="s">
        <v>89</v>
      </c>
      <c r="AW157" s="13" t="s">
        <v>41</v>
      </c>
      <c r="AX157" s="13" t="s">
        <v>80</v>
      </c>
      <c r="AY157" s="252" t="s">
        <v>152</v>
      </c>
    </row>
    <row r="158" s="13" customFormat="1">
      <c r="B158" s="242"/>
      <c r="C158" s="243"/>
      <c r="D158" s="229" t="s">
        <v>164</v>
      </c>
      <c r="E158" s="244" t="s">
        <v>39</v>
      </c>
      <c r="F158" s="245" t="s">
        <v>589</v>
      </c>
      <c r="G158" s="243"/>
      <c r="H158" s="246">
        <v>7.0780000000000003</v>
      </c>
      <c r="I158" s="247"/>
      <c r="J158" s="243"/>
      <c r="K158" s="243"/>
      <c r="L158" s="248"/>
      <c r="M158" s="249"/>
      <c r="N158" s="250"/>
      <c r="O158" s="250"/>
      <c r="P158" s="250"/>
      <c r="Q158" s="250"/>
      <c r="R158" s="250"/>
      <c r="S158" s="250"/>
      <c r="T158" s="251"/>
      <c r="AT158" s="252" t="s">
        <v>164</v>
      </c>
      <c r="AU158" s="252" t="s">
        <v>87</v>
      </c>
      <c r="AV158" s="13" t="s">
        <v>89</v>
      </c>
      <c r="AW158" s="13" t="s">
        <v>41</v>
      </c>
      <c r="AX158" s="13" t="s">
        <v>80</v>
      </c>
      <c r="AY158" s="252" t="s">
        <v>152</v>
      </c>
    </row>
    <row r="159" s="14" customFormat="1">
      <c r="B159" s="253"/>
      <c r="C159" s="254"/>
      <c r="D159" s="229" t="s">
        <v>164</v>
      </c>
      <c r="E159" s="255" t="s">
        <v>590</v>
      </c>
      <c r="F159" s="256" t="s">
        <v>178</v>
      </c>
      <c r="G159" s="254"/>
      <c r="H159" s="257">
        <v>287.31700000000001</v>
      </c>
      <c r="I159" s="258"/>
      <c r="J159" s="254"/>
      <c r="K159" s="254"/>
      <c r="L159" s="259"/>
      <c r="M159" s="260"/>
      <c r="N159" s="261"/>
      <c r="O159" s="261"/>
      <c r="P159" s="261"/>
      <c r="Q159" s="261"/>
      <c r="R159" s="261"/>
      <c r="S159" s="261"/>
      <c r="T159" s="262"/>
      <c r="AT159" s="263" t="s">
        <v>164</v>
      </c>
      <c r="AU159" s="263" t="s">
        <v>87</v>
      </c>
      <c r="AV159" s="14" t="s">
        <v>160</v>
      </c>
      <c r="AW159" s="14" t="s">
        <v>41</v>
      </c>
      <c r="AX159" s="14" t="s">
        <v>87</v>
      </c>
      <c r="AY159" s="263" t="s">
        <v>152</v>
      </c>
    </row>
    <row r="160" s="1" customFormat="1" ht="22.5" customHeight="1">
      <c r="B160" s="39"/>
      <c r="C160" s="217" t="s">
        <v>351</v>
      </c>
      <c r="D160" s="217" t="s">
        <v>155</v>
      </c>
      <c r="E160" s="218" t="s">
        <v>507</v>
      </c>
      <c r="F160" s="219" t="s">
        <v>591</v>
      </c>
      <c r="G160" s="220" t="s">
        <v>124</v>
      </c>
      <c r="H160" s="221">
        <v>2.056</v>
      </c>
      <c r="I160" s="222"/>
      <c r="J160" s="223">
        <f>ROUND(I160*H160,2)</f>
        <v>0</v>
      </c>
      <c r="K160" s="219" t="s">
        <v>199</v>
      </c>
      <c r="L160" s="44"/>
      <c r="M160" s="224" t="s">
        <v>39</v>
      </c>
      <c r="N160" s="225" t="s">
        <v>53</v>
      </c>
      <c r="O160" s="80"/>
      <c r="P160" s="226">
        <f>O160*H160</f>
        <v>0</v>
      </c>
      <c r="Q160" s="226">
        <v>0</v>
      </c>
      <c r="R160" s="226">
        <f>Q160*H160</f>
        <v>0</v>
      </c>
      <c r="S160" s="226">
        <v>0</v>
      </c>
      <c r="T160" s="227">
        <f>S160*H160</f>
        <v>0</v>
      </c>
      <c r="AR160" s="17" t="s">
        <v>450</v>
      </c>
      <c r="AT160" s="17" t="s">
        <v>155</v>
      </c>
      <c r="AU160" s="17" t="s">
        <v>87</v>
      </c>
      <c r="AY160" s="17" t="s">
        <v>152</v>
      </c>
      <c r="BE160" s="228">
        <f>IF(N160="základní",J160,0)</f>
        <v>0</v>
      </c>
      <c r="BF160" s="228">
        <f>IF(N160="snížená",J160,0)</f>
        <v>0</v>
      </c>
      <c r="BG160" s="228">
        <f>IF(N160="zákl. přenesená",J160,0)</f>
        <v>0</v>
      </c>
      <c r="BH160" s="228">
        <f>IF(N160="sníž. přenesená",J160,0)</f>
        <v>0</v>
      </c>
      <c r="BI160" s="228">
        <f>IF(N160="nulová",J160,0)</f>
        <v>0</v>
      </c>
      <c r="BJ160" s="17" t="s">
        <v>160</v>
      </c>
      <c r="BK160" s="228">
        <f>ROUND(I160*H160,2)</f>
        <v>0</v>
      </c>
      <c r="BL160" s="17" t="s">
        <v>450</v>
      </c>
      <c r="BM160" s="17" t="s">
        <v>592</v>
      </c>
    </row>
    <row r="161" s="12" customFormat="1">
      <c r="B161" s="232"/>
      <c r="C161" s="233"/>
      <c r="D161" s="229" t="s">
        <v>164</v>
      </c>
      <c r="E161" s="234" t="s">
        <v>39</v>
      </c>
      <c r="F161" s="235" t="s">
        <v>510</v>
      </c>
      <c r="G161" s="233"/>
      <c r="H161" s="234" t="s">
        <v>39</v>
      </c>
      <c r="I161" s="236"/>
      <c r="J161" s="233"/>
      <c r="K161" s="233"/>
      <c r="L161" s="237"/>
      <c r="M161" s="238"/>
      <c r="N161" s="239"/>
      <c r="O161" s="239"/>
      <c r="P161" s="239"/>
      <c r="Q161" s="239"/>
      <c r="R161" s="239"/>
      <c r="S161" s="239"/>
      <c r="T161" s="240"/>
      <c r="AT161" s="241" t="s">
        <v>164</v>
      </c>
      <c r="AU161" s="241" t="s">
        <v>87</v>
      </c>
      <c r="AV161" s="12" t="s">
        <v>87</v>
      </c>
      <c r="AW161" s="12" t="s">
        <v>41</v>
      </c>
      <c r="AX161" s="12" t="s">
        <v>80</v>
      </c>
      <c r="AY161" s="241" t="s">
        <v>152</v>
      </c>
    </row>
    <row r="162" s="13" customFormat="1">
      <c r="B162" s="242"/>
      <c r="C162" s="243"/>
      <c r="D162" s="229" t="s">
        <v>164</v>
      </c>
      <c r="E162" s="244" t="s">
        <v>39</v>
      </c>
      <c r="F162" s="245" t="s">
        <v>593</v>
      </c>
      <c r="G162" s="243"/>
      <c r="H162" s="246">
        <v>1.379</v>
      </c>
      <c r="I162" s="247"/>
      <c r="J162" s="243"/>
      <c r="K162" s="243"/>
      <c r="L162" s="248"/>
      <c r="M162" s="249"/>
      <c r="N162" s="250"/>
      <c r="O162" s="250"/>
      <c r="P162" s="250"/>
      <c r="Q162" s="250"/>
      <c r="R162" s="250"/>
      <c r="S162" s="250"/>
      <c r="T162" s="251"/>
      <c r="AT162" s="252" t="s">
        <v>164</v>
      </c>
      <c r="AU162" s="252" t="s">
        <v>87</v>
      </c>
      <c r="AV162" s="13" t="s">
        <v>89</v>
      </c>
      <c r="AW162" s="13" t="s">
        <v>41</v>
      </c>
      <c r="AX162" s="13" t="s">
        <v>80</v>
      </c>
      <c r="AY162" s="252" t="s">
        <v>152</v>
      </c>
    </row>
    <row r="163" s="12" customFormat="1">
      <c r="B163" s="232"/>
      <c r="C163" s="233"/>
      <c r="D163" s="229" t="s">
        <v>164</v>
      </c>
      <c r="E163" s="234" t="s">
        <v>39</v>
      </c>
      <c r="F163" s="235" t="s">
        <v>512</v>
      </c>
      <c r="G163" s="233"/>
      <c r="H163" s="234" t="s">
        <v>39</v>
      </c>
      <c r="I163" s="236"/>
      <c r="J163" s="233"/>
      <c r="K163" s="233"/>
      <c r="L163" s="237"/>
      <c r="M163" s="238"/>
      <c r="N163" s="239"/>
      <c r="O163" s="239"/>
      <c r="P163" s="239"/>
      <c r="Q163" s="239"/>
      <c r="R163" s="239"/>
      <c r="S163" s="239"/>
      <c r="T163" s="240"/>
      <c r="AT163" s="241" t="s">
        <v>164</v>
      </c>
      <c r="AU163" s="241" t="s">
        <v>87</v>
      </c>
      <c r="AV163" s="12" t="s">
        <v>87</v>
      </c>
      <c r="AW163" s="12" t="s">
        <v>41</v>
      </c>
      <c r="AX163" s="12" t="s">
        <v>80</v>
      </c>
      <c r="AY163" s="241" t="s">
        <v>152</v>
      </c>
    </row>
    <row r="164" s="13" customFormat="1">
      <c r="B164" s="242"/>
      <c r="C164" s="243"/>
      <c r="D164" s="229" t="s">
        <v>164</v>
      </c>
      <c r="E164" s="244" t="s">
        <v>39</v>
      </c>
      <c r="F164" s="245" t="s">
        <v>594</v>
      </c>
      <c r="G164" s="243"/>
      <c r="H164" s="246">
        <v>0.67700000000000005</v>
      </c>
      <c r="I164" s="247"/>
      <c r="J164" s="243"/>
      <c r="K164" s="243"/>
      <c r="L164" s="248"/>
      <c r="M164" s="249"/>
      <c r="N164" s="250"/>
      <c r="O164" s="250"/>
      <c r="P164" s="250"/>
      <c r="Q164" s="250"/>
      <c r="R164" s="250"/>
      <c r="S164" s="250"/>
      <c r="T164" s="251"/>
      <c r="AT164" s="252" t="s">
        <v>164</v>
      </c>
      <c r="AU164" s="252" t="s">
        <v>87</v>
      </c>
      <c r="AV164" s="13" t="s">
        <v>89</v>
      </c>
      <c r="AW164" s="13" t="s">
        <v>41</v>
      </c>
      <c r="AX164" s="13" t="s">
        <v>80</v>
      </c>
      <c r="AY164" s="252" t="s">
        <v>152</v>
      </c>
    </row>
    <row r="165" s="14" customFormat="1">
      <c r="B165" s="253"/>
      <c r="C165" s="254"/>
      <c r="D165" s="229" t="s">
        <v>164</v>
      </c>
      <c r="E165" s="255" t="s">
        <v>39</v>
      </c>
      <c r="F165" s="256" t="s">
        <v>178</v>
      </c>
      <c r="G165" s="254"/>
      <c r="H165" s="257">
        <v>2.056</v>
      </c>
      <c r="I165" s="258"/>
      <c r="J165" s="254"/>
      <c r="K165" s="254"/>
      <c r="L165" s="259"/>
      <c r="M165" s="277"/>
      <c r="N165" s="278"/>
      <c r="O165" s="278"/>
      <c r="P165" s="278"/>
      <c r="Q165" s="278"/>
      <c r="R165" s="278"/>
      <c r="S165" s="278"/>
      <c r="T165" s="279"/>
      <c r="AT165" s="263" t="s">
        <v>164</v>
      </c>
      <c r="AU165" s="263" t="s">
        <v>87</v>
      </c>
      <c r="AV165" s="14" t="s">
        <v>160</v>
      </c>
      <c r="AW165" s="14" t="s">
        <v>41</v>
      </c>
      <c r="AX165" s="14" t="s">
        <v>87</v>
      </c>
      <c r="AY165" s="263" t="s">
        <v>152</v>
      </c>
    </row>
    <row r="166" s="1" customFormat="1" ht="6.96" customHeight="1">
      <c r="B166" s="58"/>
      <c r="C166" s="59"/>
      <c r="D166" s="59"/>
      <c r="E166" s="59"/>
      <c r="F166" s="59"/>
      <c r="G166" s="59"/>
      <c r="H166" s="59"/>
      <c r="I166" s="168"/>
      <c r="J166" s="59"/>
      <c r="K166" s="59"/>
      <c r="L166" s="44"/>
    </row>
  </sheetData>
  <sheetProtection sheet="1" autoFilter="0" formatColumns="0" formatRows="0" objects="1" scenarios="1" spinCount="100000" saltValue="J5vrk1Uw/hNJ+aG/tjFNyFj+EDzRNgRv2x506mscjnBGb4NJBuQRnhsFwQGHEa277VbWUCHKmEmpsbNP0XGQfQ==" hashValue="HsvlAXwKWN5iZXW3oVXxG0WaJv8EyA6nmJJPMQchZvZRcn/B7CactHtIEfKpVuB/OoccDaXnPietWuEVj7o+Ig==" algorithmName="SHA-512" password="CC35"/>
  <autoFilter ref="C87:K165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6:H76"/>
    <mergeCell ref="E78:H78"/>
    <mergeCell ref="E80:H80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36" customWidth="1"/>
    <col min="10" max="10" width="23.5" customWidth="1"/>
    <col min="11" max="11" width="15.5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7" t="s">
        <v>100</v>
      </c>
    </row>
    <row r="3" ht="6.96" customHeight="1">
      <c r="B3" s="138"/>
      <c r="C3" s="139"/>
      <c r="D3" s="139"/>
      <c r="E3" s="139"/>
      <c r="F3" s="139"/>
      <c r="G3" s="139"/>
      <c r="H3" s="139"/>
      <c r="I3" s="140"/>
      <c r="J3" s="139"/>
      <c r="K3" s="139"/>
      <c r="L3" s="20"/>
      <c r="AT3" s="17" t="s">
        <v>89</v>
      </c>
    </row>
    <row r="4" ht="24.96" customHeight="1">
      <c r="B4" s="20"/>
      <c r="D4" s="141" t="s">
        <v>114</v>
      </c>
      <c r="L4" s="20"/>
      <c r="M4" s="24" t="s">
        <v>10</v>
      </c>
      <c r="AT4" s="17" t="s">
        <v>41</v>
      </c>
    </row>
    <row r="5" ht="6.96" customHeight="1">
      <c r="B5" s="20"/>
      <c r="L5" s="20"/>
    </row>
    <row r="6" ht="12" customHeight="1">
      <c r="B6" s="20"/>
      <c r="D6" s="142" t="s">
        <v>16</v>
      </c>
      <c r="L6" s="20"/>
    </row>
    <row r="7" ht="16.5" customHeight="1">
      <c r="B7" s="20"/>
      <c r="E7" s="143" t="str">
        <f>'Rekapitulace stavby'!K6</f>
        <v>Oprava traťového úseku v km 4,459 - 6,750 (Most n.n. - Herkules)</v>
      </c>
      <c r="F7" s="142"/>
      <c r="G7" s="142"/>
      <c r="H7" s="142"/>
      <c r="L7" s="20"/>
    </row>
    <row r="8" ht="12" customHeight="1">
      <c r="B8" s="20"/>
      <c r="D8" s="142" t="s">
        <v>126</v>
      </c>
      <c r="L8" s="20"/>
    </row>
    <row r="9" s="1" customFormat="1" ht="16.5" customHeight="1">
      <c r="B9" s="44"/>
      <c r="E9" s="143" t="s">
        <v>127</v>
      </c>
      <c r="F9" s="1"/>
      <c r="G9" s="1"/>
      <c r="H9" s="1"/>
      <c r="I9" s="144"/>
      <c r="L9" s="44"/>
    </row>
    <row r="10" s="1" customFormat="1" ht="12" customHeight="1">
      <c r="B10" s="44"/>
      <c r="D10" s="142" t="s">
        <v>128</v>
      </c>
      <c r="I10" s="144"/>
      <c r="L10" s="44"/>
    </row>
    <row r="11" s="1" customFormat="1" ht="36.96" customHeight="1">
      <c r="B11" s="44"/>
      <c r="E11" s="145" t="s">
        <v>595</v>
      </c>
      <c r="F11" s="1"/>
      <c r="G11" s="1"/>
      <c r="H11" s="1"/>
      <c r="I11" s="144"/>
      <c r="L11" s="44"/>
    </row>
    <row r="12" s="1" customFormat="1">
      <c r="B12" s="44"/>
      <c r="I12" s="144"/>
      <c r="L12" s="44"/>
    </row>
    <row r="13" s="1" customFormat="1" ht="12" customHeight="1">
      <c r="B13" s="44"/>
      <c r="D13" s="142" t="s">
        <v>18</v>
      </c>
      <c r="F13" s="17" t="s">
        <v>39</v>
      </c>
      <c r="I13" s="146" t="s">
        <v>20</v>
      </c>
      <c r="J13" s="17" t="s">
        <v>39</v>
      </c>
      <c r="L13" s="44"/>
    </row>
    <row r="14" s="1" customFormat="1" ht="12" customHeight="1">
      <c r="B14" s="44"/>
      <c r="D14" s="142" t="s">
        <v>22</v>
      </c>
      <c r="F14" s="17" t="s">
        <v>23</v>
      </c>
      <c r="I14" s="146" t="s">
        <v>24</v>
      </c>
      <c r="J14" s="147" t="str">
        <f>'Rekapitulace stavby'!AN8</f>
        <v>15. 1. 2019</v>
      </c>
      <c r="L14" s="44"/>
    </row>
    <row r="15" s="1" customFormat="1" ht="10.8" customHeight="1">
      <c r="B15" s="44"/>
      <c r="I15" s="144"/>
      <c r="L15" s="44"/>
    </row>
    <row r="16" s="1" customFormat="1" ht="12" customHeight="1">
      <c r="B16" s="44"/>
      <c r="D16" s="142" t="s">
        <v>30</v>
      </c>
      <c r="I16" s="146" t="s">
        <v>31</v>
      </c>
      <c r="J16" s="17" t="s">
        <v>32</v>
      </c>
      <c r="L16" s="44"/>
    </row>
    <row r="17" s="1" customFormat="1" ht="18" customHeight="1">
      <c r="B17" s="44"/>
      <c r="E17" s="17" t="s">
        <v>33</v>
      </c>
      <c r="I17" s="146" t="s">
        <v>34</v>
      </c>
      <c r="J17" s="17" t="s">
        <v>35</v>
      </c>
      <c r="L17" s="44"/>
    </row>
    <row r="18" s="1" customFormat="1" ht="6.96" customHeight="1">
      <c r="B18" s="44"/>
      <c r="I18" s="144"/>
      <c r="L18" s="44"/>
    </row>
    <row r="19" s="1" customFormat="1" ht="12" customHeight="1">
      <c r="B19" s="44"/>
      <c r="D19" s="142" t="s">
        <v>36</v>
      </c>
      <c r="I19" s="146" t="s">
        <v>31</v>
      </c>
      <c r="J19" s="33" t="str">
        <f>'Rekapitulace stavby'!AN13</f>
        <v>Vyplň údaj</v>
      </c>
      <c r="L19" s="44"/>
    </row>
    <row r="20" s="1" customFormat="1" ht="18" customHeight="1">
      <c r="B20" s="44"/>
      <c r="E20" s="33" t="str">
        <f>'Rekapitulace stavby'!E14</f>
        <v>Vyplň údaj</v>
      </c>
      <c r="F20" s="17"/>
      <c r="G20" s="17"/>
      <c r="H20" s="17"/>
      <c r="I20" s="146" t="s">
        <v>34</v>
      </c>
      <c r="J20" s="33" t="str">
        <f>'Rekapitulace stavby'!AN14</f>
        <v>Vyplň údaj</v>
      </c>
      <c r="L20" s="44"/>
    </row>
    <row r="21" s="1" customFormat="1" ht="6.96" customHeight="1">
      <c r="B21" s="44"/>
      <c r="I21" s="144"/>
      <c r="L21" s="44"/>
    </row>
    <row r="22" s="1" customFormat="1" ht="12" customHeight="1">
      <c r="B22" s="44"/>
      <c r="D22" s="142" t="s">
        <v>38</v>
      </c>
      <c r="I22" s="146" t="s">
        <v>31</v>
      </c>
      <c r="J22" s="17" t="str">
        <f>IF('Rekapitulace stavby'!AN16="","",'Rekapitulace stavby'!AN16)</f>
        <v/>
      </c>
      <c r="L22" s="44"/>
    </row>
    <row r="23" s="1" customFormat="1" ht="18" customHeight="1">
      <c r="B23" s="44"/>
      <c r="E23" s="17" t="str">
        <f>IF('Rekapitulace stavby'!E17="","",'Rekapitulace stavby'!E17)</f>
        <v xml:space="preserve"> </v>
      </c>
      <c r="I23" s="146" t="s">
        <v>34</v>
      </c>
      <c r="J23" s="17" t="str">
        <f>IF('Rekapitulace stavby'!AN17="","",'Rekapitulace stavby'!AN17)</f>
        <v/>
      </c>
      <c r="L23" s="44"/>
    </row>
    <row r="24" s="1" customFormat="1" ht="6.96" customHeight="1">
      <c r="B24" s="44"/>
      <c r="I24" s="144"/>
      <c r="L24" s="44"/>
    </row>
    <row r="25" s="1" customFormat="1" ht="12" customHeight="1">
      <c r="B25" s="44"/>
      <c r="D25" s="142" t="s">
        <v>42</v>
      </c>
      <c r="I25" s="146" t="s">
        <v>31</v>
      </c>
      <c r="J25" s="17" t="s">
        <v>39</v>
      </c>
      <c r="L25" s="44"/>
    </row>
    <row r="26" s="1" customFormat="1" ht="18" customHeight="1">
      <c r="B26" s="44"/>
      <c r="E26" s="17" t="s">
        <v>43</v>
      </c>
      <c r="I26" s="146" t="s">
        <v>34</v>
      </c>
      <c r="J26" s="17" t="s">
        <v>39</v>
      </c>
      <c r="L26" s="44"/>
    </row>
    <row r="27" s="1" customFormat="1" ht="6.96" customHeight="1">
      <c r="B27" s="44"/>
      <c r="I27" s="144"/>
      <c r="L27" s="44"/>
    </row>
    <row r="28" s="1" customFormat="1" ht="12" customHeight="1">
      <c r="B28" s="44"/>
      <c r="D28" s="142" t="s">
        <v>44</v>
      </c>
      <c r="I28" s="144"/>
      <c r="L28" s="44"/>
    </row>
    <row r="29" s="7" customFormat="1" ht="45" customHeight="1">
      <c r="B29" s="148"/>
      <c r="E29" s="149" t="s">
        <v>45</v>
      </c>
      <c r="F29" s="149"/>
      <c r="G29" s="149"/>
      <c r="H29" s="149"/>
      <c r="I29" s="150"/>
      <c r="L29" s="148"/>
    </row>
    <row r="30" s="1" customFormat="1" ht="6.96" customHeight="1">
      <c r="B30" s="44"/>
      <c r="I30" s="144"/>
      <c r="L30" s="44"/>
    </row>
    <row r="31" s="1" customFormat="1" ht="6.96" customHeight="1">
      <c r="B31" s="44"/>
      <c r="D31" s="72"/>
      <c r="E31" s="72"/>
      <c r="F31" s="72"/>
      <c r="G31" s="72"/>
      <c r="H31" s="72"/>
      <c r="I31" s="151"/>
      <c r="J31" s="72"/>
      <c r="K31" s="72"/>
      <c r="L31" s="44"/>
    </row>
    <row r="32" s="1" customFormat="1" ht="25.44" customHeight="1">
      <c r="B32" s="44"/>
      <c r="D32" s="152" t="s">
        <v>46</v>
      </c>
      <c r="I32" s="144"/>
      <c r="J32" s="153">
        <f>ROUND(J86, 2)</f>
        <v>0</v>
      </c>
      <c r="L32" s="44"/>
    </row>
    <row r="33" s="1" customFormat="1" ht="6.96" customHeight="1">
      <c r="B33" s="44"/>
      <c r="D33" s="72"/>
      <c r="E33" s="72"/>
      <c r="F33" s="72"/>
      <c r="G33" s="72"/>
      <c r="H33" s="72"/>
      <c r="I33" s="151"/>
      <c r="J33" s="72"/>
      <c r="K33" s="72"/>
      <c r="L33" s="44"/>
    </row>
    <row r="34" s="1" customFormat="1" ht="14.4" customHeight="1">
      <c r="B34" s="44"/>
      <c r="F34" s="154" t="s">
        <v>48</v>
      </c>
      <c r="I34" s="155" t="s">
        <v>47</v>
      </c>
      <c r="J34" s="154" t="s">
        <v>49</v>
      </c>
      <c r="L34" s="44"/>
    </row>
    <row r="35" hidden="1" s="1" customFormat="1" ht="14.4" customHeight="1">
      <c r="B35" s="44"/>
      <c r="D35" s="142" t="s">
        <v>50</v>
      </c>
      <c r="E35" s="142" t="s">
        <v>51</v>
      </c>
      <c r="F35" s="156">
        <f>ROUND((SUM(BE86:BE100)),  2)</f>
        <v>0</v>
      </c>
      <c r="I35" s="157">
        <v>0.20999999999999999</v>
      </c>
      <c r="J35" s="156">
        <f>ROUND(((SUM(BE86:BE100))*I35),  2)</f>
        <v>0</v>
      </c>
      <c r="L35" s="44"/>
    </row>
    <row r="36" hidden="1" s="1" customFormat="1" ht="14.4" customHeight="1">
      <c r="B36" s="44"/>
      <c r="E36" s="142" t="s">
        <v>52</v>
      </c>
      <c r="F36" s="156">
        <f>ROUND((SUM(BF86:BF100)),  2)</f>
        <v>0</v>
      </c>
      <c r="I36" s="157">
        <v>0.14999999999999999</v>
      </c>
      <c r="J36" s="156">
        <f>ROUND(((SUM(BF86:BF100))*I36),  2)</f>
        <v>0</v>
      </c>
      <c r="L36" s="44"/>
    </row>
    <row r="37" s="1" customFormat="1" ht="14.4" customHeight="1">
      <c r="B37" s="44"/>
      <c r="D37" s="142" t="s">
        <v>50</v>
      </c>
      <c r="E37" s="142" t="s">
        <v>53</v>
      </c>
      <c r="F37" s="156">
        <f>ROUND((SUM(BG86:BG100)),  2)</f>
        <v>0</v>
      </c>
      <c r="I37" s="157">
        <v>0.20999999999999999</v>
      </c>
      <c r="J37" s="156">
        <f>0</f>
        <v>0</v>
      </c>
      <c r="L37" s="44"/>
    </row>
    <row r="38" s="1" customFormat="1" ht="14.4" customHeight="1">
      <c r="B38" s="44"/>
      <c r="E38" s="142" t="s">
        <v>54</v>
      </c>
      <c r="F38" s="156">
        <f>ROUND((SUM(BH86:BH100)),  2)</f>
        <v>0</v>
      </c>
      <c r="I38" s="157">
        <v>0.14999999999999999</v>
      </c>
      <c r="J38" s="156">
        <f>0</f>
        <v>0</v>
      </c>
      <c r="L38" s="44"/>
    </row>
    <row r="39" hidden="1" s="1" customFormat="1" ht="14.4" customHeight="1">
      <c r="B39" s="44"/>
      <c r="E39" s="142" t="s">
        <v>55</v>
      </c>
      <c r="F39" s="156">
        <f>ROUND((SUM(BI86:BI100)),  2)</f>
        <v>0</v>
      </c>
      <c r="I39" s="157">
        <v>0</v>
      </c>
      <c r="J39" s="156">
        <f>0</f>
        <v>0</v>
      </c>
      <c r="L39" s="44"/>
    </row>
    <row r="40" s="1" customFormat="1" ht="6.96" customHeight="1">
      <c r="B40" s="44"/>
      <c r="I40" s="144"/>
      <c r="L40" s="44"/>
    </row>
    <row r="41" s="1" customFormat="1" ht="25.44" customHeight="1">
      <c r="B41" s="44"/>
      <c r="C41" s="158"/>
      <c r="D41" s="159" t="s">
        <v>56</v>
      </c>
      <c r="E41" s="160"/>
      <c r="F41" s="160"/>
      <c r="G41" s="161" t="s">
        <v>57</v>
      </c>
      <c r="H41" s="162" t="s">
        <v>58</v>
      </c>
      <c r="I41" s="163"/>
      <c r="J41" s="164">
        <f>SUM(J32:J39)</f>
        <v>0</v>
      </c>
      <c r="K41" s="165"/>
      <c r="L41" s="44"/>
    </row>
    <row r="42" s="1" customFormat="1" ht="14.4" customHeight="1">
      <c r="B42" s="166"/>
      <c r="C42" s="167"/>
      <c r="D42" s="167"/>
      <c r="E42" s="167"/>
      <c r="F42" s="167"/>
      <c r="G42" s="167"/>
      <c r="H42" s="167"/>
      <c r="I42" s="168"/>
      <c r="J42" s="167"/>
      <c r="K42" s="167"/>
      <c r="L42" s="44"/>
    </row>
    <row r="46" s="1" customFormat="1" ht="6.96" customHeight="1">
      <c r="B46" s="169"/>
      <c r="C46" s="170"/>
      <c r="D46" s="170"/>
      <c r="E46" s="170"/>
      <c r="F46" s="170"/>
      <c r="G46" s="170"/>
      <c r="H46" s="170"/>
      <c r="I46" s="171"/>
      <c r="J46" s="170"/>
      <c r="K46" s="170"/>
      <c r="L46" s="44"/>
    </row>
    <row r="47" s="1" customFormat="1" ht="24.96" customHeight="1">
      <c r="B47" s="39"/>
      <c r="C47" s="23" t="s">
        <v>130</v>
      </c>
      <c r="D47" s="40"/>
      <c r="E47" s="40"/>
      <c r="F47" s="40"/>
      <c r="G47" s="40"/>
      <c r="H47" s="40"/>
      <c r="I47" s="144"/>
      <c r="J47" s="40"/>
      <c r="K47" s="40"/>
      <c r="L47" s="44"/>
    </row>
    <row r="48" s="1" customFormat="1" ht="6.96" customHeight="1">
      <c r="B48" s="39"/>
      <c r="C48" s="40"/>
      <c r="D48" s="40"/>
      <c r="E48" s="40"/>
      <c r="F48" s="40"/>
      <c r="G48" s="40"/>
      <c r="H48" s="40"/>
      <c r="I48" s="144"/>
      <c r="J48" s="40"/>
      <c r="K48" s="40"/>
      <c r="L48" s="44"/>
    </row>
    <row r="49" s="1" customFormat="1" ht="12" customHeight="1">
      <c r="B49" s="39"/>
      <c r="C49" s="32" t="s">
        <v>16</v>
      </c>
      <c r="D49" s="40"/>
      <c r="E49" s="40"/>
      <c r="F49" s="40"/>
      <c r="G49" s="40"/>
      <c r="H49" s="40"/>
      <c r="I49" s="144"/>
      <c r="J49" s="40"/>
      <c r="K49" s="40"/>
      <c r="L49" s="44"/>
    </row>
    <row r="50" s="1" customFormat="1" ht="16.5" customHeight="1">
      <c r="B50" s="39"/>
      <c r="C50" s="40"/>
      <c r="D50" s="40"/>
      <c r="E50" s="172" t="str">
        <f>E7</f>
        <v>Oprava traťového úseku v km 4,459 - 6,750 (Most n.n. - Herkules)</v>
      </c>
      <c r="F50" s="32"/>
      <c r="G50" s="32"/>
      <c r="H50" s="32"/>
      <c r="I50" s="144"/>
      <c r="J50" s="40"/>
      <c r="K50" s="40"/>
      <c r="L50" s="44"/>
    </row>
    <row r="51" ht="12" customHeight="1">
      <c r="B51" s="21"/>
      <c r="C51" s="32" t="s">
        <v>126</v>
      </c>
      <c r="D51" s="22"/>
      <c r="E51" s="22"/>
      <c r="F51" s="22"/>
      <c r="G51" s="22"/>
      <c r="H51" s="22"/>
      <c r="I51" s="136"/>
      <c r="J51" s="22"/>
      <c r="K51" s="22"/>
      <c r="L51" s="20"/>
    </row>
    <row r="52" s="1" customFormat="1" ht="16.5" customHeight="1">
      <c r="B52" s="39"/>
      <c r="C52" s="40"/>
      <c r="D52" s="40"/>
      <c r="E52" s="172" t="s">
        <v>127</v>
      </c>
      <c r="F52" s="40"/>
      <c r="G52" s="40"/>
      <c r="H52" s="40"/>
      <c r="I52" s="144"/>
      <c r="J52" s="40"/>
      <c r="K52" s="40"/>
      <c r="L52" s="44"/>
    </row>
    <row r="53" s="1" customFormat="1" ht="12" customHeight="1">
      <c r="B53" s="39"/>
      <c r="C53" s="32" t="s">
        <v>128</v>
      </c>
      <c r="D53" s="40"/>
      <c r="E53" s="40"/>
      <c r="F53" s="40"/>
      <c r="G53" s="40"/>
      <c r="H53" s="40"/>
      <c r="I53" s="144"/>
      <c r="J53" s="40"/>
      <c r="K53" s="40"/>
      <c r="L53" s="44"/>
    </row>
    <row r="54" s="1" customFormat="1" ht="16.5" customHeight="1">
      <c r="B54" s="39"/>
      <c r="C54" s="40"/>
      <c r="D54" s="40"/>
      <c r="E54" s="65" t="str">
        <f>E11</f>
        <v>Č13 - Zabezpečovací zařízení Most n.n. - Herkules</v>
      </c>
      <c r="F54" s="40"/>
      <c r="G54" s="40"/>
      <c r="H54" s="40"/>
      <c r="I54" s="144"/>
      <c r="J54" s="40"/>
      <c r="K54" s="40"/>
      <c r="L54" s="44"/>
    </row>
    <row r="55" s="1" customFormat="1" ht="6.96" customHeight="1">
      <c r="B55" s="39"/>
      <c r="C55" s="40"/>
      <c r="D55" s="40"/>
      <c r="E55" s="40"/>
      <c r="F55" s="40"/>
      <c r="G55" s="40"/>
      <c r="H55" s="40"/>
      <c r="I55" s="144"/>
      <c r="J55" s="40"/>
      <c r="K55" s="40"/>
      <c r="L55" s="44"/>
    </row>
    <row r="56" s="1" customFormat="1" ht="12" customHeight="1">
      <c r="B56" s="39"/>
      <c r="C56" s="32" t="s">
        <v>22</v>
      </c>
      <c r="D56" s="40"/>
      <c r="E56" s="40"/>
      <c r="F56" s="27" t="str">
        <f>F14</f>
        <v xml:space="preserve">železniční trať  Most n.n. - Louka u Lit.</v>
      </c>
      <c r="G56" s="40"/>
      <c r="H56" s="40"/>
      <c r="I56" s="146" t="s">
        <v>24</v>
      </c>
      <c r="J56" s="68" t="str">
        <f>IF(J14="","",J14)</f>
        <v>15. 1. 2019</v>
      </c>
      <c r="K56" s="40"/>
      <c r="L56" s="44"/>
    </row>
    <row r="57" s="1" customFormat="1" ht="6.96" customHeight="1">
      <c r="B57" s="39"/>
      <c r="C57" s="40"/>
      <c r="D57" s="40"/>
      <c r="E57" s="40"/>
      <c r="F57" s="40"/>
      <c r="G57" s="40"/>
      <c r="H57" s="40"/>
      <c r="I57" s="144"/>
      <c r="J57" s="40"/>
      <c r="K57" s="40"/>
      <c r="L57" s="44"/>
    </row>
    <row r="58" s="1" customFormat="1" ht="13.65" customHeight="1">
      <c r="B58" s="39"/>
      <c r="C58" s="32" t="s">
        <v>30</v>
      </c>
      <c r="D58" s="40"/>
      <c r="E58" s="40"/>
      <c r="F58" s="27" t="str">
        <f>E17</f>
        <v>SŽDC s.o., OŘ UNL, ST Most</v>
      </c>
      <c r="G58" s="40"/>
      <c r="H58" s="40"/>
      <c r="I58" s="146" t="s">
        <v>38</v>
      </c>
      <c r="J58" s="37" t="str">
        <f>E23</f>
        <v xml:space="preserve"> </v>
      </c>
      <c r="K58" s="40"/>
      <c r="L58" s="44"/>
    </row>
    <row r="59" s="1" customFormat="1" ht="13.65" customHeight="1">
      <c r="B59" s="39"/>
      <c r="C59" s="32" t="s">
        <v>36</v>
      </c>
      <c r="D59" s="40"/>
      <c r="E59" s="40"/>
      <c r="F59" s="27" t="str">
        <f>IF(E20="","",E20)</f>
        <v>Vyplň údaj</v>
      </c>
      <c r="G59" s="40"/>
      <c r="H59" s="40"/>
      <c r="I59" s="146" t="s">
        <v>42</v>
      </c>
      <c r="J59" s="37" t="str">
        <f>E26</f>
        <v>Ing. Střítezský Petr</v>
      </c>
      <c r="K59" s="40"/>
      <c r="L59" s="44"/>
    </row>
    <row r="60" s="1" customFormat="1" ht="10.32" customHeight="1">
      <c r="B60" s="39"/>
      <c r="C60" s="40"/>
      <c r="D60" s="40"/>
      <c r="E60" s="40"/>
      <c r="F60" s="40"/>
      <c r="G60" s="40"/>
      <c r="H60" s="40"/>
      <c r="I60" s="144"/>
      <c r="J60" s="40"/>
      <c r="K60" s="40"/>
      <c r="L60" s="44"/>
    </row>
    <row r="61" s="1" customFormat="1" ht="29.28" customHeight="1">
      <c r="B61" s="39"/>
      <c r="C61" s="173" t="s">
        <v>131</v>
      </c>
      <c r="D61" s="174"/>
      <c r="E61" s="174"/>
      <c r="F61" s="174"/>
      <c r="G61" s="174"/>
      <c r="H61" s="174"/>
      <c r="I61" s="175"/>
      <c r="J61" s="176" t="s">
        <v>132</v>
      </c>
      <c r="K61" s="174"/>
      <c r="L61" s="44"/>
    </row>
    <row r="62" s="1" customFormat="1" ht="10.32" customHeight="1">
      <c r="B62" s="39"/>
      <c r="C62" s="40"/>
      <c r="D62" s="40"/>
      <c r="E62" s="40"/>
      <c r="F62" s="40"/>
      <c r="G62" s="40"/>
      <c r="H62" s="40"/>
      <c r="I62" s="144"/>
      <c r="J62" s="40"/>
      <c r="K62" s="40"/>
      <c r="L62" s="44"/>
    </row>
    <row r="63" s="1" customFormat="1" ht="22.8" customHeight="1">
      <c r="B63" s="39"/>
      <c r="C63" s="177" t="s">
        <v>78</v>
      </c>
      <c r="D63" s="40"/>
      <c r="E63" s="40"/>
      <c r="F63" s="40"/>
      <c r="G63" s="40"/>
      <c r="H63" s="40"/>
      <c r="I63" s="144"/>
      <c r="J63" s="98">
        <f>J86</f>
        <v>0</v>
      </c>
      <c r="K63" s="40"/>
      <c r="L63" s="44"/>
      <c r="AU63" s="17" t="s">
        <v>133</v>
      </c>
    </row>
    <row r="64" s="8" customFormat="1" ht="24.96" customHeight="1">
      <c r="B64" s="178"/>
      <c r="C64" s="179"/>
      <c r="D64" s="180" t="s">
        <v>136</v>
      </c>
      <c r="E64" s="181"/>
      <c r="F64" s="181"/>
      <c r="G64" s="181"/>
      <c r="H64" s="181"/>
      <c r="I64" s="182"/>
      <c r="J64" s="183">
        <f>J87</f>
        <v>0</v>
      </c>
      <c r="K64" s="179"/>
      <c r="L64" s="184"/>
    </row>
    <row r="65" s="1" customFormat="1" ht="21.84" customHeight="1">
      <c r="B65" s="39"/>
      <c r="C65" s="40"/>
      <c r="D65" s="40"/>
      <c r="E65" s="40"/>
      <c r="F65" s="40"/>
      <c r="G65" s="40"/>
      <c r="H65" s="40"/>
      <c r="I65" s="144"/>
      <c r="J65" s="40"/>
      <c r="K65" s="40"/>
      <c r="L65" s="44"/>
    </row>
    <row r="66" s="1" customFormat="1" ht="6.96" customHeight="1">
      <c r="B66" s="58"/>
      <c r="C66" s="59"/>
      <c r="D66" s="59"/>
      <c r="E66" s="59"/>
      <c r="F66" s="59"/>
      <c r="G66" s="59"/>
      <c r="H66" s="59"/>
      <c r="I66" s="168"/>
      <c r="J66" s="59"/>
      <c r="K66" s="59"/>
      <c r="L66" s="44"/>
    </row>
    <row r="70" s="1" customFormat="1" ht="6.96" customHeight="1">
      <c r="B70" s="60"/>
      <c r="C70" s="61"/>
      <c r="D70" s="61"/>
      <c r="E70" s="61"/>
      <c r="F70" s="61"/>
      <c r="G70" s="61"/>
      <c r="H70" s="61"/>
      <c r="I70" s="171"/>
      <c r="J70" s="61"/>
      <c r="K70" s="61"/>
      <c r="L70" s="44"/>
    </row>
    <row r="71" s="1" customFormat="1" ht="24.96" customHeight="1">
      <c r="B71" s="39"/>
      <c r="C71" s="23" t="s">
        <v>137</v>
      </c>
      <c r="D71" s="40"/>
      <c r="E71" s="40"/>
      <c r="F71" s="40"/>
      <c r="G71" s="40"/>
      <c r="H71" s="40"/>
      <c r="I71" s="144"/>
      <c r="J71" s="40"/>
      <c r="K71" s="40"/>
      <c r="L71" s="44"/>
    </row>
    <row r="72" s="1" customFormat="1" ht="6.96" customHeight="1">
      <c r="B72" s="39"/>
      <c r="C72" s="40"/>
      <c r="D72" s="40"/>
      <c r="E72" s="40"/>
      <c r="F72" s="40"/>
      <c r="G72" s="40"/>
      <c r="H72" s="40"/>
      <c r="I72" s="144"/>
      <c r="J72" s="40"/>
      <c r="K72" s="40"/>
      <c r="L72" s="44"/>
    </row>
    <row r="73" s="1" customFormat="1" ht="12" customHeight="1">
      <c r="B73" s="39"/>
      <c r="C73" s="32" t="s">
        <v>16</v>
      </c>
      <c r="D73" s="40"/>
      <c r="E73" s="40"/>
      <c r="F73" s="40"/>
      <c r="G73" s="40"/>
      <c r="H73" s="40"/>
      <c r="I73" s="144"/>
      <c r="J73" s="40"/>
      <c r="K73" s="40"/>
      <c r="L73" s="44"/>
    </row>
    <row r="74" s="1" customFormat="1" ht="16.5" customHeight="1">
      <c r="B74" s="39"/>
      <c r="C74" s="40"/>
      <c r="D74" s="40"/>
      <c r="E74" s="172" t="str">
        <f>E7</f>
        <v>Oprava traťového úseku v km 4,459 - 6,750 (Most n.n. - Herkules)</v>
      </c>
      <c r="F74" s="32"/>
      <c r="G74" s="32"/>
      <c r="H74" s="32"/>
      <c r="I74" s="144"/>
      <c r="J74" s="40"/>
      <c r="K74" s="40"/>
      <c r="L74" s="44"/>
    </row>
    <row r="75" ht="12" customHeight="1">
      <c r="B75" s="21"/>
      <c r="C75" s="32" t="s">
        <v>126</v>
      </c>
      <c r="D75" s="22"/>
      <c r="E75" s="22"/>
      <c r="F75" s="22"/>
      <c r="G75" s="22"/>
      <c r="H75" s="22"/>
      <c r="I75" s="136"/>
      <c r="J75" s="22"/>
      <c r="K75" s="22"/>
      <c r="L75" s="20"/>
    </row>
    <row r="76" s="1" customFormat="1" ht="16.5" customHeight="1">
      <c r="B76" s="39"/>
      <c r="C76" s="40"/>
      <c r="D76" s="40"/>
      <c r="E76" s="172" t="s">
        <v>127</v>
      </c>
      <c r="F76" s="40"/>
      <c r="G76" s="40"/>
      <c r="H76" s="40"/>
      <c r="I76" s="144"/>
      <c r="J76" s="40"/>
      <c r="K76" s="40"/>
      <c r="L76" s="44"/>
    </row>
    <row r="77" s="1" customFormat="1" ht="12" customHeight="1">
      <c r="B77" s="39"/>
      <c r="C77" s="32" t="s">
        <v>128</v>
      </c>
      <c r="D77" s="40"/>
      <c r="E77" s="40"/>
      <c r="F77" s="40"/>
      <c r="G77" s="40"/>
      <c r="H77" s="40"/>
      <c r="I77" s="144"/>
      <c r="J77" s="40"/>
      <c r="K77" s="40"/>
      <c r="L77" s="44"/>
    </row>
    <row r="78" s="1" customFormat="1" ht="16.5" customHeight="1">
      <c r="B78" s="39"/>
      <c r="C78" s="40"/>
      <c r="D78" s="40"/>
      <c r="E78" s="65" t="str">
        <f>E11</f>
        <v>Č13 - Zabezpečovací zařízení Most n.n. - Herkules</v>
      </c>
      <c r="F78" s="40"/>
      <c r="G78" s="40"/>
      <c r="H78" s="40"/>
      <c r="I78" s="144"/>
      <c r="J78" s="40"/>
      <c r="K78" s="40"/>
      <c r="L78" s="44"/>
    </row>
    <row r="79" s="1" customFormat="1" ht="6.96" customHeight="1">
      <c r="B79" s="39"/>
      <c r="C79" s="40"/>
      <c r="D79" s="40"/>
      <c r="E79" s="40"/>
      <c r="F79" s="40"/>
      <c r="G79" s="40"/>
      <c r="H79" s="40"/>
      <c r="I79" s="144"/>
      <c r="J79" s="40"/>
      <c r="K79" s="40"/>
      <c r="L79" s="44"/>
    </row>
    <row r="80" s="1" customFormat="1" ht="12" customHeight="1">
      <c r="B80" s="39"/>
      <c r="C80" s="32" t="s">
        <v>22</v>
      </c>
      <c r="D80" s="40"/>
      <c r="E80" s="40"/>
      <c r="F80" s="27" t="str">
        <f>F14</f>
        <v xml:space="preserve">železniční trať  Most n.n. - Louka u Lit.</v>
      </c>
      <c r="G80" s="40"/>
      <c r="H80" s="40"/>
      <c r="I80" s="146" t="s">
        <v>24</v>
      </c>
      <c r="J80" s="68" t="str">
        <f>IF(J14="","",J14)</f>
        <v>15. 1. 2019</v>
      </c>
      <c r="K80" s="40"/>
      <c r="L80" s="44"/>
    </row>
    <row r="81" s="1" customFormat="1" ht="6.96" customHeight="1">
      <c r="B81" s="39"/>
      <c r="C81" s="40"/>
      <c r="D81" s="40"/>
      <c r="E81" s="40"/>
      <c r="F81" s="40"/>
      <c r="G81" s="40"/>
      <c r="H81" s="40"/>
      <c r="I81" s="144"/>
      <c r="J81" s="40"/>
      <c r="K81" s="40"/>
      <c r="L81" s="44"/>
    </row>
    <row r="82" s="1" customFormat="1" ht="13.65" customHeight="1">
      <c r="B82" s="39"/>
      <c r="C82" s="32" t="s">
        <v>30</v>
      </c>
      <c r="D82" s="40"/>
      <c r="E82" s="40"/>
      <c r="F82" s="27" t="str">
        <f>E17</f>
        <v>SŽDC s.o., OŘ UNL, ST Most</v>
      </c>
      <c r="G82" s="40"/>
      <c r="H82" s="40"/>
      <c r="I82" s="146" t="s">
        <v>38</v>
      </c>
      <c r="J82" s="37" t="str">
        <f>E23</f>
        <v xml:space="preserve"> </v>
      </c>
      <c r="K82" s="40"/>
      <c r="L82" s="44"/>
    </row>
    <row r="83" s="1" customFormat="1" ht="13.65" customHeight="1">
      <c r="B83" s="39"/>
      <c r="C83" s="32" t="s">
        <v>36</v>
      </c>
      <c r="D83" s="40"/>
      <c r="E83" s="40"/>
      <c r="F83" s="27" t="str">
        <f>IF(E20="","",E20)</f>
        <v>Vyplň údaj</v>
      </c>
      <c r="G83" s="40"/>
      <c r="H83" s="40"/>
      <c r="I83" s="146" t="s">
        <v>42</v>
      </c>
      <c r="J83" s="37" t="str">
        <f>E26</f>
        <v>Ing. Střítezský Petr</v>
      </c>
      <c r="K83" s="40"/>
      <c r="L83" s="44"/>
    </row>
    <row r="84" s="1" customFormat="1" ht="10.32" customHeight="1">
      <c r="B84" s="39"/>
      <c r="C84" s="40"/>
      <c r="D84" s="40"/>
      <c r="E84" s="40"/>
      <c r="F84" s="40"/>
      <c r="G84" s="40"/>
      <c r="H84" s="40"/>
      <c r="I84" s="144"/>
      <c r="J84" s="40"/>
      <c r="K84" s="40"/>
      <c r="L84" s="44"/>
    </row>
    <row r="85" s="10" customFormat="1" ht="29.28" customHeight="1">
      <c r="B85" s="191"/>
      <c r="C85" s="192" t="s">
        <v>138</v>
      </c>
      <c r="D85" s="193" t="s">
        <v>65</v>
      </c>
      <c r="E85" s="193" t="s">
        <v>61</v>
      </c>
      <c r="F85" s="193" t="s">
        <v>62</v>
      </c>
      <c r="G85" s="193" t="s">
        <v>139</v>
      </c>
      <c r="H85" s="193" t="s">
        <v>140</v>
      </c>
      <c r="I85" s="194" t="s">
        <v>141</v>
      </c>
      <c r="J85" s="193" t="s">
        <v>132</v>
      </c>
      <c r="K85" s="195" t="s">
        <v>142</v>
      </c>
      <c r="L85" s="196"/>
      <c r="M85" s="88" t="s">
        <v>39</v>
      </c>
      <c r="N85" s="89" t="s">
        <v>50</v>
      </c>
      <c r="O85" s="89" t="s">
        <v>143</v>
      </c>
      <c r="P85" s="89" t="s">
        <v>144</v>
      </c>
      <c r="Q85" s="89" t="s">
        <v>145</v>
      </c>
      <c r="R85" s="89" t="s">
        <v>146</v>
      </c>
      <c r="S85" s="89" t="s">
        <v>147</v>
      </c>
      <c r="T85" s="90" t="s">
        <v>148</v>
      </c>
    </row>
    <row r="86" s="1" customFormat="1" ht="22.8" customHeight="1">
      <c r="B86" s="39"/>
      <c r="C86" s="95" t="s">
        <v>149</v>
      </c>
      <c r="D86" s="40"/>
      <c r="E86" s="40"/>
      <c r="F86" s="40"/>
      <c r="G86" s="40"/>
      <c r="H86" s="40"/>
      <c r="I86" s="144"/>
      <c r="J86" s="197">
        <f>BK86</f>
        <v>0</v>
      </c>
      <c r="K86" s="40"/>
      <c r="L86" s="44"/>
      <c r="M86" s="91"/>
      <c r="N86" s="92"/>
      <c r="O86" s="92"/>
      <c r="P86" s="198">
        <f>P87</f>
        <v>0</v>
      </c>
      <c r="Q86" s="92"/>
      <c r="R86" s="198">
        <f>R87</f>
        <v>0</v>
      </c>
      <c r="S86" s="92"/>
      <c r="T86" s="199">
        <f>T87</f>
        <v>0</v>
      </c>
      <c r="AT86" s="17" t="s">
        <v>79</v>
      </c>
      <c r="AU86" s="17" t="s">
        <v>133</v>
      </c>
      <c r="BK86" s="200">
        <f>BK87</f>
        <v>0</v>
      </c>
    </row>
    <row r="87" s="11" customFormat="1" ht="25.92" customHeight="1">
      <c r="B87" s="201"/>
      <c r="C87" s="202"/>
      <c r="D87" s="203" t="s">
        <v>79</v>
      </c>
      <c r="E87" s="204" t="s">
        <v>445</v>
      </c>
      <c r="F87" s="204" t="s">
        <v>446</v>
      </c>
      <c r="G87" s="202"/>
      <c r="H87" s="202"/>
      <c r="I87" s="205"/>
      <c r="J87" s="206">
        <f>BK87</f>
        <v>0</v>
      </c>
      <c r="K87" s="202"/>
      <c r="L87" s="207"/>
      <c r="M87" s="208"/>
      <c r="N87" s="209"/>
      <c r="O87" s="209"/>
      <c r="P87" s="210">
        <f>SUM(P88:P100)</f>
        <v>0</v>
      </c>
      <c r="Q87" s="209"/>
      <c r="R87" s="210">
        <f>SUM(R88:R100)</f>
        <v>0</v>
      </c>
      <c r="S87" s="209"/>
      <c r="T87" s="211">
        <f>SUM(T88:T100)</f>
        <v>0</v>
      </c>
      <c r="AR87" s="212" t="s">
        <v>160</v>
      </c>
      <c r="AT87" s="213" t="s">
        <v>79</v>
      </c>
      <c r="AU87" s="213" t="s">
        <v>80</v>
      </c>
      <c r="AY87" s="212" t="s">
        <v>152</v>
      </c>
      <c r="BK87" s="214">
        <f>SUM(BK88:BK100)</f>
        <v>0</v>
      </c>
    </row>
    <row r="88" s="1" customFormat="1" ht="22.5" customHeight="1">
      <c r="B88" s="39"/>
      <c r="C88" s="264" t="s">
        <v>87</v>
      </c>
      <c r="D88" s="264" t="s">
        <v>422</v>
      </c>
      <c r="E88" s="265" t="s">
        <v>596</v>
      </c>
      <c r="F88" s="266" t="s">
        <v>597</v>
      </c>
      <c r="G88" s="267" t="s">
        <v>251</v>
      </c>
      <c r="H88" s="268">
        <v>10</v>
      </c>
      <c r="I88" s="269"/>
      <c r="J88" s="270">
        <f>ROUND(I88*H88,2)</f>
        <v>0</v>
      </c>
      <c r="K88" s="266" t="s">
        <v>199</v>
      </c>
      <c r="L88" s="271"/>
      <c r="M88" s="272" t="s">
        <v>39</v>
      </c>
      <c r="N88" s="273" t="s">
        <v>53</v>
      </c>
      <c r="O88" s="80"/>
      <c r="P88" s="226">
        <f>O88*H88</f>
        <v>0</v>
      </c>
      <c r="Q88" s="226">
        <v>0</v>
      </c>
      <c r="R88" s="226">
        <f>Q88*H88</f>
        <v>0</v>
      </c>
      <c r="S88" s="226">
        <v>0</v>
      </c>
      <c r="T88" s="227">
        <f>S88*H88</f>
        <v>0</v>
      </c>
      <c r="AR88" s="17" t="s">
        <v>450</v>
      </c>
      <c r="AT88" s="17" t="s">
        <v>422</v>
      </c>
      <c r="AU88" s="17" t="s">
        <v>87</v>
      </c>
      <c r="AY88" s="17" t="s">
        <v>152</v>
      </c>
      <c r="BE88" s="228">
        <f>IF(N88="základní",J88,0)</f>
        <v>0</v>
      </c>
      <c r="BF88" s="228">
        <f>IF(N88="snížená",J88,0)</f>
        <v>0</v>
      </c>
      <c r="BG88" s="228">
        <f>IF(N88="zákl. přenesená",J88,0)</f>
        <v>0</v>
      </c>
      <c r="BH88" s="228">
        <f>IF(N88="sníž. přenesená",J88,0)</f>
        <v>0</v>
      </c>
      <c r="BI88" s="228">
        <f>IF(N88="nulová",J88,0)</f>
        <v>0</v>
      </c>
      <c r="BJ88" s="17" t="s">
        <v>160</v>
      </c>
      <c r="BK88" s="228">
        <f>ROUND(I88*H88,2)</f>
        <v>0</v>
      </c>
      <c r="BL88" s="17" t="s">
        <v>450</v>
      </c>
      <c r="BM88" s="17" t="s">
        <v>598</v>
      </c>
    </row>
    <row r="89" s="1" customFormat="1" ht="22.5" customHeight="1">
      <c r="B89" s="39"/>
      <c r="C89" s="264" t="s">
        <v>89</v>
      </c>
      <c r="D89" s="264" t="s">
        <v>422</v>
      </c>
      <c r="E89" s="265" t="s">
        <v>599</v>
      </c>
      <c r="F89" s="266" t="s">
        <v>600</v>
      </c>
      <c r="G89" s="267" t="s">
        <v>251</v>
      </c>
      <c r="H89" s="268">
        <v>10</v>
      </c>
      <c r="I89" s="269"/>
      <c r="J89" s="270">
        <f>ROUND(I89*H89,2)</f>
        <v>0</v>
      </c>
      <c r="K89" s="266" t="s">
        <v>199</v>
      </c>
      <c r="L89" s="271"/>
      <c r="M89" s="272" t="s">
        <v>39</v>
      </c>
      <c r="N89" s="273" t="s">
        <v>53</v>
      </c>
      <c r="O89" s="80"/>
      <c r="P89" s="226">
        <f>O89*H89</f>
        <v>0</v>
      </c>
      <c r="Q89" s="226">
        <v>0</v>
      </c>
      <c r="R89" s="226">
        <f>Q89*H89</f>
        <v>0</v>
      </c>
      <c r="S89" s="226">
        <v>0</v>
      </c>
      <c r="T89" s="227">
        <f>S89*H89</f>
        <v>0</v>
      </c>
      <c r="AR89" s="17" t="s">
        <v>450</v>
      </c>
      <c r="AT89" s="17" t="s">
        <v>422</v>
      </c>
      <c r="AU89" s="17" t="s">
        <v>87</v>
      </c>
      <c r="AY89" s="17" t="s">
        <v>152</v>
      </c>
      <c r="BE89" s="228">
        <f>IF(N89="základní",J89,0)</f>
        <v>0</v>
      </c>
      <c r="BF89" s="228">
        <f>IF(N89="snížená",J89,0)</f>
        <v>0</v>
      </c>
      <c r="BG89" s="228">
        <f>IF(N89="zákl. přenesená",J89,0)</f>
        <v>0</v>
      </c>
      <c r="BH89" s="228">
        <f>IF(N89="sníž. přenesená",J89,0)</f>
        <v>0</v>
      </c>
      <c r="BI89" s="228">
        <f>IF(N89="nulová",J89,0)</f>
        <v>0</v>
      </c>
      <c r="BJ89" s="17" t="s">
        <v>160</v>
      </c>
      <c r="BK89" s="228">
        <f>ROUND(I89*H89,2)</f>
        <v>0</v>
      </c>
      <c r="BL89" s="17" t="s">
        <v>450</v>
      </c>
      <c r="BM89" s="17" t="s">
        <v>601</v>
      </c>
    </row>
    <row r="90" s="1" customFormat="1" ht="22.5" customHeight="1">
      <c r="B90" s="39"/>
      <c r="C90" s="264" t="s">
        <v>195</v>
      </c>
      <c r="D90" s="264" t="s">
        <v>422</v>
      </c>
      <c r="E90" s="265" t="s">
        <v>602</v>
      </c>
      <c r="F90" s="266" t="s">
        <v>603</v>
      </c>
      <c r="G90" s="267" t="s">
        <v>251</v>
      </c>
      <c r="H90" s="268">
        <v>10</v>
      </c>
      <c r="I90" s="269"/>
      <c r="J90" s="270">
        <f>ROUND(I90*H90,2)</f>
        <v>0</v>
      </c>
      <c r="K90" s="266" t="s">
        <v>199</v>
      </c>
      <c r="L90" s="271"/>
      <c r="M90" s="272" t="s">
        <v>39</v>
      </c>
      <c r="N90" s="273" t="s">
        <v>53</v>
      </c>
      <c r="O90" s="80"/>
      <c r="P90" s="226">
        <f>O90*H90</f>
        <v>0</v>
      </c>
      <c r="Q90" s="226">
        <v>0</v>
      </c>
      <c r="R90" s="226">
        <f>Q90*H90</f>
        <v>0</v>
      </c>
      <c r="S90" s="226">
        <v>0</v>
      </c>
      <c r="T90" s="227">
        <f>S90*H90</f>
        <v>0</v>
      </c>
      <c r="AR90" s="17" t="s">
        <v>450</v>
      </c>
      <c r="AT90" s="17" t="s">
        <v>422</v>
      </c>
      <c r="AU90" s="17" t="s">
        <v>87</v>
      </c>
      <c r="AY90" s="17" t="s">
        <v>152</v>
      </c>
      <c r="BE90" s="228">
        <f>IF(N90="základní",J90,0)</f>
        <v>0</v>
      </c>
      <c r="BF90" s="228">
        <f>IF(N90="snížená",J90,0)</f>
        <v>0</v>
      </c>
      <c r="BG90" s="228">
        <f>IF(N90="zákl. přenesená",J90,0)</f>
        <v>0</v>
      </c>
      <c r="BH90" s="228">
        <f>IF(N90="sníž. přenesená",J90,0)</f>
        <v>0</v>
      </c>
      <c r="BI90" s="228">
        <f>IF(N90="nulová",J90,0)</f>
        <v>0</v>
      </c>
      <c r="BJ90" s="17" t="s">
        <v>160</v>
      </c>
      <c r="BK90" s="228">
        <f>ROUND(I90*H90,2)</f>
        <v>0</v>
      </c>
      <c r="BL90" s="17" t="s">
        <v>450</v>
      </c>
      <c r="BM90" s="17" t="s">
        <v>604</v>
      </c>
    </row>
    <row r="91" s="1" customFormat="1" ht="22.5" customHeight="1">
      <c r="B91" s="39"/>
      <c r="C91" s="264" t="s">
        <v>160</v>
      </c>
      <c r="D91" s="264" t="s">
        <v>422</v>
      </c>
      <c r="E91" s="265" t="s">
        <v>605</v>
      </c>
      <c r="F91" s="266" t="s">
        <v>606</v>
      </c>
      <c r="G91" s="267" t="s">
        <v>251</v>
      </c>
      <c r="H91" s="268">
        <v>20</v>
      </c>
      <c r="I91" s="269"/>
      <c r="J91" s="270">
        <f>ROUND(I91*H91,2)</f>
        <v>0</v>
      </c>
      <c r="K91" s="266" t="s">
        <v>199</v>
      </c>
      <c r="L91" s="271"/>
      <c r="M91" s="272" t="s">
        <v>39</v>
      </c>
      <c r="N91" s="273" t="s">
        <v>53</v>
      </c>
      <c r="O91" s="80"/>
      <c r="P91" s="226">
        <f>O91*H91</f>
        <v>0</v>
      </c>
      <c r="Q91" s="226">
        <v>0</v>
      </c>
      <c r="R91" s="226">
        <f>Q91*H91</f>
        <v>0</v>
      </c>
      <c r="S91" s="226">
        <v>0</v>
      </c>
      <c r="T91" s="227">
        <f>S91*H91</f>
        <v>0</v>
      </c>
      <c r="AR91" s="17" t="s">
        <v>450</v>
      </c>
      <c r="AT91" s="17" t="s">
        <v>422</v>
      </c>
      <c r="AU91" s="17" t="s">
        <v>87</v>
      </c>
      <c r="AY91" s="17" t="s">
        <v>152</v>
      </c>
      <c r="BE91" s="228">
        <f>IF(N91="základní",J91,0)</f>
        <v>0</v>
      </c>
      <c r="BF91" s="228">
        <f>IF(N91="snížená",J91,0)</f>
        <v>0</v>
      </c>
      <c r="BG91" s="228">
        <f>IF(N91="zákl. přenesená",J91,0)</f>
        <v>0</v>
      </c>
      <c r="BH91" s="228">
        <f>IF(N91="sníž. přenesená",J91,0)</f>
        <v>0</v>
      </c>
      <c r="BI91" s="228">
        <f>IF(N91="nulová",J91,0)</f>
        <v>0</v>
      </c>
      <c r="BJ91" s="17" t="s">
        <v>160</v>
      </c>
      <c r="BK91" s="228">
        <f>ROUND(I91*H91,2)</f>
        <v>0</v>
      </c>
      <c r="BL91" s="17" t="s">
        <v>450</v>
      </c>
      <c r="BM91" s="17" t="s">
        <v>607</v>
      </c>
    </row>
    <row r="92" s="1" customFormat="1" ht="22.5" customHeight="1">
      <c r="B92" s="39"/>
      <c r="C92" s="217" t="s">
        <v>153</v>
      </c>
      <c r="D92" s="217" t="s">
        <v>155</v>
      </c>
      <c r="E92" s="218" t="s">
        <v>608</v>
      </c>
      <c r="F92" s="219" t="s">
        <v>609</v>
      </c>
      <c r="G92" s="220" t="s">
        <v>251</v>
      </c>
      <c r="H92" s="221">
        <v>20</v>
      </c>
      <c r="I92" s="222"/>
      <c r="J92" s="223">
        <f>ROUND(I92*H92,2)</f>
        <v>0</v>
      </c>
      <c r="K92" s="219" t="s">
        <v>199</v>
      </c>
      <c r="L92" s="44"/>
      <c r="M92" s="224" t="s">
        <v>39</v>
      </c>
      <c r="N92" s="225" t="s">
        <v>53</v>
      </c>
      <c r="O92" s="80"/>
      <c r="P92" s="226">
        <f>O92*H92</f>
        <v>0</v>
      </c>
      <c r="Q92" s="226">
        <v>0</v>
      </c>
      <c r="R92" s="226">
        <f>Q92*H92</f>
        <v>0</v>
      </c>
      <c r="S92" s="226">
        <v>0</v>
      </c>
      <c r="T92" s="227">
        <f>S92*H92</f>
        <v>0</v>
      </c>
      <c r="AR92" s="17" t="s">
        <v>450</v>
      </c>
      <c r="AT92" s="17" t="s">
        <v>155</v>
      </c>
      <c r="AU92" s="17" t="s">
        <v>87</v>
      </c>
      <c r="AY92" s="17" t="s">
        <v>152</v>
      </c>
      <c r="BE92" s="228">
        <f>IF(N92="základní",J92,0)</f>
        <v>0</v>
      </c>
      <c r="BF92" s="228">
        <f>IF(N92="snížená",J92,0)</f>
        <v>0</v>
      </c>
      <c r="BG92" s="228">
        <f>IF(N92="zákl. přenesená",J92,0)</f>
        <v>0</v>
      </c>
      <c r="BH92" s="228">
        <f>IF(N92="sníž. přenesená",J92,0)</f>
        <v>0</v>
      </c>
      <c r="BI92" s="228">
        <f>IF(N92="nulová",J92,0)</f>
        <v>0</v>
      </c>
      <c r="BJ92" s="17" t="s">
        <v>160</v>
      </c>
      <c r="BK92" s="228">
        <f>ROUND(I92*H92,2)</f>
        <v>0</v>
      </c>
      <c r="BL92" s="17" t="s">
        <v>450</v>
      </c>
      <c r="BM92" s="17" t="s">
        <v>610</v>
      </c>
    </row>
    <row r="93" s="1" customFormat="1" ht="22.5" customHeight="1">
      <c r="B93" s="39"/>
      <c r="C93" s="217" t="s">
        <v>222</v>
      </c>
      <c r="D93" s="217" t="s">
        <v>155</v>
      </c>
      <c r="E93" s="218" t="s">
        <v>611</v>
      </c>
      <c r="F93" s="219" t="s">
        <v>612</v>
      </c>
      <c r="G93" s="220" t="s">
        <v>251</v>
      </c>
      <c r="H93" s="221">
        <v>10</v>
      </c>
      <c r="I93" s="222"/>
      <c r="J93" s="223">
        <f>ROUND(I93*H93,2)</f>
        <v>0</v>
      </c>
      <c r="K93" s="219" t="s">
        <v>199</v>
      </c>
      <c r="L93" s="44"/>
      <c r="M93" s="224" t="s">
        <v>39</v>
      </c>
      <c r="N93" s="225" t="s">
        <v>53</v>
      </c>
      <c r="O93" s="80"/>
      <c r="P93" s="226">
        <f>O93*H93</f>
        <v>0</v>
      </c>
      <c r="Q93" s="226">
        <v>0</v>
      </c>
      <c r="R93" s="226">
        <f>Q93*H93</f>
        <v>0</v>
      </c>
      <c r="S93" s="226">
        <v>0</v>
      </c>
      <c r="T93" s="227">
        <f>S93*H93</f>
        <v>0</v>
      </c>
      <c r="AR93" s="17" t="s">
        <v>450</v>
      </c>
      <c r="AT93" s="17" t="s">
        <v>155</v>
      </c>
      <c r="AU93" s="17" t="s">
        <v>87</v>
      </c>
      <c r="AY93" s="17" t="s">
        <v>152</v>
      </c>
      <c r="BE93" s="228">
        <f>IF(N93="základní",J93,0)</f>
        <v>0</v>
      </c>
      <c r="BF93" s="228">
        <f>IF(N93="snížená",J93,0)</f>
        <v>0</v>
      </c>
      <c r="BG93" s="228">
        <f>IF(N93="zákl. přenesená",J93,0)</f>
        <v>0</v>
      </c>
      <c r="BH93" s="228">
        <f>IF(N93="sníž. přenesená",J93,0)</f>
        <v>0</v>
      </c>
      <c r="BI93" s="228">
        <f>IF(N93="nulová",J93,0)</f>
        <v>0</v>
      </c>
      <c r="BJ93" s="17" t="s">
        <v>160</v>
      </c>
      <c r="BK93" s="228">
        <f>ROUND(I93*H93,2)</f>
        <v>0</v>
      </c>
      <c r="BL93" s="17" t="s">
        <v>450</v>
      </c>
      <c r="BM93" s="17" t="s">
        <v>613</v>
      </c>
    </row>
    <row r="94" s="1" customFormat="1" ht="22.5" customHeight="1">
      <c r="B94" s="39"/>
      <c r="C94" s="217" t="s">
        <v>227</v>
      </c>
      <c r="D94" s="217" t="s">
        <v>155</v>
      </c>
      <c r="E94" s="218" t="s">
        <v>614</v>
      </c>
      <c r="F94" s="219" t="s">
        <v>615</v>
      </c>
      <c r="G94" s="220" t="s">
        <v>251</v>
      </c>
      <c r="H94" s="221">
        <v>2</v>
      </c>
      <c r="I94" s="222"/>
      <c r="J94" s="223">
        <f>ROUND(I94*H94,2)</f>
        <v>0</v>
      </c>
      <c r="K94" s="219" t="s">
        <v>199</v>
      </c>
      <c r="L94" s="44"/>
      <c r="M94" s="224" t="s">
        <v>39</v>
      </c>
      <c r="N94" s="225" t="s">
        <v>53</v>
      </c>
      <c r="O94" s="80"/>
      <c r="P94" s="226">
        <f>O94*H94</f>
        <v>0</v>
      </c>
      <c r="Q94" s="226">
        <v>0</v>
      </c>
      <c r="R94" s="226">
        <f>Q94*H94</f>
        <v>0</v>
      </c>
      <c r="S94" s="226">
        <v>0</v>
      </c>
      <c r="T94" s="227">
        <f>S94*H94</f>
        <v>0</v>
      </c>
      <c r="AR94" s="17" t="s">
        <v>450</v>
      </c>
      <c r="AT94" s="17" t="s">
        <v>155</v>
      </c>
      <c r="AU94" s="17" t="s">
        <v>87</v>
      </c>
      <c r="AY94" s="17" t="s">
        <v>152</v>
      </c>
      <c r="BE94" s="228">
        <f>IF(N94="základní",J94,0)</f>
        <v>0</v>
      </c>
      <c r="BF94" s="228">
        <f>IF(N94="snížená",J94,0)</f>
        <v>0</v>
      </c>
      <c r="BG94" s="228">
        <f>IF(N94="zákl. přenesená",J94,0)</f>
        <v>0</v>
      </c>
      <c r="BH94" s="228">
        <f>IF(N94="sníž. přenesená",J94,0)</f>
        <v>0</v>
      </c>
      <c r="BI94" s="228">
        <f>IF(N94="nulová",J94,0)</f>
        <v>0</v>
      </c>
      <c r="BJ94" s="17" t="s">
        <v>160</v>
      </c>
      <c r="BK94" s="228">
        <f>ROUND(I94*H94,2)</f>
        <v>0</v>
      </c>
      <c r="BL94" s="17" t="s">
        <v>450</v>
      </c>
      <c r="BM94" s="17" t="s">
        <v>616</v>
      </c>
    </row>
    <row r="95" s="1" customFormat="1" ht="33.75" customHeight="1">
      <c r="B95" s="39"/>
      <c r="C95" s="217" t="s">
        <v>235</v>
      </c>
      <c r="D95" s="217" t="s">
        <v>155</v>
      </c>
      <c r="E95" s="218" t="s">
        <v>617</v>
      </c>
      <c r="F95" s="219" t="s">
        <v>618</v>
      </c>
      <c r="G95" s="220" t="s">
        <v>251</v>
      </c>
      <c r="H95" s="221">
        <v>10</v>
      </c>
      <c r="I95" s="222"/>
      <c r="J95" s="223">
        <f>ROUND(I95*H95,2)</f>
        <v>0</v>
      </c>
      <c r="K95" s="219" t="s">
        <v>199</v>
      </c>
      <c r="L95" s="44"/>
      <c r="M95" s="224" t="s">
        <v>39</v>
      </c>
      <c r="N95" s="225" t="s">
        <v>53</v>
      </c>
      <c r="O95" s="80"/>
      <c r="P95" s="226">
        <f>O95*H95</f>
        <v>0</v>
      </c>
      <c r="Q95" s="226">
        <v>0</v>
      </c>
      <c r="R95" s="226">
        <f>Q95*H95</f>
        <v>0</v>
      </c>
      <c r="S95" s="226">
        <v>0</v>
      </c>
      <c r="T95" s="227">
        <f>S95*H95</f>
        <v>0</v>
      </c>
      <c r="AR95" s="17" t="s">
        <v>450</v>
      </c>
      <c r="AT95" s="17" t="s">
        <v>155</v>
      </c>
      <c r="AU95" s="17" t="s">
        <v>87</v>
      </c>
      <c r="AY95" s="17" t="s">
        <v>152</v>
      </c>
      <c r="BE95" s="228">
        <f>IF(N95="základní",J95,0)</f>
        <v>0</v>
      </c>
      <c r="BF95" s="228">
        <f>IF(N95="snížená",J95,0)</f>
        <v>0</v>
      </c>
      <c r="BG95" s="228">
        <f>IF(N95="zákl. přenesená",J95,0)</f>
        <v>0</v>
      </c>
      <c r="BH95" s="228">
        <f>IF(N95="sníž. přenesená",J95,0)</f>
        <v>0</v>
      </c>
      <c r="BI95" s="228">
        <f>IF(N95="nulová",J95,0)</f>
        <v>0</v>
      </c>
      <c r="BJ95" s="17" t="s">
        <v>160</v>
      </c>
      <c r="BK95" s="228">
        <f>ROUND(I95*H95,2)</f>
        <v>0</v>
      </c>
      <c r="BL95" s="17" t="s">
        <v>450</v>
      </c>
      <c r="BM95" s="17" t="s">
        <v>619</v>
      </c>
    </row>
    <row r="96" s="1" customFormat="1" ht="33.75" customHeight="1">
      <c r="B96" s="39"/>
      <c r="C96" s="217" t="s">
        <v>242</v>
      </c>
      <c r="D96" s="217" t="s">
        <v>155</v>
      </c>
      <c r="E96" s="218" t="s">
        <v>620</v>
      </c>
      <c r="F96" s="219" t="s">
        <v>621</v>
      </c>
      <c r="G96" s="220" t="s">
        <v>251</v>
      </c>
      <c r="H96" s="221">
        <v>10</v>
      </c>
      <c r="I96" s="222"/>
      <c r="J96" s="223">
        <f>ROUND(I96*H96,2)</f>
        <v>0</v>
      </c>
      <c r="K96" s="219" t="s">
        <v>199</v>
      </c>
      <c r="L96" s="44"/>
      <c r="M96" s="224" t="s">
        <v>39</v>
      </c>
      <c r="N96" s="225" t="s">
        <v>53</v>
      </c>
      <c r="O96" s="80"/>
      <c r="P96" s="226">
        <f>O96*H96</f>
        <v>0</v>
      </c>
      <c r="Q96" s="226">
        <v>0</v>
      </c>
      <c r="R96" s="226">
        <f>Q96*H96</f>
        <v>0</v>
      </c>
      <c r="S96" s="226">
        <v>0</v>
      </c>
      <c r="T96" s="227">
        <f>S96*H96</f>
        <v>0</v>
      </c>
      <c r="AR96" s="17" t="s">
        <v>450</v>
      </c>
      <c r="AT96" s="17" t="s">
        <v>155</v>
      </c>
      <c r="AU96" s="17" t="s">
        <v>87</v>
      </c>
      <c r="AY96" s="17" t="s">
        <v>152</v>
      </c>
      <c r="BE96" s="228">
        <f>IF(N96="základní",J96,0)</f>
        <v>0</v>
      </c>
      <c r="BF96" s="228">
        <f>IF(N96="snížená",J96,0)</f>
        <v>0</v>
      </c>
      <c r="BG96" s="228">
        <f>IF(N96="zákl. přenesená",J96,0)</f>
        <v>0</v>
      </c>
      <c r="BH96" s="228">
        <f>IF(N96="sníž. přenesená",J96,0)</f>
        <v>0</v>
      </c>
      <c r="BI96" s="228">
        <f>IF(N96="nulová",J96,0)</f>
        <v>0</v>
      </c>
      <c r="BJ96" s="17" t="s">
        <v>160</v>
      </c>
      <c r="BK96" s="228">
        <f>ROUND(I96*H96,2)</f>
        <v>0</v>
      </c>
      <c r="BL96" s="17" t="s">
        <v>450</v>
      </c>
      <c r="BM96" s="17" t="s">
        <v>622</v>
      </c>
    </row>
    <row r="97" s="1" customFormat="1" ht="45" customHeight="1">
      <c r="B97" s="39"/>
      <c r="C97" s="217" t="s">
        <v>248</v>
      </c>
      <c r="D97" s="217" t="s">
        <v>155</v>
      </c>
      <c r="E97" s="218" t="s">
        <v>623</v>
      </c>
      <c r="F97" s="219" t="s">
        <v>624</v>
      </c>
      <c r="G97" s="220" t="s">
        <v>251</v>
      </c>
      <c r="H97" s="221">
        <v>10</v>
      </c>
      <c r="I97" s="222"/>
      <c r="J97" s="223">
        <f>ROUND(I97*H97,2)</f>
        <v>0</v>
      </c>
      <c r="K97" s="219" t="s">
        <v>199</v>
      </c>
      <c r="L97" s="44"/>
      <c r="M97" s="224" t="s">
        <v>39</v>
      </c>
      <c r="N97" s="225" t="s">
        <v>53</v>
      </c>
      <c r="O97" s="80"/>
      <c r="P97" s="226">
        <f>O97*H97</f>
        <v>0</v>
      </c>
      <c r="Q97" s="226">
        <v>0</v>
      </c>
      <c r="R97" s="226">
        <f>Q97*H97</f>
        <v>0</v>
      </c>
      <c r="S97" s="226">
        <v>0</v>
      </c>
      <c r="T97" s="227">
        <f>S97*H97</f>
        <v>0</v>
      </c>
      <c r="AR97" s="17" t="s">
        <v>450</v>
      </c>
      <c r="AT97" s="17" t="s">
        <v>155</v>
      </c>
      <c r="AU97" s="17" t="s">
        <v>87</v>
      </c>
      <c r="AY97" s="17" t="s">
        <v>152</v>
      </c>
      <c r="BE97" s="228">
        <f>IF(N97="základní",J97,0)</f>
        <v>0</v>
      </c>
      <c r="BF97" s="228">
        <f>IF(N97="snížená",J97,0)</f>
        <v>0</v>
      </c>
      <c r="BG97" s="228">
        <f>IF(N97="zákl. přenesená",J97,0)</f>
        <v>0</v>
      </c>
      <c r="BH97" s="228">
        <f>IF(N97="sníž. přenesená",J97,0)</f>
        <v>0</v>
      </c>
      <c r="BI97" s="228">
        <f>IF(N97="nulová",J97,0)</f>
        <v>0</v>
      </c>
      <c r="BJ97" s="17" t="s">
        <v>160</v>
      </c>
      <c r="BK97" s="228">
        <f>ROUND(I97*H97,2)</f>
        <v>0</v>
      </c>
      <c r="BL97" s="17" t="s">
        <v>450</v>
      </c>
      <c r="BM97" s="17" t="s">
        <v>625</v>
      </c>
    </row>
    <row r="98" s="1" customFormat="1" ht="33.75" customHeight="1">
      <c r="B98" s="39"/>
      <c r="C98" s="217" t="s">
        <v>257</v>
      </c>
      <c r="D98" s="217" t="s">
        <v>155</v>
      </c>
      <c r="E98" s="218" t="s">
        <v>626</v>
      </c>
      <c r="F98" s="219" t="s">
        <v>627</v>
      </c>
      <c r="G98" s="220" t="s">
        <v>251</v>
      </c>
      <c r="H98" s="221">
        <v>2</v>
      </c>
      <c r="I98" s="222"/>
      <c r="J98" s="223">
        <f>ROUND(I98*H98,2)</f>
        <v>0</v>
      </c>
      <c r="K98" s="219" t="s">
        <v>199</v>
      </c>
      <c r="L98" s="44"/>
      <c r="M98" s="224" t="s">
        <v>39</v>
      </c>
      <c r="N98" s="225" t="s">
        <v>53</v>
      </c>
      <c r="O98" s="80"/>
      <c r="P98" s="226">
        <f>O98*H98</f>
        <v>0</v>
      </c>
      <c r="Q98" s="226">
        <v>0</v>
      </c>
      <c r="R98" s="226">
        <f>Q98*H98</f>
        <v>0</v>
      </c>
      <c r="S98" s="226">
        <v>0</v>
      </c>
      <c r="T98" s="227">
        <f>S98*H98</f>
        <v>0</v>
      </c>
      <c r="AR98" s="17" t="s">
        <v>450</v>
      </c>
      <c r="AT98" s="17" t="s">
        <v>155</v>
      </c>
      <c r="AU98" s="17" t="s">
        <v>87</v>
      </c>
      <c r="AY98" s="17" t="s">
        <v>152</v>
      </c>
      <c r="BE98" s="228">
        <f>IF(N98="základní",J98,0)</f>
        <v>0</v>
      </c>
      <c r="BF98" s="228">
        <f>IF(N98="snížená",J98,0)</f>
        <v>0</v>
      </c>
      <c r="BG98" s="228">
        <f>IF(N98="zákl. přenesená",J98,0)</f>
        <v>0</v>
      </c>
      <c r="BH98" s="228">
        <f>IF(N98="sníž. přenesená",J98,0)</f>
        <v>0</v>
      </c>
      <c r="BI98" s="228">
        <f>IF(N98="nulová",J98,0)</f>
        <v>0</v>
      </c>
      <c r="BJ98" s="17" t="s">
        <v>160</v>
      </c>
      <c r="BK98" s="228">
        <f>ROUND(I98*H98,2)</f>
        <v>0</v>
      </c>
      <c r="BL98" s="17" t="s">
        <v>450</v>
      </c>
      <c r="BM98" s="17" t="s">
        <v>628</v>
      </c>
    </row>
    <row r="99" s="1" customFormat="1" ht="22.5" customHeight="1">
      <c r="B99" s="39"/>
      <c r="C99" s="217" t="s">
        <v>262</v>
      </c>
      <c r="D99" s="217" t="s">
        <v>155</v>
      </c>
      <c r="E99" s="218" t="s">
        <v>629</v>
      </c>
      <c r="F99" s="219" t="s">
        <v>630</v>
      </c>
      <c r="G99" s="220" t="s">
        <v>251</v>
      </c>
      <c r="H99" s="221">
        <v>5</v>
      </c>
      <c r="I99" s="222"/>
      <c r="J99" s="223">
        <f>ROUND(I99*H99,2)</f>
        <v>0</v>
      </c>
      <c r="K99" s="219" t="s">
        <v>199</v>
      </c>
      <c r="L99" s="44"/>
      <c r="M99" s="224" t="s">
        <v>39</v>
      </c>
      <c r="N99" s="225" t="s">
        <v>53</v>
      </c>
      <c r="O99" s="80"/>
      <c r="P99" s="226">
        <f>O99*H99</f>
        <v>0</v>
      </c>
      <c r="Q99" s="226">
        <v>0</v>
      </c>
      <c r="R99" s="226">
        <f>Q99*H99</f>
        <v>0</v>
      </c>
      <c r="S99" s="226">
        <v>0</v>
      </c>
      <c r="T99" s="227">
        <f>S99*H99</f>
        <v>0</v>
      </c>
      <c r="AR99" s="17" t="s">
        <v>450</v>
      </c>
      <c r="AT99" s="17" t="s">
        <v>155</v>
      </c>
      <c r="AU99" s="17" t="s">
        <v>87</v>
      </c>
      <c r="AY99" s="17" t="s">
        <v>152</v>
      </c>
      <c r="BE99" s="228">
        <f>IF(N99="základní",J99,0)</f>
        <v>0</v>
      </c>
      <c r="BF99" s="228">
        <f>IF(N99="snížená",J99,0)</f>
        <v>0</v>
      </c>
      <c r="BG99" s="228">
        <f>IF(N99="zákl. přenesená",J99,0)</f>
        <v>0</v>
      </c>
      <c r="BH99" s="228">
        <f>IF(N99="sníž. přenesená",J99,0)</f>
        <v>0</v>
      </c>
      <c r="BI99" s="228">
        <f>IF(N99="nulová",J99,0)</f>
        <v>0</v>
      </c>
      <c r="BJ99" s="17" t="s">
        <v>160</v>
      </c>
      <c r="BK99" s="228">
        <f>ROUND(I99*H99,2)</f>
        <v>0</v>
      </c>
      <c r="BL99" s="17" t="s">
        <v>450</v>
      </c>
      <c r="BM99" s="17" t="s">
        <v>631</v>
      </c>
    </row>
    <row r="100" s="13" customFormat="1">
      <c r="B100" s="242"/>
      <c r="C100" s="243"/>
      <c r="D100" s="229" t="s">
        <v>164</v>
      </c>
      <c r="E100" s="243"/>
      <c r="F100" s="245" t="s">
        <v>632</v>
      </c>
      <c r="G100" s="243"/>
      <c r="H100" s="246">
        <v>5</v>
      </c>
      <c r="I100" s="247"/>
      <c r="J100" s="243"/>
      <c r="K100" s="243"/>
      <c r="L100" s="248"/>
      <c r="M100" s="274"/>
      <c r="N100" s="275"/>
      <c r="O100" s="275"/>
      <c r="P100" s="275"/>
      <c r="Q100" s="275"/>
      <c r="R100" s="275"/>
      <c r="S100" s="275"/>
      <c r="T100" s="276"/>
      <c r="AT100" s="252" t="s">
        <v>164</v>
      </c>
      <c r="AU100" s="252" t="s">
        <v>87</v>
      </c>
      <c r="AV100" s="13" t="s">
        <v>89</v>
      </c>
      <c r="AW100" s="13" t="s">
        <v>4</v>
      </c>
      <c r="AX100" s="13" t="s">
        <v>87</v>
      </c>
      <c r="AY100" s="252" t="s">
        <v>152</v>
      </c>
    </row>
    <row r="101" s="1" customFormat="1" ht="6.96" customHeight="1">
      <c r="B101" s="58"/>
      <c r="C101" s="59"/>
      <c r="D101" s="59"/>
      <c r="E101" s="59"/>
      <c r="F101" s="59"/>
      <c r="G101" s="59"/>
      <c r="H101" s="59"/>
      <c r="I101" s="168"/>
      <c r="J101" s="59"/>
      <c r="K101" s="59"/>
      <c r="L101" s="44"/>
    </row>
  </sheetData>
  <sheetProtection sheet="1" autoFilter="0" formatColumns="0" formatRows="0" objects="1" scenarios="1" spinCount="100000" saltValue="wLFzK8si0mmOQPIDua6wceODY3BMqa0peLEg+TTER2/6L9ByvLKyW96lRO7Q5drC/P8Hl0WLhR3eaj8bQK9ccA==" hashValue="3NZJs2UWzvQyvxSWu8m06kItaOqpj/x4Lclg9OXCmkAVZwckx/NS06vYuXT1Hyaf8uNunOi8KcYJ/WlNguSUow==" algorithmName="SHA-512" password="CC35"/>
  <autoFilter ref="C85:K100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4:H74"/>
    <mergeCell ref="E76:H76"/>
    <mergeCell ref="E78:H78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36" customWidth="1"/>
    <col min="10" max="10" width="23.5" customWidth="1"/>
    <col min="11" max="11" width="15.5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7" t="s">
        <v>106</v>
      </c>
    </row>
    <row r="3" ht="6.96" customHeight="1">
      <c r="B3" s="138"/>
      <c r="C3" s="139"/>
      <c r="D3" s="139"/>
      <c r="E3" s="139"/>
      <c r="F3" s="139"/>
      <c r="G3" s="139"/>
      <c r="H3" s="139"/>
      <c r="I3" s="140"/>
      <c r="J3" s="139"/>
      <c r="K3" s="139"/>
      <c r="L3" s="20"/>
      <c r="AT3" s="17" t="s">
        <v>89</v>
      </c>
    </row>
    <row r="4" ht="24.96" customHeight="1">
      <c r="B4" s="20"/>
      <c r="D4" s="141" t="s">
        <v>114</v>
      </c>
      <c r="L4" s="20"/>
      <c r="M4" s="24" t="s">
        <v>10</v>
      </c>
      <c r="AT4" s="17" t="s">
        <v>41</v>
      </c>
    </row>
    <row r="5" ht="6.96" customHeight="1">
      <c r="B5" s="20"/>
      <c r="L5" s="20"/>
    </row>
    <row r="6" ht="12" customHeight="1">
      <c r="B6" s="20"/>
      <c r="D6" s="142" t="s">
        <v>16</v>
      </c>
      <c r="L6" s="20"/>
    </row>
    <row r="7" ht="16.5" customHeight="1">
      <c r="B7" s="20"/>
      <c r="E7" s="143" t="str">
        <f>'Rekapitulace stavby'!K6</f>
        <v>Oprava traťového úseku v km 4,459 - 6,750 (Most n.n. - Herkules)</v>
      </c>
      <c r="F7" s="142"/>
      <c r="G7" s="142"/>
      <c r="H7" s="142"/>
      <c r="L7" s="20"/>
    </row>
    <row r="8" ht="12" customHeight="1">
      <c r="B8" s="20"/>
      <c r="D8" s="142" t="s">
        <v>126</v>
      </c>
      <c r="L8" s="20"/>
    </row>
    <row r="9" s="1" customFormat="1" ht="16.5" customHeight="1">
      <c r="B9" s="44"/>
      <c r="E9" s="143" t="s">
        <v>633</v>
      </c>
      <c r="F9" s="1"/>
      <c r="G9" s="1"/>
      <c r="H9" s="1"/>
      <c r="I9" s="144"/>
      <c r="L9" s="44"/>
    </row>
    <row r="10" s="1" customFormat="1" ht="12" customHeight="1">
      <c r="B10" s="44"/>
      <c r="D10" s="142" t="s">
        <v>128</v>
      </c>
      <c r="I10" s="144"/>
      <c r="L10" s="44"/>
    </row>
    <row r="11" s="1" customFormat="1" ht="36.96" customHeight="1">
      <c r="B11" s="44"/>
      <c r="E11" s="145" t="s">
        <v>634</v>
      </c>
      <c r="F11" s="1"/>
      <c r="G11" s="1"/>
      <c r="H11" s="1"/>
      <c r="I11" s="144"/>
      <c r="L11" s="44"/>
    </row>
    <row r="12" s="1" customFormat="1">
      <c r="B12" s="44"/>
      <c r="I12" s="144"/>
      <c r="L12" s="44"/>
    </row>
    <row r="13" s="1" customFormat="1" ht="12" customHeight="1">
      <c r="B13" s="44"/>
      <c r="D13" s="142" t="s">
        <v>18</v>
      </c>
      <c r="F13" s="17" t="s">
        <v>39</v>
      </c>
      <c r="I13" s="146" t="s">
        <v>20</v>
      </c>
      <c r="J13" s="17" t="s">
        <v>39</v>
      </c>
      <c r="L13" s="44"/>
    </row>
    <row r="14" s="1" customFormat="1" ht="12" customHeight="1">
      <c r="B14" s="44"/>
      <c r="D14" s="142" t="s">
        <v>22</v>
      </c>
      <c r="F14" s="17" t="s">
        <v>23</v>
      </c>
      <c r="I14" s="146" t="s">
        <v>24</v>
      </c>
      <c r="J14" s="147" t="str">
        <f>'Rekapitulace stavby'!AN8</f>
        <v>15. 1. 2019</v>
      </c>
      <c r="L14" s="44"/>
    </row>
    <row r="15" s="1" customFormat="1" ht="10.8" customHeight="1">
      <c r="B15" s="44"/>
      <c r="I15" s="144"/>
      <c r="L15" s="44"/>
    </row>
    <row r="16" s="1" customFormat="1" ht="12" customHeight="1">
      <c r="B16" s="44"/>
      <c r="D16" s="142" t="s">
        <v>30</v>
      </c>
      <c r="I16" s="146" t="s">
        <v>31</v>
      </c>
      <c r="J16" s="17" t="s">
        <v>32</v>
      </c>
      <c r="L16" s="44"/>
    </row>
    <row r="17" s="1" customFormat="1" ht="18" customHeight="1">
      <c r="B17" s="44"/>
      <c r="E17" s="17" t="s">
        <v>33</v>
      </c>
      <c r="I17" s="146" t="s">
        <v>34</v>
      </c>
      <c r="J17" s="17" t="s">
        <v>35</v>
      </c>
      <c r="L17" s="44"/>
    </row>
    <row r="18" s="1" customFormat="1" ht="6.96" customHeight="1">
      <c r="B18" s="44"/>
      <c r="I18" s="144"/>
      <c r="L18" s="44"/>
    </row>
    <row r="19" s="1" customFormat="1" ht="12" customHeight="1">
      <c r="B19" s="44"/>
      <c r="D19" s="142" t="s">
        <v>36</v>
      </c>
      <c r="I19" s="146" t="s">
        <v>31</v>
      </c>
      <c r="J19" s="33" t="str">
        <f>'Rekapitulace stavby'!AN13</f>
        <v>Vyplň údaj</v>
      </c>
      <c r="L19" s="44"/>
    </row>
    <row r="20" s="1" customFormat="1" ht="18" customHeight="1">
      <c r="B20" s="44"/>
      <c r="E20" s="33" t="str">
        <f>'Rekapitulace stavby'!E14</f>
        <v>Vyplň údaj</v>
      </c>
      <c r="F20" s="17"/>
      <c r="G20" s="17"/>
      <c r="H20" s="17"/>
      <c r="I20" s="146" t="s">
        <v>34</v>
      </c>
      <c r="J20" s="33" t="str">
        <f>'Rekapitulace stavby'!AN14</f>
        <v>Vyplň údaj</v>
      </c>
      <c r="L20" s="44"/>
    </row>
    <row r="21" s="1" customFormat="1" ht="6.96" customHeight="1">
      <c r="B21" s="44"/>
      <c r="I21" s="144"/>
      <c r="L21" s="44"/>
    </row>
    <row r="22" s="1" customFormat="1" ht="12" customHeight="1">
      <c r="B22" s="44"/>
      <c r="D22" s="142" t="s">
        <v>38</v>
      </c>
      <c r="I22" s="146" t="s">
        <v>31</v>
      </c>
      <c r="J22" s="17" t="str">
        <f>IF('Rekapitulace stavby'!AN16="","",'Rekapitulace stavby'!AN16)</f>
        <v/>
      </c>
      <c r="L22" s="44"/>
    </row>
    <row r="23" s="1" customFormat="1" ht="18" customHeight="1">
      <c r="B23" s="44"/>
      <c r="E23" s="17" t="str">
        <f>IF('Rekapitulace stavby'!E17="","",'Rekapitulace stavby'!E17)</f>
        <v xml:space="preserve"> </v>
      </c>
      <c r="I23" s="146" t="s">
        <v>34</v>
      </c>
      <c r="J23" s="17" t="str">
        <f>IF('Rekapitulace stavby'!AN17="","",'Rekapitulace stavby'!AN17)</f>
        <v/>
      </c>
      <c r="L23" s="44"/>
    </row>
    <row r="24" s="1" customFormat="1" ht="6.96" customHeight="1">
      <c r="B24" s="44"/>
      <c r="I24" s="144"/>
      <c r="L24" s="44"/>
    </row>
    <row r="25" s="1" customFormat="1" ht="12" customHeight="1">
      <c r="B25" s="44"/>
      <c r="D25" s="142" t="s">
        <v>42</v>
      </c>
      <c r="I25" s="146" t="s">
        <v>31</v>
      </c>
      <c r="J25" s="17" t="s">
        <v>39</v>
      </c>
      <c r="L25" s="44"/>
    </row>
    <row r="26" s="1" customFormat="1" ht="18" customHeight="1">
      <c r="B26" s="44"/>
      <c r="E26" s="17" t="s">
        <v>43</v>
      </c>
      <c r="I26" s="146" t="s">
        <v>34</v>
      </c>
      <c r="J26" s="17" t="s">
        <v>39</v>
      </c>
      <c r="L26" s="44"/>
    </row>
    <row r="27" s="1" customFormat="1" ht="6.96" customHeight="1">
      <c r="B27" s="44"/>
      <c r="I27" s="144"/>
      <c r="L27" s="44"/>
    </row>
    <row r="28" s="1" customFormat="1" ht="12" customHeight="1">
      <c r="B28" s="44"/>
      <c r="D28" s="142" t="s">
        <v>44</v>
      </c>
      <c r="I28" s="144"/>
      <c r="L28" s="44"/>
    </row>
    <row r="29" s="7" customFormat="1" ht="45" customHeight="1">
      <c r="B29" s="148"/>
      <c r="E29" s="149" t="s">
        <v>45</v>
      </c>
      <c r="F29" s="149"/>
      <c r="G29" s="149"/>
      <c r="H29" s="149"/>
      <c r="I29" s="150"/>
      <c r="L29" s="148"/>
    </row>
    <row r="30" s="1" customFormat="1" ht="6.96" customHeight="1">
      <c r="B30" s="44"/>
      <c r="I30" s="144"/>
      <c r="L30" s="44"/>
    </row>
    <row r="31" s="1" customFormat="1" ht="6.96" customHeight="1">
      <c r="B31" s="44"/>
      <c r="D31" s="72"/>
      <c r="E31" s="72"/>
      <c r="F31" s="72"/>
      <c r="G31" s="72"/>
      <c r="H31" s="72"/>
      <c r="I31" s="151"/>
      <c r="J31" s="72"/>
      <c r="K31" s="72"/>
      <c r="L31" s="44"/>
    </row>
    <row r="32" s="1" customFormat="1" ht="25.44" customHeight="1">
      <c r="B32" s="44"/>
      <c r="D32" s="152" t="s">
        <v>46</v>
      </c>
      <c r="I32" s="144"/>
      <c r="J32" s="153">
        <f>ROUND(J86, 2)</f>
        <v>0</v>
      </c>
      <c r="L32" s="44"/>
    </row>
    <row r="33" s="1" customFormat="1" ht="6.96" customHeight="1">
      <c r="B33" s="44"/>
      <c r="D33" s="72"/>
      <c r="E33" s="72"/>
      <c r="F33" s="72"/>
      <c r="G33" s="72"/>
      <c r="H33" s="72"/>
      <c r="I33" s="151"/>
      <c r="J33" s="72"/>
      <c r="K33" s="72"/>
      <c r="L33" s="44"/>
    </row>
    <row r="34" s="1" customFormat="1" ht="14.4" customHeight="1">
      <c r="B34" s="44"/>
      <c r="F34" s="154" t="s">
        <v>48</v>
      </c>
      <c r="I34" s="155" t="s">
        <v>47</v>
      </c>
      <c r="J34" s="154" t="s">
        <v>49</v>
      </c>
      <c r="L34" s="44"/>
    </row>
    <row r="35" hidden="1" s="1" customFormat="1" ht="14.4" customHeight="1">
      <c r="B35" s="44"/>
      <c r="D35" s="142" t="s">
        <v>50</v>
      </c>
      <c r="E35" s="142" t="s">
        <v>51</v>
      </c>
      <c r="F35" s="156">
        <f>ROUND((SUM(BE86:BE96)),  2)</f>
        <v>0</v>
      </c>
      <c r="I35" s="157">
        <v>0.20999999999999999</v>
      </c>
      <c r="J35" s="156">
        <f>ROUND(((SUM(BE86:BE96))*I35),  2)</f>
        <v>0</v>
      </c>
      <c r="L35" s="44"/>
    </row>
    <row r="36" hidden="1" s="1" customFormat="1" ht="14.4" customHeight="1">
      <c r="B36" s="44"/>
      <c r="E36" s="142" t="s">
        <v>52</v>
      </c>
      <c r="F36" s="156">
        <f>ROUND((SUM(BF86:BF96)),  2)</f>
        <v>0</v>
      </c>
      <c r="I36" s="157">
        <v>0.14999999999999999</v>
      </c>
      <c r="J36" s="156">
        <f>ROUND(((SUM(BF86:BF96))*I36),  2)</f>
        <v>0</v>
      </c>
      <c r="L36" s="44"/>
    </row>
    <row r="37" s="1" customFormat="1" ht="14.4" customHeight="1">
      <c r="B37" s="44"/>
      <c r="D37" s="142" t="s">
        <v>50</v>
      </c>
      <c r="E37" s="142" t="s">
        <v>53</v>
      </c>
      <c r="F37" s="156">
        <f>ROUND((SUM(BG86:BG96)),  2)</f>
        <v>0</v>
      </c>
      <c r="I37" s="157">
        <v>0.20999999999999999</v>
      </c>
      <c r="J37" s="156">
        <f>0</f>
        <v>0</v>
      </c>
      <c r="L37" s="44"/>
    </row>
    <row r="38" s="1" customFormat="1" ht="14.4" customHeight="1">
      <c r="B38" s="44"/>
      <c r="E38" s="142" t="s">
        <v>54</v>
      </c>
      <c r="F38" s="156">
        <f>ROUND((SUM(BH86:BH96)),  2)</f>
        <v>0</v>
      </c>
      <c r="I38" s="157">
        <v>0.14999999999999999</v>
      </c>
      <c r="J38" s="156">
        <f>0</f>
        <v>0</v>
      </c>
      <c r="L38" s="44"/>
    </row>
    <row r="39" hidden="1" s="1" customFormat="1" ht="14.4" customHeight="1">
      <c r="B39" s="44"/>
      <c r="E39" s="142" t="s">
        <v>55</v>
      </c>
      <c r="F39" s="156">
        <f>ROUND((SUM(BI86:BI96)),  2)</f>
        <v>0</v>
      </c>
      <c r="I39" s="157">
        <v>0</v>
      </c>
      <c r="J39" s="156">
        <f>0</f>
        <v>0</v>
      </c>
      <c r="L39" s="44"/>
    </row>
    <row r="40" s="1" customFormat="1" ht="6.96" customHeight="1">
      <c r="B40" s="44"/>
      <c r="I40" s="144"/>
      <c r="L40" s="44"/>
    </row>
    <row r="41" s="1" customFormat="1" ht="25.44" customHeight="1">
      <c r="B41" s="44"/>
      <c r="C41" s="158"/>
      <c r="D41" s="159" t="s">
        <v>56</v>
      </c>
      <c r="E41" s="160"/>
      <c r="F41" s="160"/>
      <c r="G41" s="161" t="s">
        <v>57</v>
      </c>
      <c r="H41" s="162" t="s">
        <v>58</v>
      </c>
      <c r="I41" s="163"/>
      <c r="J41" s="164">
        <f>SUM(J32:J39)</f>
        <v>0</v>
      </c>
      <c r="K41" s="165"/>
      <c r="L41" s="44"/>
    </row>
    <row r="42" s="1" customFormat="1" ht="14.4" customHeight="1">
      <c r="B42" s="166"/>
      <c r="C42" s="167"/>
      <c r="D42" s="167"/>
      <c r="E42" s="167"/>
      <c r="F42" s="167"/>
      <c r="G42" s="167"/>
      <c r="H42" s="167"/>
      <c r="I42" s="168"/>
      <c r="J42" s="167"/>
      <c r="K42" s="167"/>
      <c r="L42" s="44"/>
    </row>
    <row r="46" s="1" customFormat="1" ht="6.96" customHeight="1">
      <c r="B46" s="169"/>
      <c r="C46" s="170"/>
      <c r="D46" s="170"/>
      <c r="E46" s="170"/>
      <c r="F46" s="170"/>
      <c r="G46" s="170"/>
      <c r="H46" s="170"/>
      <c r="I46" s="171"/>
      <c r="J46" s="170"/>
      <c r="K46" s="170"/>
      <c r="L46" s="44"/>
    </row>
    <row r="47" s="1" customFormat="1" ht="24.96" customHeight="1">
      <c r="B47" s="39"/>
      <c r="C47" s="23" t="s">
        <v>130</v>
      </c>
      <c r="D47" s="40"/>
      <c r="E47" s="40"/>
      <c r="F47" s="40"/>
      <c r="G47" s="40"/>
      <c r="H47" s="40"/>
      <c r="I47" s="144"/>
      <c r="J47" s="40"/>
      <c r="K47" s="40"/>
      <c r="L47" s="44"/>
    </row>
    <row r="48" s="1" customFormat="1" ht="6.96" customHeight="1">
      <c r="B48" s="39"/>
      <c r="C48" s="40"/>
      <c r="D48" s="40"/>
      <c r="E48" s="40"/>
      <c r="F48" s="40"/>
      <c r="G48" s="40"/>
      <c r="H48" s="40"/>
      <c r="I48" s="144"/>
      <c r="J48" s="40"/>
      <c r="K48" s="40"/>
      <c r="L48" s="44"/>
    </row>
    <row r="49" s="1" customFormat="1" ht="12" customHeight="1">
      <c r="B49" s="39"/>
      <c r="C49" s="32" t="s">
        <v>16</v>
      </c>
      <c r="D49" s="40"/>
      <c r="E49" s="40"/>
      <c r="F49" s="40"/>
      <c r="G49" s="40"/>
      <c r="H49" s="40"/>
      <c r="I49" s="144"/>
      <c r="J49" s="40"/>
      <c r="K49" s="40"/>
      <c r="L49" s="44"/>
    </row>
    <row r="50" s="1" customFormat="1" ht="16.5" customHeight="1">
      <c r="B50" s="39"/>
      <c r="C50" s="40"/>
      <c r="D50" s="40"/>
      <c r="E50" s="172" t="str">
        <f>E7</f>
        <v>Oprava traťového úseku v km 4,459 - 6,750 (Most n.n. - Herkules)</v>
      </c>
      <c r="F50" s="32"/>
      <c r="G50" s="32"/>
      <c r="H50" s="32"/>
      <c r="I50" s="144"/>
      <c r="J50" s="40"/>
      <c r="K50" s="40"/>
      <c r="L50" s="44"/>
    </row>
    <row r="51" ht="12" customHeight="1">
      <c r="B51" s="21"/>
      <c r="C51" s="32" t="s">
        <v>126</v>
      </c>
      <c r="D51" s="22"/>
      <c r="E51" s="22"/>
      <c r="F51" s="22"/>
      <c r="G51" s="22"/>
      <c r="H51" s="22"/>
      <c r="I51" s="136"/>
      <c r="J51" s="22"/>
      <c r="K51" s="22"/>
      <c r="L51" s="20"/>
    </row>
    <row r="52" s="1" customFormat="1" ht="16.5" customHeight="1">
      <c r="B52" s="39"/>
      <c r="C52" s="40"/>
      <c r="D52" s="40"/>
      <c r="E52" s="172" t="s">
        <v>633</v>
      </c>
      <c r="F52" s="40"/>
      <c r="G52" s="40"/>
      <c r="H52" s="40"/>
      <c r="I52" s="144"/>
      <c r="J52" s="40"/>
      <c r="K52" s="40"/>
      <c r="L52" s="44"/>
    </row>
    <row r="53" s="1" customFormat="1" ht="12" customHeight="1">
      <c r="B53" s="39"/>
      <c r="C53" s="32" t="s">
        <v>128</v>
      </c>
      <c r="D53" s="40"/>
      <c r="E53" s="40"/>
      <c r="F53" s="40"/>
      <c r="G53" s="40"/>
      <c r="H53" s="40"/>
      <c r="I53" s="144"/>
      <c r="J53" s="40"/>
      <c r="K53" s="40"/>
      <c r="L53" s="44"/>
    </row>
    <row r="54" s="1" customFormat="1" ht="16.5" customHeight="1">
      <c r="B54" s="39"/>
      <c r="C54" s="40"/>
      <c r="D54" s="40"/>
      <c r="E54" s="65" t="str">
        <f>E11</f>
        <v>Č21 - VRN</v>
      </c>
      <c r="F54" s="40"/>
      <c r="G54" s="40"/>
      <c r="H54" s="40"/>
      <c r="I54" s="144"/>
      <c r="J54" s="40"/>
      <c r="K54" s="40"/>
      <c r="L54" s="44"/>
    </row>
    <row r="55" s="1" customFormat="1" ht="6.96" customHeight="1">
      <c r="B55" s="39"/>
      <c r="C55" s="40"/>
      <c r="D55" s="40"/>
      <c r="E55" s="40"/>
      <c r="F55" s="40"/>
      <c r="G55" s="40"/>
      <c r="H55" s="40"/>
      <c r="I55" s="144"/>
      <c r="J55" s="40"/>
      <c r="K55" s="40"/>
      <c r="L55" s="44"/>
    </row>
    <row r="56" s="1" customFormat="1" ht="12" customHeight="1">
      <c r="B56" s="39"/>
      <c r="C56" s="32" t="s">
        <v>22</v>
      </c>
      <c r="D56" s="40"/>
      <c r="E56" s="40"/>
      <c r="F56" s="27" t="str">
        <f>F14</f>
        <v xml:space="preserve">železniční trať  Most n.n. - Louka u Lit.</v>
      </c>
      <c r="G56" s="40"/>
      <c r="H56" s="40"/>
      <c r="I56" s="146" t="s">
        <v>24</v>
      </c>
      <c r="J56" s="68" t="str">
        <f>IF(J14="","",J14)</f>
        <v>15. 1. 2019</v>
      </c>
      <c r="K56" s="40"/>
      <c r="L56" s="44"/>
    </row>
    <row r="57" s="1" customFormat="1" ht="6.96" customHeight="1">
      <c r="B57" s="39"/>
      <c r="C57" s="40"/>
      <c r="D57" s="40"/>
      <c r="E57" s="40"/>
      <c r="F57" s="40"/>
      <c r="G57" s="40"/>
      <c r="H57" s="40"/>
      <c r="I57" s="144"/>
      <c r="J57" s="40"/>
      <c r="K57" s="40"/>
      <c r="L57" s="44"/>
    </row>
    <row r="58" s="1" customFormat="1" ht="13.65" customHeight="1">
      <c r="B58" s="39"/>
      <c r="C58" s="32" t="s">
        <v>30</v>
      </c>
      <c r="D58" s="40"/>
      <c r="E58" s="40"/>
      <c r="F58" s="27" t="str">
        <f>E17</f>
        <v>SŽDC s.o., OŘ UNL, ST Most</v>
      </c>
      <c r="G58" s="40"/>
      <c r="H58" s="40"/>
      <c r="I58" s="146" t="s">
        <v>38</v>
      </c>
      <c r="J58" s="37" t="str">
        <f>E23</f>
        <v xml:space="preserve"> </v>
      </c>
      <c r="K58" s="40"/>
      <c r="L58" s="44"/>
    </row>
    <row r="59" s="1" customFormat="1" ht="13.65" customHeight="1">
      <c r="B59" s="39"/>
      <c r="C59" s="32" t="s">
        <v>36</v>
      </c>
      <c r="D59" s="40"/>
      <c r="E59" s="40"/>
      <c r="F59" s="27" t="str">
        <f>IF(E20="","",E20)</f>
        <v>Vyplň údaj</v>
      </c>
      <c r="G59" s="40"/>
      <c r="H59" s="40"/>
      <c r="I59" s="146" t="s">
        <v>42</v>
      </c>
      <c r="J59" s="37" t="str">
        <f>E26</f>
        <v>Ing. Střítezský Petr</v>
      </c>
      <c r="K59" s="40"/>
      <c r="L59" s="44"/>
    </row>
    <row r="60" s="1" customFormat="1" ht="10.32" customHeight="1">
      <c r="B60" s="39"/>
      <c r="C60" s="40"/>
      <c r="D60" s="40"/>
      <c r="E60" s="40"/>
      <c r="F60" s="40"/>
      <c r="G60" s="40"/>
      <c r="H60" s="40"/>
      <c r="I60" s="144"/>
      <c r="J60" s="40"/>
      <c r="K60" s="40"/>
      <c r="L60" s="44"/>
    </row>
    <row r="61" s="1" customFormat="1" ht="29.28" customHeight="1">
      <c r="B61" s="39"/>
      <c r="C61" s="173" t="s">
        <v>131</v>
      </c>
      <c r="D61" s="174"/>
      <c r="E61" s="174"/>
      <c r="F61" s="174"/>
      <c r="G61" s="174"/>
      <c r="H61" s="174"/>
      <c r="I61" s="175"/>
      <c r="J61" s="176" t="s">
        <v>132</v>
      </c>
      <c r="K61" s="174"/>
      <c r="L61" s="44"/>
    </row>
    <row r="62" s="1" customFormat="1" ht="10.32" customHeight="1">
      <c r="B62" s="39"/>
      <c r="C62" s="40"/>
      <c r="D62" s="40"/>
      <c r="E62" s="40"/>
      <c r="F62" s="40"/>
      <c r="G62" s="40"/>
      <c r="H62" s="40"/>
      <c r="I62" s="144"/>
      <c r="J62" s="40"/>
      <c r="K62" s="40"/>
      <c r="L62" s="44"/>
    </row>
    <row r="63" s="1" customFormat="1" ht="22.8" customHeight="1">
      <c r="B63" s="39"/>
      <c r="C63" s="177" t="s">
        <v>78</v>
      </c>
      <c r="D63" s="40"/>
      <c r="E63" s="40"/>
      <c r="F63" s="40"/>
      <c r="G63" s="40"/>
      <c r="H63" s="40"/>
      <c r="I63" s="144"/>
      <c r="J63" s="98">
        <f>J86</f>
        <v>0</v>
      </c>
      <c r="K63" s="40"/>
      <c r="L63" s="44"/>
      <c r="AU63" s="17" t="s">
        <v>133</v>
      </c>
    </row>
    <row r="64" s="8" customFormat="1" ht="24.96" customHeight="1">
      <c r="B64" s="178"/>
      <c r="C64" s="179"/>
      <c r="D64" s="180" t="s">
        <v>635</v>
      </c>
      <c r="E64" s="181"/>
      <c r="F64" s="181"/>
      <c r="G64" s="181"/>
      <c r="H64" s="181"/>
      <c r="I64" s="182"/>
      <c r="J64" s="183">
        <f>J87</f>
        <v>0</v>
      </c>
      <c r="K64" s="179"/>
      <c r="L64" s="184"/>
    </row>
    <row r="65" s="1" customFormat="1" ht="21.84" customHeight="1">
      <c r="B65" s="39"/>
      <c r="C65" s="40"/>
      <c r="D65" s="40"/>
      <c r="E65" s="40"/>
      <c r="F65" s="40"/>
      <c r="G65" s="40"/>
      <c r="H65" s="40"/>
      <c r="I65" s="144"/>
      <c r="J65" s="40"/>
      <c r="K65" s="40"/>
      <c r="L65" s="44"/>
    </row>
    <row r="66" s="1" customFormat="1" ht="6.96" customHeight="1">
      <c r="B66" s="58"/>
      <c r="C66" s="59"/>
      <c r="D66" s="59"/>
      <c r="E66" s="59"/>
      <c r="F66" s="59"/>
      <c r="G66" s="59"/>
      <c r="H66" s="59"/>
      <c r="I66" s="168"/>
      <c r="J66" s="59"/>
      <c r="K66" s="59"/>
      <c r="L66" s="44"/>
    </row>
    <row r="70" s="1" customFormat="1" ht="6.96" customHeight="1">
      <c r="B70" s="60"/>
      <c r="C70" s="61"/>
      <c r="D70" s="61"/>
      <c r="E70" s="61"/>
      <c r="F70" s="61"/>
      <c r="G70" s="61"/>
      <c r="H70" s="61"/>
      <c r="I70" s="171"/>
      <c r="J70" s="61"/>
      <c r="K70" s="61"/>
      <c r="L70" s="44"/>
    </row>
    <row r="71" s="1" customFormat="1" ht="24.96" customHeight="1">
      <c r="B71" s="39"/>
      <c r="C71" s="23" t="s">
        <v>137</v>
      </c>
      <c r="D71" s="40"/>
      <c r="E71" s="40"/>
      <c r="F71" s="40"/>
      <c r="G71" s="40"/>
      <c r="H71" s="40"/>
      <c r="I71" s="144"/>
      <c r="J71" s="40"/>
      <c r="K71" s="40"/>
      <c r="L71" s="44"/>
    </row>
    <row r="72" s="1" customFormat="1" ht="6.96" customHeight="1">
      <c r="B72" s="39"/>
      <c r="C72" s="40"/>
      <c r="D72" s="40"/>
      <c r="E72" s="40"/>
      <c r="F72" s="40"/>
      <c r="G72" s="40"/>
      <c r="H72" s="40"/>
      <c r="I72" s="144"/>
      <c r="J72" s="40"/>
      <c r="K72" s="40"/>
      <c r="L72" s="44"/>
    </row>
    <row r="73" s="1" customFormat="1" ht="12" customHeight="1">
      <c r="B73" s="39"/>
      <c r="C73" s="32" t="s">
        <v>16</v>
      </c>
      <c r="D73" s="40"/>
      <c r="E73" s="40"/>
      <c r="F73" s="40"/>
      <c r="G73" s="40"/>
      <c r="H73" s="40"/>
      <c r="I73" s="144"/>
      <c r="J73" s="40"/>
      <c r="K73" s="40"/>
      <c r="L73" s="44"/>
    </row>
    <row r="74" s="1" customFormat="1" ht="16.5" customHeight="1">
      <c r="B74" s="39"/>
      <c r="C74" s="40"/>
      <c r="D74" s="40"/>
      <c r="E74" s="172" t="str">
        <f>E7</f>
        <v>Oprava traťového úseku v km 4,459 - 6,750 (Most n.n. - Herkules)</v>
      </c>
      <c r="F74" s="32"/>
      <c r="G74" s="32"/>
      <c r="H74" s="32"/>
      <c r="I74" s="144"/>
      <c r="J74" s="40"/>
      <c r="K74" s="40"/>
      <c r="L74" s="44"/>
    </row>
    <row r="75" ht="12" customHeight="1">
      <c r="B75" s="21"/>
      <c r="C75" s="32" t="s">
        <v>126</v>
      </c>
      <c r="D75" s="22"/>
      <c r="E75" s="22"/>
      <c r="F75" s="22"/>
      <c r="G75" s="22"/>
      <c r="H75" s="22"/>
      <c r="I75" s="136"/>
      <c r="J75" s="22"/>
      <c r="K75" s="22"/>
      <c r="L75" s="20"/>
    </row>
    <row r="76" s="1" customFormat="1" ht="16.5" customHeight="1">
      <c r="B76" s="39"/>
      <c r="C76" s="40"/>
      <c r="D76" s="40"/>
      <c r="E76" s="172" t="s">
        <v>633</v>
      </c>
      <c r="F76" s="40"/>
      <c r="G76" s="40"/>
      <c r="H76" s="40"/>
      <c r="I76" s="144"/>
      <c r="J76" s="40"/>
      <c r="K76" s="40"/>
      <c r="L76" s="44"/>
    </row>
    <row r="77" s="1" customFormat="1" ht="12" customHeight="1">
      <c r="B77" s="39"/>
      <c r="C77" s="32" t="s">
        <v>128</v>
      </c>
      <c r="D77" s="40"/>
      <c r="E77" s="40"/>
      <c r="F77" s="40"/>
      <c r="G77" s="40"/>
      <c r="H77" s="40"/>
      <c r="I77" s="144"/>
      <c r="J77" s="40"/>
      <c r="K77" s="40"/>
      <c r="L77" s="44"/>
    </row>
    <row r="78" s="1" customFormat="1" ht="16.5" customHeight="1">
      <c r="B78" s="39"/>
      <c r="C78" s="40"/>
      <c r="D78" s="40"/>
      <c r="E78" s="65" t="str">
        <f>E11</f>
        <v>Č21 - VRN</v>
      </c>
      <c r="F78" s="40"/>
      <c r="G78" s="40"/>
      <c r="H78" s="40"/>
      <c r="I78" s="144"/>
      <c r="J78" s="40"/>
      <c r="K78" s="40"/>
      <c r="L78" s="44"/>
    </row>
    <row r="79" s="1" customFormat="1" ht="6.96" customHeight="1">
      <c r="B79" s="39"/>
      <c r="C79" s="40"/>
      <c r="D79" s="40"/>
      <c r="E79" s="40"/>
      <c r="F79" s="40"/>
      <c r="G79" s="40"/>
      <c r="H79" s="40"/>
      <c r="I79" s="144"/>
      <c r="J79" s="40"/>
      <c r="K79" s="40"/>
      <c r="L79" s="44"/>
    </row>
    <row r="80" s="1" customFormat="1" ht="12" customHeight="1">
      <c r="B80" s="39"/>
      <c r="C80" s="32" t="s">
        <v>22</v>
      </c>
      <c r="D80" s="40"/>
      <c r="E80" s="40"/>
      <c r="F80" s="27" t="str">
        <f>F14</f>
        <v xml:space="preserve">železniční trať  Most n.n. - Louka u Lit.</v>
      </c>
      <c r="G80" s="40"/>
      <c r="H80" s="40"/>
      <c r="I80" s="146" t="s">
        <v>24</v>
      </c>
      <c r="J80" s="68" t="str">
        <f>IF(J14="","",J14)</f>
        <v>15. 1. 2019</v>
      </c>
      <c r="K80" s="40"/>
      <c r="L80" s="44"/>
    </row>
    <row r="81" s="1" customFormat="1" ht="6.96" customHeight="1">
      <c r="B81" s="39"/>
      <c r="C81" s="40"/>
      <c r="D81" s="40"/>
      <c r="E81" s="40"/>
      <c r="F81" s="40"/>
      <c r="G81" s="40"/>
      <c r="H81" s="40"/>
      <c r="I81" s="144"/>
      <c r="J81" s="40"/>
      <c r="K81" s="40"/>
      <c r="L81" s="44"/>
    </row>
    <row r="82" s="1" customFormat="1" ht="13.65" customHeight="1">
      <c r="B82" s="39"/>
      <c r="C82" s="32" t="s">
        <v>30</v>
      </c>
      <c r="D82" s="40"/>
      <c r="E82" s="40"/>
      <c r="F82" s="27" t="str">
        <f>E17</f>
        <v>SŽDC s.o., OŘ UNL, ST Most</v>
      </c>
      <c r="G82" s="40"/>
      <c r="H82" s="40"/>
      <c r="I82" s="146" t="s">
        <v>38</v>
      </c>
      <c r="J82" s="37" t="str">
        <f>E23</f>
        <v xml:space="preserve"> </v>
      </c>
      <c r="K82" s="40"/>
      <c r="L82" s="44"/>
    </row>
    <row r="83" s="1" customFormat="1" ht="13.65" customHeight="1">
      <c r="B83" s="39"/>
      <c r="C83" s="32" t="s">
        <v>36</v>
      </c>
      <c r="D83" s="40"/>
      <c r="E83" s="40"/>
      <c r="F83" s="27" t="str">
        <f>IF(E20="","",E20)</f>
        <v>Vyplň údaj</v>
      </c>
      <c r="G83" s="40"/>
      <c r="H83" s="40"/>
      <c r="I83" s="146" t="s">
        <v>42</v>
      </c>
      <c r="J83" s="37" t="str">
        <f>E26</f>
        <v>Ing. Střítezský Petr</v>
      </c>
      <c r="K83" s="40"/>
      <c r="L83" s="44"/>
    </row>
    <row r="84" s="1" customFormat="1" ht="10.32" customHeight="1">
      <c r="B84" s="39"/>
      <c r="C84" s="40"/>
      <c r="D84" s="40"/>
      <c r="E84" s="40"/>
      <c r="F84" s="40"/>
      <c r="G84" s="40"/>
      <c r="H84" s="40"/>
      <c r="I84" s="144"/>
      <c r="J84" s="40"/>
      <c r="K84" s="40"/>
      <c r="L84" s="44"/>
    </row>
    <row r="85" s="10" customFormat="1" ht="29.28" customHeight="1">
      <c r="B85" s="191"/>
      <c r="C85" s="192" t="s">
        <v>138</v>
      </c>
      <c r="D85" s="193" t="s">
        <v>65</v>
      </c>
      <c r="E85" s="193" t="s">
        <v>61</v>
      </c>
      <c r="F85" s="193" t="s">
        <v>62</v>
      </c>
      <c r="G85" s="193" t="s">
        <v>139</v>
      </c>
      <c r="H85" s="193" t="s">
        <v>140</v>
      </c>
      <c r="I85" s="194" t="s">
        <v>141</v>
      </c>
      <c r="J85" s="193" t="s">
        <v>132</v>
      </c>
      <c r="K85" s="195" t="s">
        <v>142</v>
      </c>
      <c r="L85" s="196"/>
      <c r="M85" s="88" t="s">
        <v>39</v>
      </c>
      <c r="N85" s="89" t="s">
        <v>50</v>
      </c>
      <c r="O85" s="89" t="s">
        <v>143</v>
      </c>
      <c r="P85" s="89" t="s">
        <v>144</v>
      </c>
      <c r="Q85" s="89" t="s">
        <v>145</v>
      </c>
      <c r="R85" s="89" t="s">
        <v>146</v>
      </c>
      <c r="S85" s="89" t="s">
        <v>147</v>
      </c>
      <c r="T85" s="90" t="s">
        <v>148</v>
      </c>
    </row>
    <row r="86" s="1" customFormat="1" ht="22.8" customHeight="1">
      <c r="B86" s="39"/>
      <c r="C86" s="95" t="s">
        <v>149</v>
      </c>
      <c r="D86" s="40"/>
      <c r="E86" s="40"/>
      <c r="F86" s="40"/>
      <c r="G86" s="40"/>
      <c r="H86" s="40"/>
      <c r="I86" s="144"/>
      <c r="J86" s="197">
        <f>BK86</f>
        <v>0</v>
      </c>
      <c r="K86" s="40"/>
      <c r="L86" s="44"/>
      <c r="M86" s="91"/>
      <c r="N86" s="92"/>
      <c r="O86" s="92"/>
      <c r="P86" s="198">
        <f>P87</f>
        <v>0</v>
      </c>
      <c r="Q86" s="92"/>
      <c r="R86" s="198">
        <f>R87</f>
        <v>0</v>
      </c>
      <c r="S86" s="92"/>
      <c r="T86" s="199">
        <f>T87</f>
        <v>0</v>
      </c>
      <c r="AT86" s="17" t="s">
        <v>79</v>
      </c>
      <c r="AU86" s="17" t="s">
        <v>133</v>
      </c>
      <c r="BK86" s="200">
        <f>BK87</f>
        <v>0</v>
      </c>
    </row>
    <row r="87" s="11" customFormat="1" ht="25.92" customHeight="1">
      <c r="B87" s="201"/>
      <c r="C87" s="202"/>
      <c r="D87" s="203" t="s">
        <v>79</v>
      </c>
      <c r="E87" s="204" t="s">
        <v>105</v>
      </c>
      <c r="F87" s="204" t="s">
        <v>102</v>
      </c>
      <c r="G87" s="202"/>
      <c r="H87" s="202"/>
      <c r="I87" s="205"/>
      <c r="J87" s="206">
        <f>BK87</f>
        <v>0</v>
      </c>
      <c r="K87" s="202"/>
      <c r="L87" s="207"/>
      <c r="M87" s="208"/>
      <c r="N87" s="209"/>
      <c r="O87" s="209"/>
      <c r="P87" s="210">
        <f>SUM(P88:P96)</f>
        <v>0</v>
      </c>
      <c r="Q87" s="209"/>
      <c r="R87" s="210">
        <f>SUM(R88:R96)</f>
        <v>0</v>
      </c>
      <c r="S87" s="209"/>
      <c r="T87" s="211">
        <f>SUM(T88:T96)</f>
        <v>0</v>
      </c>
      <c r="AR87" s="212" t="s">
        <v>153</v>
      </c>
      <c r="AT87" s="213" t="s">
        <v>79</v>
      </c>
      <c r="AU87" s="213" t="s">
        <v>80</v>
      </c>
      <c r="AY87" s="212" t="s">
        <v>152</v>
      </c>
      <c r="BK87" s="214">
        <f>SUM(BK88:BK96)</f>
        <v>0</v>
      </c>
    </row>
    <row r="88" s="1" customFormat="1" ht="16.5" customHeight="1">
      <c r="B88" s="39"/>
      <c r="C88" s="217" t="s">
        <v>87</v>
      </c>
      <c r="D88" s="217" t="s">
        <v>155</v>
      </c>
      <c r="E88" s="218" t="s">
        <v>636</v>
      </c>
      <c r="F88" s="219" t="s">
        <v>637</v>
      </c>
      <c r="G88" s="220" t="s">
        <v>638</v>
      </c>
      <c r="H88" s="280"/>
      <c r="I88" s="222"/>
      <c r="J88" s="223">
        <f>ROUND(I88*H88,2)</f>
        <v>0</v>
      </c>
      <c r="K88" s="219" t="s">
        <v>39</v>
      </c>
      <c r="L88" s="44"/>
      <c r="M88" s="224" t="s">
        <v>39</v>
      </c>
      <c r="N88" s="225" t="s">
        <v>53</v>
      </c>
      <c r="O88" s="80"/>
      <c r="P88" s="226">
        <f>O88*H88</f>
        <v>0</v>
      </c>
      <c r="Q88" s="226">
        <v>0</v>
      </c>
      <c r="R88" s="226">
        <f>Q88*H88</f>
        <v>0</v>
      </c>
      <c r="S88" s="226">
        <v>0</v>
      </c>
      <c r="T88" s="227">
        <f>S88*H88</f>
        <v>0</v>
      </c>
      <c r="AR88" s="17" t="s">
        <v>160</v>
      </c>
      <c r="AT88" s="17" t="s">
        <v>155</v>
      </c>
      <c r="AU88" s="17" t="s">
        <v>87</v>
      </c>
      <c r="AY88" s="17" t="s">
        <v>152</v>
      </c>
      <c r="BE88" s="228">
        <f>IF(N88="základní",J88,0)</f>
        <v>0</v>
      </c>
      <c r="BF88" s="228">
        <f>IF(N88="snížená",J88,0)</f>
        <v>0</v>
      </c>
      <c r="BG88" s="228">
        <f>IF(N88="zákl. přenesená",J88,0)</f>
        <v>0</v>
      </c>
      <c r="BH88" s="228">
        <f>IF(N88="sníž. přenesená",J88,0)</f>
        <v>0</v>
      </c>
      <c r="BI88" s="228">
        <f>IF(N88="nulová",J88,0)</f>
        <v>0</v>
      </c>
      <c r="BJ88" s="17" t="s">
        <v>160</v>
      </c>
      <c r="BK88" s="228">
        <f>ROUND(I88*H88,2)</f>
        <v>0</v>
      </c>
      <c r="BL88" s="17" t="s">
        <v>160</v>
      </c>
      <c r="BM88" s="17" t="s">
        <v>639</v>
      </c>
    </row>
    <row r="89" s="1" customFormat="1" ht="16.5" customHeight="1">
      <c r="B89" s="39"/>
      <c r="C89" s="217" t="s">
        <v>89</v>
      </c>
      <c r="D89" s="217" t="s">
        <v>155</v>
      </c>
      <c r="E89" s="218" t="s">
        <v>640</v>
      </c>
      <c r="F89" s="219" t="s">
        <v>641</v>
      </c>
      <c r="G89" s="220" t="s">
        <v>230</v>
      </c>
      <c r="H89" s="221">
        <v>2.8799999999999999</v>
      </c>
      <c r="I89" s="222"/>
      <c r="J89" s="223">
        <f>ROUND(I89*H89,2)</f>
        <v>0</v>
      </c>
      <c r="K89" s="219" t="s">
        <v>39</v>
      </c>
      <c r="L89" s="44"/>
      <c r="M89" s="224" t="s">
        <v>39</v>
      </c>
      <c r="N89" s="225" t="s">
        <v>53</v>
      </c>
      <c r="O89" s="80"/>
      <c r="P89" s="226">
        <f>O89*H89</f>
        <v>0</v>
      </c>
      <c r="Q89" s="226">
        <v>0</v>
      </c>
      <c r="R89" s="226">
        <f>Q89*H89</f>
        <v>0</v>
      </c>
      <c r="S89" s="226">
        <v>0</v>
      </c>
      <c r="T89" s="227">
        <f>S89*H89</f>
        <v>0</v>
      </c>
      <c r="AR89" s="17" t="s">
        <v>160</v>
      </c>
      <c r="AT89" s="17" t="s">
        <v>155</v>
      </c>
      <c r="AU89" s="17" t="s">
        <v>87</v>
      </c>
      <c r="AY89" s="17" t="s">
        <v>152</v>
      </c>
      <c r="BE89" s="228">
        <f>IF(N89="základní",J89,0)</f>
        <v>0</v>
      </c>
      <c r="BF89" s="228">
        <f>IF(N89="snížená",J89,0)</f>
        <v>0</v>
      </c>
      <c r="BG89" s="228">
        <f>IF(N89="zákl. přenesená",J89,0)</f>
        <v>0</v>
      </c>
      <c r="BH89" s="228">
        <f>IF(N89="sníž. přenesená",J89,0)</f>
        <v>0</v>
      </c>
      <c r="BI89" s="228">
        <f>IF(N89="nulová",J89,0)</f>
        <v>0</v>
      </c>
      <c r="BJ89" s="17" t="s">
        <v>160</v>
      </c>
      <c r="BK89" s="228">
        <f>ROUND(I89*H89,2)</f>
        <v>0</v>
      </c>
      <c r="BL89" s="17" t="s">
        <v>160</v>
      </c>
      <c r="BM89" s="17" t="s">
        <v>642</v>
      </c>
    </row>
    <row r="90" s="1" customFormat="1" ht="16.5" customHeight="1">
      <c r="B90" s="39"/>
      <c r="C90" s="217" t="s">
        <v>195</v>
      </c>
      <c r="D90" s="217" t="s">
        <v>155</v>
      </c>
      <c r="E90" s="218" t="s">
        <v>643</v>
      </c>
      <c r="F90" s="219" t="s">
        <v>644</v>
      </c>
      <c r="G90" s="220" t="s">
        <v>251</v>
      </c>
      <c r="H90" s="221">
        <v>1</v>
      </c>
      <c r="I90" s="222"/>
      <c r="J90" s="223">
        <f>ROUND(I90*H90,2)</f>
        <v>0</v>
      </c>
      <c r="K90" s="219" t="s">
        <v>39</v>
      </c>
      <c r="L90" s="44"/>
      <c r="M90" s="224" t="s">
        <v>39</v>
      </c>
      <c r="N90" s="225" t="s">
        <v>53</v>
      </c>
      <c r="O90" s="80"/>
      <c r="P90" s="226">
        <f>O90*H90</f>
        <v>0</v>
      </c>
      <c r="Q90" s="226">
        <v>0</v>
      </c>
      <c r="R90" s="226">
        <f>Q90*H90</f>
        <v>0</v>
      </c>
      <c r="S90" s="226">
        <v>0</v>
      </c>
      <c r="T90" s="227">
        <f>S90*H90</f>
        <v>0</v>
      </c>
      <c r="AR90" s="17" t="s">
        <v>160</v>
      </c>
      <c r="AT90" s="17" t="s">
        <v>155</v>
      </c>
      <c r="AU90" s="17" t="s">
        <v>87</v>
      </c>
      <c r="AY90" s="17" t="s">
        <v>152</v>
      </c>
      <c r="BE90" s="228">
        <f>IF(N90="základní",J90,0)</f>
        <v>0</v>
      </c>
      <c r="BF90" s="228">
        <f>IF(N90="snížená",J90,0)</f>
        <v>0</v>
      </c>
      <c r="BG90" s="228">
        <f>IF(N90="zákl. přenesená",J90,0)</f>
        <v>0</v>
      </c>
      <c r="BH90" s="228">
        <f>IF(N90="sníž. přenesená",J90,0)</f>
        <v>0</v>
      </c>
      <c r="BI90" s="228">
        <f>IF(N90="nulová",J90,0)</f>
        <v>0</v>
      </c>
      <c r="BJ90" s="17" t="s">
        <v>160</v>
      </c>
      <c r="BK90" s="228">
        <f>ROUND(I90*H90,2)</f>
        <v>0</v>
      </c>
      <c r="BL90" s="17" t="s">
        <v>160</v>
      </c>
      <c r="BM90" s="17" t="s">
        <v>645</v>
      </c>
    </row>
    <row r="91" s="1" customFormat="1" ht="16.5" customHeight="1">
      <c r="B91" s="39"/>
      <c r="C91" s="217" t="s">
        <v>160</v>
      </c>
      <c r="D91" s="217" t="s">
        <v>155</v>
      </c>
      <c r="E91" s="218" t="s">
        <v>646</v>
      </c>
      <c r="F91" s="219" t="s">
        <v>647</v>
      </c>
      <c r="G91" s="220" t="s">
        <v>251</v>
      </c>
      <c r="H91" s="221">
        <v>1</v>
      </c>
      <c r="I91" s="222"/>
      <c r="J91" s="223">
        <f>ROUND(I91*H91,2)</f>
        <v>0</v>
      </c>
      <c r="K91" s="219" t="s">
        <v>39</v>
      </c>
      <c r="L91" s="44"/>
      <c r="M91" s="224" t="s">
        <v>39</v>
      </c>
      <c r="N91" s="225" t="s">
        <v>53</v>
      </c>
      <c r="O91" s="80"/>
      <c r="P91" s="226">
        <f>O91*H91</f>
        <v>0</v>
      </c>
      <c r="Q91" s="226">
        <v>0</v>
      </c>
      <c r="R91" s="226">
        <f>Q91*H91</f>
        <v>0</v>
      </c>
      <c r="S91" s="226">
        <v>0</v>
      </c>
      <c r="T91" s="227">
        <f>S91*H91</f>
        <v>0</v>
      </c>
      <c r="AR91" s="17" t="s">
        <v>160</v>
      </c>
      <c r="AT91" s="17" t="s">
        <v>155</v>
      </c>
      <c r="AU91" s="17" t="s">
        <v>87</v>
      </c>
      <c r="AY91" s="17" t="s">
        <v>152</v>
      </c>
      <c r="BE91" s="228">
        <f>IF(N91="základní",J91,0)</f>
        <v>0</v>
      </c>
      <c r="BF91" s="228">
        <f>IF(N91="snížená",J91,0)</f>
        <v>0</v>
      </c>
      <c r="BG91" s="228">
        <f>IF(N91="zákl. přenesená",J91,0)</f>
        <v>0</v>
      </c>
      <c r="BH91" s="228">
        <f>IF(N91="sníž. přenesená",J91,0)</f>
        <v>0</v>
      </c>
      <c r="BI91" s="228">
        <f>IF(N91="nulová",J91,0)</f>
        <v>0</v>
      </c>
      <c r="BJ91" s="17" t="s">
        <v>160</v>
      </c>
      <c r="BK91" s="228">
        <f>ROUND(I91*H91,2)</f>
        <v>0</v>
      </c>
      <c r="BL91" s="17" t="s">
        <v>160</v>
      </c>
      <c r="BM91" s="17" t="s">
        <v>648</v>
      </c>
    </row>
    <row r="92" s="1" customFormat="1" ht="16.5" customHeight="1">
      <c r="B92" s="39"/>
      <c r="C92" s="217" t="s">
        <v>153</v>
      </c>
      <c r="D92" s="217" t="s">
        <v>155</v>
      </c>
      <c r="E92" s="218" t="s">
        <v>649</v>
      </c>
      <c r="F92" s="219" t="s">
        <v>650</v>
      </c>
      <c r="G92" s="220" t="s">
        <v>651</v>
      </c>
      <c r="H92" s="221">
        <v>1</v>
      </c>
      <c r="I92" s="222"/>
      <c r="J92" s="223">
        <f>ROUND(I92*H92,2)</f>
        <v>0</v>
      </c>
      <c r="K92" s="219" t="s">
        <v>39</v>
      </c>
      <c r="L92" s="44"/>
      <c r="M92" s="224" t="s">
        <v>39</v>
      </c>
      <c r="N92" s="225" t="s">
        <v>53</v>
      </c>
      <c r="O92" s="80"/>
      <c r="P92" s="226">
        <f>O92*H92</f>
        <v>0</v>
      </c>
      <c r="Q92" s="226">
        <v>0</v>
      </c>
      <c r="R92" s="226">
        <f>Q92*H92</f>
        <v>0</v>
      </c>
      <c r="S92" s="226">
        <v>0</v>
      </c>
      <c r="T92" s="227">
        <f>S92*H92</f>
        <v>0</v>
      </c>
      <c r="AR92" s="17" t="s">
        <v>160</v>
      </c>
      <c r="AT92" s="17" t="s">
        <v>155</v>
      </c>
      <c r="AU92" s="17" t="s">
        <v>87</v>
      </c>
      <c r="AY92" s="17" t="s">
        <v>152</v>
      </c>
      <c r="BE92" s="228">
        <f>IF(N92="základní",J92,0)</f>
        <v>0</v>
      </c>
      <c r="BF92" s="228">
        <f>IF(N92="snížená",J92,0)</f>
        <v>0</v>
      </c>
      <c r="BG92" s="228">
        <f>IF(N92="zákl. přenesená",J92,0)</f>
        <v>0</v>
      </c>
      <c r="BH92" s="228">
        <f>IF(N92="sníž. přenesená",J92,0)</f>
        <v>0</v>
      </c>
      <c r="BI92" s="228">
        <f>IF(N92="nulová",J92,0)</f>
        <v>0</v>
      </c>
      <c r="BJ92" s="17" t="s">
        <v>160</v>
      </c>
      <c r="BK92" s="228">
        <f>ROUND(I92*H92,2)</f>
        <v>0</v>
      </c>
      <c r="BL92" s="17" t="s">
        <v>160</v>
      </c>
      <c r="BM92" s="17" t="s">
        <v>652</v>
      </c>
    </row>
    <row r="93" s="1" customFormat="1" ht="16.5" customHeight="1">
      <c r="B93" s="39"/>
      <c r="C93" s="217" t="s">
        <v>222</v>
      </c>
      <c r="D93" s="217" t="s">
        <v>155</v>
      </c>
      <c r="E93" s="218" t="s">
        <v>653</v>
      </c>
      <c r="F93" s="219" t="s">
        <v>654</v>
      </c>
      <c r="G93" s="220" t="s">
        <v>251</v>
      </c>
      <c r="H93" s="221">
        <v>5</v>
      </c>
      <c r="I93" s="222"/>
      <c r="J93" s="223">
        <f>ROUND(I93*H93,2)</f>
        <v>0</v>
      </c>
      <c r="K93" s="219" t="s">
        <v>39</v>
      </c>
      <c r="L93" s="44"/>
      <c r="M93" s="224" t="s">
        <v>39</v>
      </c>
      <c r="N93" s="225" t="s">
        <v>53</v>
      </c>
      <c r="O93" s="80"/>
      <c r="P93" s="226">
        <f>O93*H93</f>
        <v>0</v>
      </c>
      <c r="Q93" s="226">
        <v>0</v>
      </c>
      <c r="R93" s="226">
        <f>Q93*H93</f>
        <v>0</v>
      </c>
      <c r="S93" s="226">
        <v>0</v>
      </c>
      <c r="T93" s="227">
        <f>S93*H93</f>
        <v>0</v>
      </c>
      <c r="AR93" s="17" t="s">
        <v>160</v>
      </c>
      <c r="AT93" s="17" t="s">
        <v>155</v>
      </c>
      <c r="AU93" s="17" t="s">
        <v>87</v>
      </c>
      <c r="AY93" s="17" t="s">
        <v>152</v>
      </c>
      <c r="BE93" s="228">
        <f>IF(N93="základní",J93,0)</f>
        <v>0</v>
      </c>
      <c r="BF93" s="228">
        <f>IF(N93="snížená",J93,0)</f>
        <v>0</v>
      </c>
      <c r="BG93" s="228">
        <f>IF(N93="zákl. přenesená",J93,0)</f>
        <v>0</v>
      </c>
      <c r="BH93" s="228">
        <f>IF(N93="sníž. přenesená",J93,0)</f>
        <v>0</v>
      </c>
      <c r="BI93" s="228">
        <f>IF(N93="nulová",J93,0)</f>
        <v>0</v>
      </c>
      <c r="BJ93" s="17" t="s">
        <v>160</v>
      </c>
      <c r="BK93" s="228">
        <f>ROUND(I93*H93,2)</f>
        <v>0</v>
      </c>
      <c r="BL93" s="17" t="s">
        <v>160</v>
      </c>
      <c r="BM93" s="17" t="s">
        <v>655</v>
      </c>
    </row>
    <row r="94" s="1" customFormat="1" ht="16.5" customHeight="1">
      <c r="B94" s="39"/>
      <c r="C94" s="217" t="s">
        <v>227</v>
      </c>
      <c r="D94" s="217" t="s">
        <v>155</v>
      </c>
      <c r="E94" s="218" t="s">
        <v>656</v>
      </c>
      <c r="F94" s="219" t="s">
        <v>657</v>
      </c>
      <c r="G94" s="220" t="s">
        <v>109</v>
      </c>
      <c r="H94" s="221">
        <v>2880</v>
      </c>
      <c r="I94" s="222"/>
      <c r="J94" s="223">
        <f>ROUND(I94*H94,2)</f>
        <v>0</v>
      </c>
      <c r="K94" s="219" t="s">
        <v>39</v>
      </c>
      <c r="L94" s="44"/>
      <c r="M94" s="224" t="s">
        <v>39</v>
      </c>
      <c r="N94" s="225" t="s">
        <v>53</v>
      </c>
      <c r="O94" s="80"/>
      <c r="P94" s="226">
        <f>O94*H94</f>
        <v>0</v>
      </c>
      <c r="Q94" s="226">
        <v>0</v>
      </c>
      <c r="R94" s="226">
        <f>Q94*H94</f>
        <v>0</v>
      </c>
      <c r="S94" s="226">
        <v>0</v>
      </c>
      <c r="T94" s="227">
        <f>S94*H94</f>
        <v>0</v>
      </c>
      <c r="AR94" s="17" t="s">
        <v>160</v>
      </c>
      <c r="AT94" s="17" t="s">
        <v>155</v>
      </c>
      <c r="AU94" s="17" t="s">
        <v>87</v>
      </c>
      <c r="AY94" s="17" t="s">
        <v>152</v>
      </c>
      <c r="BE94" s="228">
        <f>IF(N94="základní",J94,0)</f>
        <v>0</v>
      </c>
      <c r="BF94" s="228">
        <f>IF(N94="snížená",J94,0)</f>
        <v>0</v>
      </c>
      <c r="BG94" s="228">
        <f>IF(N94="zákl. přenesená",J94,0)</f>
        <v>0</v>
      </c>
      <c r="BH94" s="228">
        <f>IF(N94="sníž. přenesená",J94,0)</f>
        <v>0</v>
      </c>
      <c r="BI94" s="228">
        <f>IF(N94="nulová",J94,0)</f>
        <v>0</v>
      </c>
      <c r="BJ94" s="17" t="s">
        <v>160</v>
      </c>
      <c r="BK94" s="228">
        <f>ROUND(I94*H94,2)</f>
        <v>0</v>
      </c>
      <c r="BL94" s="17" t="s">
        <v>160</v>
      </c>
      <c r="BM94" s="17" t="s">
        <v>658</v>
      </c>
    </row>
    <row r="95" s="1" customFormat="1">
      <c r="B95" s="39"/>
      <c r="C95" s="40"/>
      <c r="D95" s="229" t="s">
        <v>202</v>
      </c>
      <c r="E95" s="40"/>
      <c r="F95" s="230" t="s">
        <v>659</v>
      </c>
      <c r="G95" s="40"/>
      <c r="H95" s="40"/>
      <c r="I95" s="144"/>
      <c r="J95" s="40"/>
      <c r="K95" s="40"/>
      <c r="L95" s="44"/>
      <c r="M95" s="231"/>
      <c r="N95" s="80"/>
      <c r="O95" s="80"/>
      <c r="P95" s="80"/>
      <c r="Q95" s="80"/>
      <c r="R95" s="80"/>
      <c r="S95" s="80"/>
      <c r="T95" s="81"/>
      <c r="AT95" s="17" t="s">
        <v>202</v>
      </c>
      <c r="AU95" s="17" t="s">
        <v>87</v>
      </c>
    </row>
    <row r="96" s="1" customFormat="1" ht="16.5" customHeight="1">
      <c r="B96" s="39"/>
      <c r="C96" s="217" t="s">
        <v>235</v>
      </c>
      <c r="D96" s="217" t="s">
        <v>155</v>
      </c>
      <c r="E96" s="218" t="s">
        <v>660</v>
      </c>
      <c r="F96" s="219" t="s">
        <v>661</v>
      </c>
      <c r="G96" s="220" t="s">
        <v>230</v>
      </c>
      <c r="H96" s="221">
        <v>2.8799999999999999</v>
      </c>
      <c r="I96" s="222"/>
      <c r="J96" s="223">
        <f>ROUND(I96*H96,2)</f>
        <v>0</v>
      </c>
      <c r="K96" s="219" t="s">
        <v>39</v>
      </c>
      <c r="L96" s="44"/>
      <c r="M96" s="281" t="s">
        <v>39</v>
      </c>
      <c r="N96" s="282" t="s">
        <v>53</v>
      </c>
      <c r="O96" s="283"/>
      <c r="P96" s="284">
        <f>O96*H96</f>
        <v>0</v>
      </c>
      <c r="Q96" s="284">
        <v>0</v>
      </c>
      <c r="R96" s="284">
        <f>Q96*H96</f>
        <v>0</v>
      </c>
      <c r="S96" s="284">
        <v>0</v>
      </c>
      <c r="T96" s="285">
        <f>S96*H96</f>
        <v>0</v>
      </c>
      <c r="AR96" s="17" t="s">
        <v>160</v>
      </c>
      <c r="AT96" s="17" t="s">
        <v>155</v>
      </c>
      <c r="AU96" s="17" t="s">
        <v>87</v>
      </c>
      <c r="AY96" s="17" t="s">
        <v>152</v>
      </c>
      <c r="BE96" s="228">
        <f>IF(N96="základní",J96,0)</f>
        <v>0</v>
      </c>
      <c r="BF96" s="228">
        <f>IF(N96="snížená",J96,0)</f>
        <v>0</v>
      </c>
      <c r="BG96" s="228">
        <f>IF(N96="zákl. přenesená",J96,0)</f>
        <v>0</v>
      </c>
      <c r="BH96" s="228">
        <f>IF(N96="sníž. přenesená",J96,0)</f>
        <v>0</v>
      </c>
      <c r="BI96" s="228">
        <f>IF(N96="nulová",J96,0)</f>
        <v>0</v>
      </c>
      <c r="BJ96" s="17" t="s">
        <v>160</v>
      </c>
      <c r="BK96" s="228">
        <f>ROUND(I96*H96,2)</f>
        <v>0</v>
      </c>
      <c r="BL96" s="17" t="s">
        <v>160</v>
      </c>
      <c r="BM96" s="17" t="s">
        <v>662</v>
      </c>
    </row>
    <row r="97" s="1" customFormat="1" ht="6.96" customHeight="1">
      <c r="B97" s="58"/>
      <c r="C97" s="59"/>
      <c r="D97" s="59"/>
      <c r="E97" s="59"/>
      <c r="F97" s="59"/>
      <c r="G97" s="59"/>
      <c r="H97" s="59"/>
      <c r="I97" s="168"/>
      <c r="J97" s="59"/>
      <c r="K97" s="59"/>
      <c r="L97" s="44"/>
    </row>
  </sheetData>
  <sheetProtection sheet="1" autoFilter="0" formatColumns="0" formatRows="0" objects="1" scenarios="1" spinCount="100000" saltValue="QAgomjlqNSoPGDTU5xZiSlJ74+N/vMv0SrXExwq7UR1Dv6Yxs2B4S+WV+5KVDS+1HJTBiOD42Tp/8f1H3B8vpw==" hashValue="Y2ap9+Az1CJyerghsguf5ieXE1mFWpAtz9Y1Dla2GZEc0ZplD3J1uobyH8IZ0n0vkVyCXzPfYyMjgpKKvBjK4Q==" algorithmName="SHA-512" password="CC35"/>
  <autoFilter ref="C85:K96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4:H74"/>
    <mergeCell ref="E76:H76"/>
    <mergeCell ref="E78:H78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Normal="100" zoomScaleSheetLayoutView="60" zoomScalePageLayoutView="100" workbookViewId="0"/>
  </sheetViews>
  <sheetFormatPr defaultRowHeight="13.5"/>
  <cols>
    <col min="1" max="1" width="8.33" style="286" customWidth="1"/>
    <col min="2" max="2" width="1.664063" style="286" customWidth="1"/>
    <col min="3" max="4" width="5" style="286" customWidth="1"/>
    <col min="5" max="5" width="11.67" style="286" customWidth="1"/>
    <col min="6" max="6" width="9.17" style="286" customWidth="1"/>
    <col min="7" max="7" width="5" style="286" customWidth="1"/>
    <col min="8" max="8" width="77.83" style="286" customWidth="1"/>
    <col min="9" max="10" width="20" style="286" customWidth="1"/>
    <col min="11" max="11" width="1.664063" style="286" customWidth="1"/>
  </cols>
  <sheetData>
    <row r="1" ht="37.5" customHeight="1"/>
    <row r="2" ht="7.5" customHeight="1">
      <c r="B2" s="287"/>
      <c r="C2" s="288"/>
      <c r="D2" s="288"/>
      <c r="E2" s="288"/>
      <c r="F2" s="288"/>
      <c r="G2" s="288"/>
      <c r="H2" s="288"/>
      <c r="I2" s="288"/>
      <c r="J2" s="288"/>
      <c r="K2" s="289"/>
    </row>
    <row r="3" s="15" customFormat="1" ht="45" customHeight="1">
      <c r="B3" s="290"/>
      <c r="C3" s="291" t="s">
        <v>663</v>
      </c>
      <c r="D3" s="291"/>
      <c r="E3" s="291"/>
      <c r="F3" s="291"/>
      <c r="G3" s="291"/>
      <c r="H3" s="291"/>
      <c r="I3" s="291"/>
      <c r="J3" s="291"/>
      <c r="K3" s="292"/>
    </row>
    <row r="4" ht="25.5" customHeight="1">
      <c r="B4" s="293"/>
      <c r="C4" s="294" t="s">
        <v>664</v>
      </c>
      <c r="D4" s="294"/>
      <c r="E4" s="294"/>
      <c r="F4" s="294"/>
      <c r="G4" s="294"/>
      <c r="H4" s="294"/>
      <c r="I4" s="294"/>
      <c r="J4" s="294"/>
      <c r="K4" s="295"/>
    </row>
    <row r="5" ht="5.25" customHeight="1">
      <c r="B5" s="293"/>
      <c r="C5" s="296"/>
      <c r="D5" s="296"/>
      <c r="E5" s="296"/>
      <c r="F5" s="296"/>
      <c r="G5" s="296"/>
      <c r="H5" s="296"/>
      <c r="I5" s="296"/>
      <c r="J5" s="296"/>
      <c r="K5" s="295"/>
    </row>
    <row r="6" ht="15" customHeight="1">
      <c r="B6" s="293"/>
      <c r="C6" s="297" t="s">
        <v>665</v>
      </c>
      <c r="D6" s="297"/>
      <c r="E6" s="297"/>
      <c r="F6" s="297"/>
      <c r="G6" s="297"/>
      <c r="H6" s="297"/>
      <c r="I6" s="297"/>
      <c r="J6" s="297"/>
      <c r="K6" s="295"/>
    </row>
    <row r="7" ht="15" customHeight="1">
      <c r="B7" s="298"/>
      <c r="C7" s="297" t="s">
        <v>666</v>
      </c>
      <c r="D7" s="297"/>
      <c r="E7" s="297"/>
      <c r="F7" s="297"/>
      <c r="G7" s="297"/>
      <c r="H7" s="297"/>
      <c r="I7" s="297"/>
      <c r="J7" s="297"/>
      <c r="K7" s="295"/>
    </row>
    <row r="8" ht="12.75" customHeight="1">
      <c r="B8" s="298"/>
      <c r="C8" s="297"/>
      <c r="D8" s="297"/>
      <c r="E8" s="297"/>
      <c r="F8" s="297"/>
      <c r="G8" s="297"/>
      <c r="H8" s="297"/>
      <c r="I8" s="297"/>
      <c r="J8" s="297"/>
      <c r="K8" s="295"/>
    </row>
    <row r="9" ht="15" customHeight="1">
      <c r="B9" s="298"/>
      <c r="C9" s="297" t="s">
        <v>667</v>
      </c>
      <c r="D9" s="297"/>
      <c r="E9" s="297"/>
      <c r="F9" s="297"/>
      <c r="G9" s="297"/>
      <c r="H9" s="297"/>
      <c r="I9" s="297"/>
      <c r="J9" s="297"/>
      <c r="K9" s="295"/>
    </row>
    <row r="10" ht="15" customHeight="1">
      <c r="B10" s="298"/>
      <c r="C10" s="297"/>
      <c r="D10" s="297" t="s">
        <v>668</v>
      </c>
      <c r="E10" s="297"/>
      <c r="F10" s="297"/>
      <c r="G10" s="297"/>
      <c r="H10" s="297"/>
      <c r="I10" s="297"/>
      <c r="J10" s="297"/>
      <c r="K10" s="295"/>
    </row>
    <row r="11" ht="15" customHeight="1">
      <c r="B11" s="298"/>
      <c r="C11" s="299"/>
      <c r="D11" s="297" t="s">
        <v>669</v>
      </c>
      <c r="E11" s="297"/>
      <c r="F11" s="297"/>
      <c r="G11" s="297"/>
      <c r="H11" s="297"/>
      <c r="I11" s="297"/>
      <c r="J11" s="297"/>
      <c r="K11" s="295"/>
    </row>
    <row r="12" ht="15" customHeight="1">
      <c r="B12" s="298"/>
      <c r="C12" s="299"/>
      <c r="D12" s="297"/>
      <c r="E12" s="297"/>
      <c r="F12" s="297"/>
      <c r="G12" s="297"/>
      <c r="H12" s="297"/>
      <c r="I12" s="297"/>
      <c r="J12" s="297"/>
      <c r="K12" s="295"/>
    </row>
    <row r="13" ht="15" customHeight="1">
      <c r="B13" s="298"/>
      <c r="C13" s="299"/>
      <c r="D13" s="300" t="s">
        <v>670</v>
      </c>
      <c r="E13" s="297"/>
      <c r="F13" s="297"/>
      <c r="G13" s="297"/>
      <c r="H13" s="297"/>
      <c r="I13" s="297"/>
      <c r="J13" s="297"/>
      <c r="K13" s="295"/>
    </row>
    <row r="14" ht="12.75" customHeight="1">
      <c r="B14" s="298"/>
      <c r="C14" s="299"/>
      <c r="D14" s="299"/>
      <c r="E14" s="299"/>
      <c r="F14" s="299"/>
      <c r="G14" s="299"/>
      <c r="H14" s="299"/>
      <c r="I14" s="299"/>
      <c r="J14" s="299"/>
      <c r="K14" s="295"/>
    </row>
    <row r="15" ht="15" customHeight="1">
      <c r="B15" s="298"/>
      <c r="C15" s="299"/>
      <c r="D15" s="297" t="s">
        <v>671</v>
      </c>
      <c r="E15" s="297"/>
      <c r="F15" s="297"/>
      <c r="G15" s="297"/>
      <c r="H15" s="297"/>
      <c r="I15" s="297"/>
      <c r="J15" s="297"/>
      <c r="K15" s="295"/>
    </row>
    <row r="16" ht="15" customHeight="1">
      <c r="B16" s="298"/>
      <c r="C16" s="299"/>
      <c r="D16" s="297" t="s">
        <v>672</v>
      </c>
      <c r="E16" s="297"/>
      <c r="F16" s="297"/>
      <c r="G16" s="297"/>
      <c r="H16" s="297"/>
      <c r="I16" s="297"/>
      <c r="J16" s="297"/>
      <c r="K16" s="295"/>
    </row>
    <row r="17" ht="15" customHeight="1">
      <c r="B17" s="298"/>
      <c r="C17" s="299"/>
      <c r="D17" s="297" t="s">
        <v>673</v>
      </c>
      <c r="E17" s="297"/>
      <c r="F17" s="297"/>
      <c r="G17" s="297"/>
      <c r="H17" s="297"/>
      <c r="I17" s="297"/>
      <c r="J17" s="297"/>
      <c r="K17" s="295"/>
    </row>
    <row r="18" ht="15" customHeight="1">
      <c r="B18" s="298"/>
      <c r="C18" s="299"/>
      <c r="D18" s="299"/>
      <c r="E18" s="301" t="s">
        <v>86</v>
      </c>
      <c r="F18" s="297" t="s">
        <v>674</v>
      </c>
      <c r="G18" s="297"/>
      <c r="H18" s="297"/>
      <c r="I18" s="297"/>
      <c r="J18" s="297"/>
      <c r="K18" s="295"/>
    </row>
    <row r="19" ht="15" customHeight="1">
      <c r="B19" s="298"/>
      <c r="C19" s="299"/>
      <c r="D19" s="299"/>
      <c r="E19" s="301" t="s">
        <v>675</v>
      </c>
      <c r="F19" s="297" t="s">
        <v>676</v>
      </c>
      <c r="G19" s="297"/>
      <c r="H19" s="297"/>
      <c r="I19" s="297"/>
      <c r="J19" s="297"/>
      <c r="K19" s="295"/>
    </row>
    <row r="20" ht="15" customHeight="1">
      <c r="B20" s="298"/>
      <c r="C20" s="299"/>
      <c r="D20" s="299"/>
      <c r="E20" s="301" t="s">
        <v>677</v>
      </c>
      <c r="F20" s="297" t="s">
        <v>678</v>
      </c>
      <c r="G20" s="297"/>
      <c r="H20" s="297"/>
      <c r="I20" s="297"/>
      <c r="J20" s="297"/>
      <c r="K20" s="295"/>
    </row>
    <row r="21" ht="15" customHeight="1">
      <c r="B21" s="298"/>
      <c r="C21" s="299"/>
      <c r="D21" s="299"/>
      <c r="E21" s="301" t="s">
        <v>679</v>
      </c>
      <c r="F21" s="297" t="s">
        <v>680</v>
      </c>
      <c r="G21" s="297"/>
      <c r="H21" s="297"/>
      <c r="I21" s="297"/>
      <c r="J21" s="297"/>
      <c r="K21" s="295"/>
    </row>
    <row r="22" ht="15" customHeight="1">
      <c r="B22" s="298"/>
      <c r="C22" s="299"/>
      <c r="D22" s="299"/>
      <c r="E22" s="301" t="s">
        <v>445</v>
      </c>
      <c r="F22" s="297" t="s">
        <v>446</v>
      </c>
      <c r="G22" s="297"/>
      <c r="H22" s="297"/>
      <c r="I22" s="297"/>
      <c r="J22" s="297"/>
      <c r="K22" s="295"/>
    </row>
    <row r="23" ht="15" customHeight="1">
      <c r="B23" s="298"/>
      <c r="C23" s="299"/>
      <c r="D23" s="299"/>
      <c r="E23" s="301" t="s">
        <v>93</v>
      </c>
      <c r="F23" s="297" t="s">
        <v>681</v>
      </c>
      <c r="G23" s="297"/>
      <c r="H23" s="297"/>
      <c r="I23" s="297"/>
      <c r="J23" s="297"/>
      <c r="K23" s="295"/>
    </row>
    <row r="24" ht="12.75" customHeight="1">
      <c r="B24" s="298"/>
      <c r="C24" s="299"/>
      <c r="D24" s="299"/>
      <c r="E24" s="299"/>
      <c r="F24" s="299"/>
      <c r="G24" s="299"/>
      <c r="H24" s="299"/>
      <c r="I24" s="299"/>
      <c r="J24" s="299"/>
      <c r="K24" s="295"/>
    </row>
    <row r="25" ht="15" customHeight="1">
      <c r="B25" s="298"/>
      <c r="C25" s="297" t="s">
        <v>682</v>
      </c>
      <c r="D25" s="297"/>
      <c r="E25" s="297"/>
      <c r="F25" s="297"/>
      <c r="G25" s="297"/>
      <c r="H25" s="297"/>
      <c r="I25" s="297"/>
      <c r="J25" s="297"/>
      <c r="K25" s="295"/>
    </row>
    <row r="26" ht="15" customHeight="1">
      <c r="B26" s="298"/>
      <c r="C26" s="297" t="s">
        <v>683</v>
      </c>
      <c r="D26" s="297"/>
      <c r="E26" s="297"/>
      <c r="F26" s="297"/>
      <c r="G26" s="297"/>
      <c r="H26" s="297"/>
      <c r="I26" s="297"/>
      <c r="J26" s="297"/>
      <c r="K26" s="295"/>
    </row>
    <row r="27" ht="15" customHeight="1">
      <c r="B27" s="298"/>
      <c r="C27" s="297"/>
      <c r="D27" s="297" t="s">
        <v>684</v>
      </c>
      <c r="E27" s="297"/>
      <c r="F27" s="297"/>
      <c r="G27" s="297"/>
      <c r="H27" s="297"/>
      <c r="I27" s="297"/>
      <c r="J27" s="297"/>
      <c r="K27" s="295"/>
    </row>
    <row r="28" ht="15" customHeight="1">
      <c r="B28" s="298"/>
      <c r="C28" s="299"/>
      <c r="D28" s="297" t="s">
        <v>685</v>
      </c>
      <c r="E28" s="297"/>
      <c r="F28" s="297"/>
      <c r="G28" s="297"/>
      <c r="H28" s="297"/>
      <c r="I28" s="297"/>
      <c r="J28" s="297"/>
      <c r="K28" s="295"/>
    </row>
    <row r="29" ht="12.75" customHeight="1">
      <c r="B29" s="298"/>
      <c r="C29" s="299"/>
      <c r="D29" s="299"/>
      <c r="E29" s="299"/>
      <c r="F29" s="299"/>
      <c r="G29" s="299"/>
      <c r="H29" s="299"/>
      <c r="I29" s="299"/>
      <c r="J29" s="299"/>
      <c r="K29" s="295"/>
    </row>
    <row r="30" ht="15" customHeight="1">
      <c r="B30" s="298"/>
      <c r="C30" s="299"/>
      <c r="D30" s="297" t="s">
        <v>686</v>
      </c>
      <c r="E30" s="297"/>
      <c r="F30" s="297"/>
      <c r="G30" s="297"/>
      <c r="H30" s="297"/>
      <c r="I30" s="297"/>
      <c r="J30" s="297"/>
      <c r="K30" s="295"/>
    </row>
    <row r="31" ht="15" customHeight="1">
      <c r="B31" s="298"/>
      <c r="C31" s="299"/>
      <c r="D31" s="297" t="s">
        <v>687</v>
      </c>
      <c r="E31" s="297"/>
      <c r="F31" s="297"/>
      <c r="G31" s="297"/>
      <c r="H31" s="297"/>
      <c r="I31" s="297"/>
      <c r="J31" s="297"/>
      <c r="K31" s="295"/>
    </row>
    <row r="32" ht="12.75" customHeight="1">
      <c r="B32" s="298"/>
      <c r="C32" s="299"/>
      <c r="D32" s="299"/>
      <c r="E32" s="299"/>
      <c r="F32" s="299"/>
      <c r="G32" s="299"/>
      <c r="H32" s="299"/>
      <c r="I32" s="299"/>
      <c r="J32" s="299"/>
      <c r="K32" s="295"/>
    </row>
    <row r="33" ht="15" customHeight="1">
      <c r="B33" s="298"/>
      <c r="C33" s="299"/>
      <c r="D33" s="297" t="s">
        <v>688</v>
      </c>
      <c r="E33" s="297"/>
      <c r="F33" s="297"/>
      <c r="G33" s="297"/>
      <c r="H33" s="297"/>
      <c r="I33" s="297"/>
      <c r="J33" s="297"/>
      <c r="K33" s="295"/>
    </row>
    <row r="34" ht="15" customHeight="1">
      <c r="B34" s="298"/>
      <c r="C34" s="299"/>
      <c r="D34" s="297" t="s">
        <v>689</v>
      </c>
      <c r="E34" s="297"/>
      <c r="F34" s="297"/>
      <c r="G34" s="297"/>
      <c r="H34" s="297"/>
      <c r="I34" s="297"/>
      <c r="J34" s="297"/>
      <c r="K34" s="295"/>
    </row>
    <row r="35" ht="15" customHeight="1">
      <c r="B35" s="298"/>
      <c r="C35" s="299"/>
      <c r="D35" s="297" t="s">
        <v>690</v>
      </c>
      <c r="E35" s="297"/>
      <c r="F35" s="297"/>
      <c r="G35" s="297"/>
      <c r="H35" s="297"/>
      <c r="I35" s="297"/>
      <c r="J35" s="297"/>
      <c r="K35" s="295"/>
    </row>
    <row r="36" ht="15" customHeight="1">
      <c r="B36" s="298"/>
      <c r="C36" s="299"/>
      <c r="D36" s="297"/>
      <c r="E36" s="300" t="s">
        <v>138</v>
      </c>
      <c r="F36" s="297"/>
      <c r="G36" s="297" t="s">
        <v>691</v>
      </c>
      <c r="H36" s="297"/>
      <c r="I36" s="297"/>
      <c r="J36" s="297"/>
      <c r="K36" s="295"/>
    </row>
    <row r="37" ht="30.75" customHeight="1">
      <c r="B37" s="298"/>
      <c r="C37" s="299"/>
      <c r="D37" s="297"/>
      <c r="E37" s="300" t="s">
        <v>692</v>
      </c>
      <c r="F37" s="297"/>
      <c r="G37" s="297" t="s">
        <v>693</v>
      </c>
      <c r="H37" s="297"/>
      <c r="I37" s="297"/>
      <c r="J37" s="297"/>
      <c r="K37" s="295"/>
    </row>
    <row r="38" ht="15" customHeight="1">
      <c r="B38" s="298"/>
      <c r="C38" s="299"/>
      <c r="D38" s="297"/>
      <c r="E38" s="300" t="s">
        <v>61</v>
      </c>
      <c r="F38" s="297"/>
      <c r="G38" s="297" t="s">
        <v>694</v>
      </c>
      <c r="H38" s="297"/>
      <c r="I38" s="297"/>
      <c r="J38" s="297"/>
      <c r="K38" s="295"/>
    </row>
    <row r="39" ht="15" customHeight="1">
      <c r="B39" s="298"/>
      <c r="C39" s="299"/>
      <c r="D39" s="297"/>
      <c r="E39" s="300" t="s">
        <v>62</v>
      </c>
      <c r="F39" s="297"/>
      <c r="G39" s="297" t="s">
        <v>695</v>
      </c>
      <c r="H39" s="297"/>
      <c r="I39" s="297"/>
      <c r="J39" s="297"/>
      <c r="K39" s="295"/>
    </row>
    <row r="40" ht="15" customHeight="1">
      <c r="B40" s="298"/>
      <c r="C40" s="299"/>
      <c r="D40" s="297"/>
      <c r="E40" s="300" t="s">
        <v>139</v>
      </c>
      <c r="F40" s="297"/>
      <c r="G40" s="297" t="s">
        <v>696</v>
      </c>
      <c r="H40" s="297"/>
      <c r="I40" s="297"/>
      <c r="J40" s="297"/>
      <c r="K40" s="295"/>
    </row>
    <row r="41" ht="15" customHeight="1">
      <c r="B41" s="298"/>
      <c r="C41" s="299"/>
      <c r="D41" s="297"/>
      <c r="E41" s="300" t="s">
        <v>140</v>
      </c>
      <c r="F41" s="297"/>
      <c r="G41" s="297" t="s">
        <v>697</v>
      </c>
      <c r="H41" s="297"/>
      <c r="I41" s="297"/>
      <c r="J41" s="297"/>
      <c r="K41" s="295"/>
    </row>
    <row r="42" ht="15" customHeight="1">
      <c r="B42" s="298"/>
      <c r="C42" s="299"/>
      <c r="D42" s="297"/>
      <c r="E42" s="300" t="s">
        <v>698</v>
      </c>
      <c r="F42" s="297"/>
      <c r="G42" s="297" t="s">
        <v>699</v>
      </c>
      <c r="H42" s="297"/>
      <c r="I42" s="297"/>
      <c r="J42" s="297"/>
      <c r="K42" s="295"/>
    </row>
    <row r="43" ht="15" customHeight="1">
      <c r="B43" s="298"/>
      <c r="C43" s="299"/>
      <c r="D43" s="297"/>
      <c r="E43" s="300"/>
      <c r="F43" s="297"/>
      <c r="G43" s="297" t="s">
        <v>700</v>
      </c>
      <c r="H43" s="297"/>
      <c r="I43" s="297"/>
      <c r="J43" s="297"/>
      <c r="K43" s="295"/>
    </row>
    <row r="44" ht="15" customHeight="1">
      <c r="B44" s="298"/>
      <c r="C44" s="299"/>
      <c r="D44" s="297"/>
      <c r="E44" s="300" t="s">
        <v>701</v>
      </c>
      <c r="F44" s="297"/>
      <c r="G44" s="297" t="s">
        <v>702</v>
      </c>
      <c r="H44" s="297"/>
      <c r="I44" s="297"/>
      <c r="J44" s="297"/>
      <c r="K44" s="295"/>
    </row>
    <row r="45" ht="15" customHeight="1">
      <c r="B45" s="298"/>
      <c r="C45" s="299"/>
      <c r="D45" s="297"/>
      <c r="E45" s="300" t="s">
        <v>142</v>
      </c>
      <c r="F45" s="297"/>
      <c r="G45" s="297" t="s">
        <v>703</v>
      </c>
      <c r="H45" s="297"/>
      <c r="I45" s="297"/>
      <c r="J45" s="297"/>
      <c r="K45" s="295"/>
    </row>
    <row r="46" ht="12.75" customHeight="1">
      <c r="B46" s="298"/>
      <c r="C46" s="299"/>
      <c r="D46" s="297"/>
      <c r="E46" s="297"/>
      <c r="F46" s="297"/>
      <c r="G46" s="297"/>
      <c r="H46" s="297"/>
      <c r="I46" s="297"/>
      <c r="J46" s="297"/>
      <c r="K46" s="295"/>
    </row>
    <row r="47" ht="15" customHeight="1">
      <c r="B47" s="298"/>
      <c r="C47" s="299"/>
      <c r="D47" s="297" t="s">
        <v>704</v>
      </c>
      <c r="E47" s="297"/>
      <c r="F47" s="297"/>
      <c r="G47" s="297"/>
      <c r="H47" s="297"/>
      <c r="I47" s="297"/>
      <c r="J47" s="297"/>
      <c r="K47" s="295"/>
    </row>
    <row r="48" ht="15" customHeight="1">
      <c r="B48" s="298"/>
      <c r="C48" s="299"/>
      <c r="D48" s="299"/>
      <c r="E48" s="297" t="s">
        <v>705</v>
      </c>
      <c r="F48" s="297"/>
      <c r="G48" s="297"/>
      <c r="H48" s="297"/>
      <c r="I48" s="297"/>
      <c r="J48" s="297"/>
      <c r="K48" s="295"/>
    </row>
    <row r="49" ht="15" customHeight="1">
      <c r="B49" s="298"/>
      <c r="C49" s="299"/>
      <c r="D49" s="299"/>
      <c r="E49" s="297" t="s">
        <v>706</v>
      </c>
      <c r="F49" s="297"/>
      <c r="G49" s="297"/>
      <c r="H49" s="297"/>
      <c r="I49" s="297"/>
      <c r="J49" s="297"/>
      <c r="K49" s="295"/>
    </row>
    <row r="50" ht="15" customHeight="1">
      <c r="B50" s="298"/>
      <c r="C50" s="299"/>
      <c r="D50" s="299"/>
      <c r="E50" s="297" t="s">
        <v>707</v>
      </c>
      <c r="F50" s="297"/>
      <c r="G50" s="297"/>
      <c r="H50" s="297"/>
      <c r="I50" s="297"/>
      <c r="J50" s="297"/>
      <c r="K50" s="295"/>
    </row>
    <row r="51" ht="15" customHeight="1">
      <c r="B51" s="298"/>
      <c r="C51" s="299"/>
      <c r="D51" s="297" t="s">
        <v>708</v>
      </c>
      <c r="E51" s="297"/>
      <c r="F51" s="297"/>
      <c r="G51" s="297"/>
      <c r="H51" s="297"/>
      <c r="I51" s="297"/>
      <c r="J51" s="297"/>
      <c r="K51" s="295"/>
    </row>
    <row r="52" ht="25.5" customHeight="1">
      <c r="B52" s="293"/>
      <c r="C52" s="294" t="s">
        <v>709</v>
      </c>
      <c r="D52" s="294"/>
      <c r="E52" s="294"/>
      <c r="F52" s="294"/>
      <c r="G52" s="294"/>
      <c r="H52" s="294"/>
      <c r="I52" s="294"/>
      <c r="J52" s="294"/>
      <c r="K52" s="295"/>
    </row>
    <row r="53" ht="5.25" customHeight="1">
      <c r="B53" s="293"/>
      <c r="C53" s="296"/>
      <c r="D53" s="296"/>
      <c r="E53" s="296"/>
      <c r="F53" s="296"/>
      <c r="G53" s="296"/>
      <c r="H53" s="296"/>
      <c r="I53" s="296"/>
      <c r="J53" s="296"/>
      <c r="K53" s="295"/>
    </row>
    <row r="54" ht="15" customHeight="1">
      <c r="B54" s="293"/>
      <c r="C54" s="297" t="s">
        <v>710</v>
      </c>
      <c r="D54" s="297"/>
      <c r="E54" s="297"/>
      <c r="F54" s="297"/>
      <c r="G54" s="297"/>
      <c r="H54" s="297"/>
      <c r="I54" s="297"/>
      <c r="J54" s="297"/>
      <c r="K54" s="295"/>
    </row>
    <row r="55" ht="15" customHeight="1">
      <c r="B55" s="293"/>
      <c r="C55" s="297" t="s">
        <v>711</v>
      </c>
      <c r="D55" s="297"/>
      <c r="E55" s="297"/>
      <c r="F55" s="297"/>
      <c r="G55" s="297"/>
      <c r="H55" s="297"/>
      <c r="I55" s="297"/>
      <c r="J55" s="297"/>
      <c r="K55" s="295"/>
    </row>
    <row r="56" ht="12.75" customHeight="1">
      <c r="B56" s="293"/>
      <c r="C56" s="297"/>
      <c r="D56" s="297"/>
      <c r="E56" s="297"/>
      <c r="F56" s="297"/>
      <c r="G56" s="297"/>
      <c r="H56" s="297"/>
      <c r="I56" s="297"/>
      <c r="J56" s="297"/>
      <c r="K56" s="295"/>
    </row>
    <row r="57" ht="15" customHeight="1">
      <c r="B57" s="293"/>
      <c r="C57" s="297" t="s">
        <v>712</v>
      </c>
      <c r="D57" s="297"/>
      <c r="E57" s="297"/>
      <c r="F57" s="297"/>
      <c r="G57" s="297"/>
      <c r="H57" s="297"/>
      <c r="I57" s="297"/>
      <c r="J57" s="297"/>
      <c r="K57" s="295"/>
    </row>
    <row r="58" ht="15" customHeight="1">
      <c r="B58" s="293"/>
      <c r="C58" s="299"/>
      <c r="D58" s="297" t="s">
        <v>713</v>
      </c>
      <c r="E58" s="297"/>
      <c r="F58" s="297"/>
      <c r="G58" s="297"/>
      <c r="H58" s="297"/>
      <c r="I58" s="297"/>
      <c r="J58" s="297"/>
      <c r="K58" s="295"/>
    </row>
    <row r="59" ht="15" customHeight="1">
      <c r="B59" s="293"/>
      <c r="C59" s="299"/>
      <c r="D59" s="297" t="s">
        <v>714</v>
      </c>
      <c r="E59" s="297"/>
      <c r="F59" s="297"/>
      <c r="G59" s="297"/>
      <c r="H59" s="297"/>
      <c r="I59" s="297"/>
      <c r="J59" s="297"/>
      <c r="K59" s="295"/>
    </row>
    <row r="60" ht="15" customHeight="1">
      <c r="B60" s="293"/>
      <c r="C60" s="299"/>
      <c r="D60" s="297" t="s">
        <v>715</v>
      </c>
      <c r="E60" s="297"/>
      <c r="F60" s="297"/>
      <c r="G60" s="297"/>
      <c r="H60" s="297"/>
      <c r="I60" s="297"/>
      <c r="J60" s="297"/>
      <c r="K60" s="295"/>
    </row>
    <row r="61" ht="15" customHeight="1">
      <c r="B61" s="293"/>
      <c r="C61" s="299"/>
      <c r="D61" s="297" t="s">
        <v>716</v>
      </c>
      <c r="E61" s="297"/>
      <c r="F61" s="297"/>
      <c r="G61" s="297"/>
      <c r="H61" s="297"/>
      <c r="I61" s="297"/>
      <c r="J61" s="297"/>
      <c r="K61" s="295"/>
    </row>
    <row r="62" ht="15" customHeight="1">
      <c r="B62" s="293"/>
      <c r="C62" s="299"/>
      <c r="D62" s="302" t="s">
        <v>717</v>
      </c>
      <c r="E62" s="302"/>
      <c r="F62" s="302"/>
      <c r="G62" s="302"/>
      <c r="H62" s="302"/>
      <c r="I62" s="302"/>
      <c r="J62" s="302"/>
      <c r="K62" s="295"/>
    </row>
    <row r="63" ht="15" customHeight="1">
      <c r="B63" s="293"/>
      <c r="C63" s="299"/>
      <c r="D63" s="297" t="s">
        <v>718</v>
      </c>
      <c r="E63" s="297"/>
      <c r="F63" s="297"/>
      <c r="G63" s="297"/>
      <c r="H63" s="297"/>
      <c r="I63" s="297"/>
      <c r="J63" s="297"/>
      <c r="K63" s="295"/>
    </row>
    <row r="64" ht="12.75" customHeight="1">
      <c r="B64" s="293"/>
      <c r="C64" s="299"/>
      <c r="D64" s="299"/>
      <c r="E64" s="303"/>
      <c r="F64" s="299"/>
      <c r="G64" s="299"/>
      <c r="H64" s="299"/>
      <c r="I64" s="299"/>
      <c r="J64" s="299"/>
      <c r="K64" s="295"/>
    </row>
    <row r="65" ht="15" customHeight="1">
      <c r="B65" s="293"/>
      <c r="C65" s="299"/>
      <c r="D65" s="297" t="s">
        <v>719</v>
      </c>
      <c r="E65" s="297"/>
      <c r="F65" s="297"/>
      <c r="G65" s="297"/>
      <c r="H65" s="297"/>
      <c r="I65" s="297"/>
      <c r="J65" s="297"/>
      <c r="K65" s="295"/>
    </row>
    <row r="66" ht="15" customHeight="1">
      <c r="B66" s="293"/>
      <c r="C66" s="299"/>
      <c r="D66" s="302" t="s">
        <v>720</v>
      </c>
      <c r="E66" s="302"/>
      <c r="F66" s="302"/>
      <c r="G66" s="302"/>
      <c r="H66" s="302"/>
      <c r="I66" s="302"/>
      <c r="J66" s="302"/>
      <c r="K66" s="295"/>
    </row>
    <row r="67" ht="15" customHeight="1">
      <c r="B67" s="293"/>
      <c r="C67" s="299"/>
      <c r="D67" s="297" t="s">
        <v>721</v>
      </c>
      <c r="E67" s="297"/>
      <c r="F67" s="297"/>
      <c r="G67" s="297"/>
      <c r="H67" s="297"/>
      <c r="I67" s="297"/>
      <c r="J67" s="297"/>
      <c r="K67" s="295"/>
    </row>
    <row r="68" ht="15" customHeight="1">
      <c r="B68" s="293"/>
      <c r="C68" s="299"/>
      <c r="D68" s="297" t="s">
        <v>722</v>
      </c>
      <c r="E68" s="297"/>
      <c r="F68" s="297"/>
      <c r="G68" s="297"/>
      <c r="H68" s="297"/>
      <c r="I68" s="297"/>
      <c r="J68" s="297"/>
      <c r="K68" s="295"/>
    </row>
    <row r="69" ht="15" customHeight="1">
      <c r="B69" s="293"/>
      <c r="C69" s="299"/>
      <c r="D69" s="297" t="s">
        <v>723</v>
      </c>
      <c r="E69" s="297"/>
      <c r="F69" s="297"/>
      <c r="G69" s="297"/>
      <c r="H69" s="297"/>
      <c r="I69" s="297"/>
      <c r="J69" s="297"/>
      <c r="K69" s="295"/>
    </row>
    <row r="70" ht="15" customHeight="1">
      <c r="B70" s="293"/>
      <c r="C70" s="299"/>
      <c r="D70" s="297" t="s">
        <v>724</v>
      </c>
      <c r="E70" s="297"/>
      <c r="F70" s="297"/>
      <c r="G70" s="297"/>
      <c r="H70" s="297"/>
      <c r="I70" s="297"/>
      <c r="J70" s="297"/>
      <c r="K70" s="295"/>
    </row>
    <row r="71" ht="12.75" customHeight="1">
      <c r="B71" s="304"/>
      <c r="C71" s="305"/>
      <c r="D71" s="305"/>
      <c r="E71" s="305"/>
      <c r="F71" s="305"/>
      <c r="G71" s="305"/>
      <c r="H71" s="305"/>
      <c r="I71" s="305"/>
      <c r="J71" s="305"/>
      <c r="K71" s="306"/>
    </row>
    <row r="72" ht="18.75" customHeight="1">
      <c r="B72" s="307"/>
      <c r="C72" s="307"/>
      <c r="D72" s="307"/>
      <c r="E72" s="307"/>
      <c r="F72" s="307"/>
      <c r="G72" s="307"/>
      <c r="H72" s="307"/>
      <c r="I72" s="307"/>
      <c r="J72" s="307"/>
      <c r="K72" s="308"/>
    </row>
    <row r="73" ht="18.75" customHeight="1">
      <c r="B73" s="308"/>
      <c r="C73" s="308"/>
      <c r="D73" s="308"/>
      <c r="E73" s="308"/>
      <c r="F73" s="308"/>
      <c r="G73" s="308"/>
      <c r="H73" s="308"/>
      <c r="I73" s="308"/>
      <c r="J73" s="308"/>
      <c r="K73" s="308"/>
    </row>
    <row r="74" ht="7.5" customHeight="1">
      <c r="B74" s="309"/>
      <c r="C74" s="310"/>
      <c r="D74" s="310"/>
      <c r="E74" s="310"/>
      <c r="F74" s="310"/>
      <c r="G74" s="310"/>
      <c r="H74" s="310"/>
      <c r="I74" s="310"/>
      <c r="J74" s="310"/>
      <c r="K74" s="311"/>
    </row>
    <row r="75" ht="45" customHeight="1">
      <c r="B75" s="312"/>
      <c r="C75" s="313" t="s">
        <v>725</v>
      </c>
      <c r="D75" s="313"/>
      <c r="E75" s="313"/>
      <c r="F75" s="313"/>
      <c r="G75" s="313"/>
      <c r="H75" s="313"/>
      <c r="I75" s="313"/>
      <c r="J75" s="313"/>
      <c r="K75" s="314"/>
    </row>
    <row r="76" ht="17.25" customHeight="1">
      <c r="B76" s="312"/>
      <c r="C76" s="315" t="s">
        <v>726</v>
      </c>
      <c r="D76" s="315"/>
      <c r="E76" s="315"/>
      <c r="F76" s="315" t="s">
        <v>727</v>
      </c>
      <c r="G76" s="316"/>
      <c r="H76" s="315" t="s">
        <v>62</v>
      </c>
      <c r="I76" s="315" t="s">
        <v>65</v>
      </c>
      <c r="J76" s="315" t="s">
        <v>728</v>
      </c>
      <c r="K76" s="314"/>
    </row>
    <row r="77" ht="17.25" customHeight="1">
      <c r="B77" s="312"/>
      <c r="C77" s="317" t="s">
        <v>729</v>
      </c>
      <c r="D77" s="317"/>
      <c r="E77" s="317"/>
      <c r="F77" s="318" t="s">
        <v>730</v>
      </c>
      <c r="G77" s="319"/>
      <c r="H77" s="317"/>
      <c r="I77" s="317"/>
      <c r="J77" s="317" t="s">
        <v>731</v>
      </c>
      <c r="K77" s="314"/>
    </row>
    <row r="78" ht="5.25" customHeight="1">
      <c r="B78" s="312"/>
      <c r="C78" s="320"/>
      <c r="D78" s="320"/>
      <c r="E78" s="320"/>
      <c r="F78" s="320"/>
      <c r="G78" s="321"/>
      <c r="H78" s="320"/>
      <c r="I78" s="320"/>
      <c r="J78" s="320"/>
      <c r="K78" s="314"/>
    </row>
    <row r="79" ht="15" customHeight="1">
      <c r="B79" s="312"/>
      <c r="C79" s="300" t="s">
        <v>61</v>
      </c>
      <c r="D79" s="320"/>
      <c r="E79" s="320"/>
      <c r="F79" s="322" t="s">
        <v>732</v>
      </c>
      <c r="G79" s="321"/>
      <c r="H79" s="300" t="s">
        <v>733</v>
      </c>
      <c r="I79" s="300" t="s">
        <v>734</v>
      </c>
      <c r="J79" s="300">
        <v>20</v>
      </c>
      <c r="K79" s="314"/>
    </row>
    <row r="80" ht="15" customHeight="1">
      <c r="B80" s="312"/>
      <c r="C80" s="300" t="s">
        <v>735</v>
      </c>
      <c r="D80" s="300"/>
      <c r="E80" s="300"/>
      <c r="F80" s="322" t="s">
        <v>732</v>
      </c>
      <c r="G80" s="321"/>
      <c r="H80" s="300" t="s">
        <v>736</v>
      </c>
      <c r="I80" s="300" t="s">
        <v>734</v>
      </c>
      <c r="J80" s="300">
        <v>120</v>
      </c>
      <c r="K80" s="314"/>
    </row>
    <row r="81" ht="15" customHeight="1">
      <c r="B81" s="323"/>
      <c r="C81" s="300" t="s">
        <v>737</v>
      </c>
      <c r="D81" s="300"/>
      <c r="E81" s="300"/>
      <c r="F81" s="322" t="s">
        <v>738</v>
      </c>
      <c r="G81" s="321"/>
      <c r="H81" s="300" t="s">
        <v>739</v>
      </c>
      <c r="I81" s="300" t="s">
        <v>734</v>
      </c>
      <c r="J81" s="300">
        <v>50</v>
      </c>
      <c r="K81" s="314"/>
    </row>
    <row r="82" ht="15" customHeight="1">
      <c r="B82" s="323"/>
      <c r="C82" s="300" t="s">
        <v>740</v>
      </c>
      <c r="D82" s="300"/>
      <c r="E82" s="300"/>
      <c r="F82" s="322" t="s">
        <v>732</v>
      </c>
      <c r="G82" s="321"/>
      <c r="H82" s="300" t="s">
        <v>741</v>
      </c>
      <c r="I82" s="300" t="s">
        <v>742</v>
      </c>
      <c r="J82" s="300"/>
      <c r="K82" s="314"/>
    </row>
    <row r="83" ht="15" customHeight="1">
      <c r="B83" s="323"/>
      <c r="C83" s="324" t="s">
        <v>743</v>
      </c>
      <c r="D83" s="324"/>
      <c r="E83" s="324"/>
      <c r="F83" s="325" t="s">
        <v>738</v>
      </c>
      <c r="G83" s="324"/>
      <c r="H83" s="324" t="s">
        <v>744</v>
      </c>
      <c r="I83" s="324" t="s">
        <v>734</v>
      </c>
      <c r="J83" s="324">
        <v>15</v>
      </c>
      <c r="K83" s="314"/>
    </row>
    <row r="84" ht="15" customHeight="1">
      <c r="B84" s="323"/>
      <c r="C84" s="324" t="s">
        <v>745</v>
      </c>
      <c r="D84" s="324"/>
      <c r="E84" s="324"/>
      <c r="F84" s="325" t="s">
        <v>738</v>
      </c>
      <c r="G84" s="324"/>
      <c r="H84" s="324" t="s">
        <v>746</v>
      </c>
      <c r="I84" s="324" t="s">
        <v>734</v>
      </c>
      <c r="J84" s="324">
        <v>15</v>
      </c>
      <c r="K84" s="314"/>
    </row>
    <row r="85" ht="15" customHeight="1">
      <c r="B85" s="323"/>
      <c r="C85" s="324" t="s">
        <v>747</v>
      </c>
      <c r="D85" s="324"/>
      <c r="E85" s="324"/>
      <c r="F85" s="325" t="s">
        <v>738</v>
      </c>
      <c r="G85" s="324"/>
      <c r="H85" s="324" t="s">
        <v>748</v>
      </c>
      <c r="I85" s="324" t="s">
        <v>734</v>
      </c>
      <c r="J85" s="324">
        <v>20</v>
      </c>
      <c r="K85" s="314"/>
    </row>
    <row r="86" ht="15" customHeight="1">
      <c r="B86" s="323"/>
      <c r="C86" s="324" t="s">
        <v>749</v>
      </c>
      <c r="D86" s="324"/>
      <c r="E86" s="324"/>
      <c r="F86" s="325" t="s">
        <v>738</v>
      </c>
      <c r="G86" s="324"/>
      <c r="H86" s="324" t="s">
        <v>750</v>
      </c>
      <c r="I86" s="324" t="s">
        <v>734</v>
      </c>
      <c r="J86" s="324">
        <v>20</v>
      </c>
      <c r="K86" s="314"/>
    </row>
    <row r="87" ht="15" customHeight="1">
      <c r="B87" s="323"/>
      <c r="C87" s="300" t="s">
        <v>751</v>
      </c>
      <c r="D87" s="300"/>
      <c r="E87" s="300"/>
      <c r="F87" s="322" t="s">
        <v>738</v>
      </c>
      <c r="G87" s="321"/>
      <c r="H87" s="300" t="s">
        <v>752</v>
      </c>
      <c r="I87" s="300" t="s">
        <v>734</v>
      </c>
      <c r="J87" s="300">
        <v>50</v>
      </c>
      <c r="K87" s="314"/>
    </row>
    <row r="88" ht="15" customHeight="1">
      <c r="B88" s="323"/>
      <c r="C88" s="300" t="s">
        <v>753</v>
      </c>
      <c r="D88" s="300"/>
      <c r="E88" s="300"/>
      <c r="F88" s="322" t="s">
        <v>738</v>
      </c>
      <c r="G88" s="321"/>
      <c r="H88" s="300" t="s">
        <v>754</v>
      </c>
      <c r="I88" s="300" t="s">
        <v>734</v>
      </c>
      <c r="J88" s="300">
        <v>20</v>
      </c>
      <c r="K88" s="314"/>
    </row>
    <row r="89" ht="15" customHeight="1">
      <c r="B89" s="323"/>
      <c r="C89" s="300" t="s">
        <v>755</v>
      </c>
      <c r="D89" s="300"/>
      <c r="E89" s="300"/>
      <c r="F89" s="322" t="s">
        <v>738</v>
      </c>
      <c r="G89" s="321"/>
      <c r="H89" s="300" t="s">
        <v>756</v>
      </c>
      <c r="I89" s="300" t="s">
        <v>734</v>
      </c>
      <c r="J89" s="300">
        <v>20</v>
      </c>
      <c r="K89" s="314"/>
    </row>
    <row r="90" ht="15" customHeight="1">
      <c r="B90" s="323"/>
      <c r="C90" s="300" t="s">
        <v>757</v>
      </c>
      <c r="D90" s="300"/>
      <c r="E90" s="300"/>
      <c r="F90" s="322" t="s">
        <v>738</v>
      </c>
      <c r="G90" s="321"/>
      <c r="H90" s="300" t="s">
        <v>758</v>
      </c>
      <c r="I90" s="300" t="s">
        <v>734</v>
      </c>
      <c r="J90" s="300">
        <v>50</v>
      </c>
      <c r="K90" s="314"/>
    </row>
    <row r="91" ht="15" customHeight="1">
      <c r="B91" s="323"/>
      <c r="C91" s="300" t="s">
        <v>759</v>
      </c>
      <c r="D91" s="300"/>
      <c r="E91" s="300"/>
      <c r="F91" s="322" t="s">
        <v>738</v>
      </c>
      <c r="G91" s="321"/>
      <c r="H91" s="300" t="s">
        <v>759</v>
      </c>
      <c r="I91" s="300" t="s">
        <v>734</v>
      </c>
      <c r="J91" s="300">
        <v>50</v>
      </c>
      <c r="K91" s="314"/>
    </row>
    <row r="92" ht="15" customHeight="1">
      <c r="B92" s="323"/>
      <c r="C92" s="300" t="s">
        <v>760</v>
      </c>
      <c r="D92" s="300"/>
      <c r="E92" s="300"/>
      <c r="F92" s="322" t="s">
        <v>738</v>
      </c>
      <c r="G92" s="321"/>
      <c r="H92" s="300" t="s">
        <v>761</v>
      </c>
      <c r="I92" s="300" t="s">
        <v>734</v>
      </c>
      <c r="J92" s="300">
        <v>255</v>
      </c>
      <c r="K92" s="314"/>
    </row>
    <row r="93" ht="15" customHeight="1">
      <c r="B93" s="323"/>
      <c r="C93" s="300" t="s">
        <v>762</v>
      </c>
      <c r="D93" s="300"/>
      <c r="E93" s="300"/>
      <c r="F93" s="322" t="s">
        <v>732</v>
      </c>
      <c r="G93" s="321"/>
      <c r="H93" s="300" t="s">
        <v>763</v>
      </c>
      <c r="I93" s="300" t="s">
        <v>764</v>
      </c>
      <c r="J93" s="300"/>
      <c r="K93" s="314"/>
    </row>
    <row r="94" ht="15" customHeight="1">
      <c r="B94" s="323"/>
      <c r="C94" s="300" t="s">
        <v>765</v>
      </c>
      <c r="D94" s="300"/>
      <c r="E94" s="300"/>
      <c r="F94" s="322" t="s">
        <v>732</v>
      </c>
      <c r="G94" s="321"/>
      <c r="H94" s="300" t="s">
        <v>766</v>
      </c>
      <c r="I94" s="300" t="s">
        <v>767</v>
      </c>
      <c r="J94" s="300"/>
      <c r="K94" s="314"/>
    </row>
    <row r="95" ht="15" customHeight="1">
      <c r="B95" s="323"/>
      <c r="C95" s="300" t="s">
        <v>768</v>
      </c>
      <c r="D95" s="300"/>
      <c r="E95" s="300"/>
      <c r="F95" s="322" t="s">
        <v>732</v>
      </c>
      <c r="G95" s="321"/>
      <c r="H95" s="300" t="s">
        <v>768</v>
      </c>
      <c r="I95" s="300" t="s">
        <v>767</v>
      </c>
      <c r="J95" s="300"/>
      <c r="K95" s="314"/>
    </row>
    <row r="96" ht="15" customHeight="1">
      <c r="B96" s="323"/>
      <c r="C96" s="300" t="s">
        <v>46</v>
      </c>
      <c r="D96" s="300"/>
      <c r="E96" s="300"/>
      <c r="F96" s="322" t="s">
        <v>732</v>
      </c>
      <c r="G96" s="321"/>
      <c r="H96" s="300" t="s">
        <v>769</v>
      </c>
      <c r="I96" s="300" t="s">
        <v>767</v>
      </c>
      <c r="J96" s="300"/>
      <c r="K96" s="314"/>
    </row>
    <row r="97" ht="15" customHeight="1">
      <c r="B97" s="323"/>
      <c r="C97" s="300" t="s">
        <v>56</v>
      </c>
      <c r="D97" s="300"/>
      <c r="E97" s="300"/>
      <c r="F97" s="322" t="s">
        <v>732</v>
      </c>
      <c r="G97" s="321"/>
      <c r="H97" s="300" t="s">
        <v>770</v>
      </c>
      <c r="I97" s="300" t="s">
        <v>767</v>
      </c>
      <c r="J97" s="300"/>
      <c r="K97" s="314"/>
    </row>
    <row r="98" ht="15" customHeight="1">
      <c r="B98" s="326"/>
      <c r="C98" s="327"/>
      <c r="D98" s="327"/>
      <c r="E98" s="327"/>
      <c r="F98" s="327"/>
      <c r="G98" s="327"/>
      <c r="H98" s="327"/>
      <c r="I98" s="327"/>
      <c r="J98" s="327"/>
      <c r="K98" s="328"/>
    </row>
    <row r="99" ht="18.75" customHeight="1">
      <c r="B99" s="329"/>
      <c r="C99" s="330"/>
      <c r="D99" s="330"/>
      <c r="E99" s="330"/>
      <c r="F99" s="330"/>
      <c r="G99" s="330"/>
      <c r="H99" s="330"/>
      <c r="I99" s="330"/>
      <c r="J99" s="330"/>
      <c r="K99" s="329"/>
    </row>
    <row r="100" ht="18.75" customHeight="1">
      <c r="B100" s="308"/>
      <c r="C100" s="308"/>
      <c r="D100" s="308"/>
      <c r="E100" s="308"/>
      <c r="F100" s="308"/>
      <c r="G100" s="308"/>
      <c r="H100" s="308"/>
      <c r="I100" s="308"/>
      <c r="J100" s="308"/>
      <c r="K100" s="308"/>
    </row>
    <row r="101" ht="7.5" customHeight="1">
      <c r="B101" s="309"/>
      <c r="C101" s="310"/>
      <c r="D101" s="310"/>
      <c r="E101" s="310"/>
      <c r="F101" s="310"/>
      <c r="G101" s="310"/>
      <c r="H101" s="310"/>
      <c r="I101" s="310"/>
      <c r="J101" s="310"/>
      <c r="K101" s="311"/>
    </row>
    <row r="102" ht="45" customHeight="1">
      <c r="B102" s="312"/>
      <c r="C102" s="313" t="s">
        <v>771</v>
      </c>
      <c r="D102" s="313"/>
      <c r="E102" s="313"/>
      <c r="F102" s="313"/>
      <c r="G102" s="313"/>
      <c r="H102" s="313"/>
      <c r="I102" s="313"/>
      <c r="J102" s="313"/>
      <c r="K102" s="314"/>
    </row>
    <row r="103" ht="17.25" customHeight="1">
      <c r="B103" s="312"/>
      <c r="C103" s="315" t="s">
        <v>726</v>
      </c>
      <c r="D103" s="315"/>
      <c r="E103" s="315"/>
      <c r="F103" s="315" t="s">
        <v>727</v>
      </c>
      <c r="G103" s="316"/>
      <c r="H103" s="315" t="s">
        <v>62</v>
      </c>
      <c r="I103" s="315" t="s">
        <v>65</v>
      </c>
      <c r="J103" s="315" t="s">
        <v>728</v>
      </c>
      <c r="K103" s="314"/>
    </row>
    <row r="104" ht="17.25" customHeight="1">
      <c r="B104" s="312"/>
      <c r="C104" s="317" t="s">
        <v>729</v>
      </c>
      <c r="D104" s="317"/>
      <c r="E104" s="317"/>
      <c r="F104" s="318" t="s">
        <v>730</v>
      </c>
      <c r="G104" s="319"/>
      <c r="H104" s="317"/>
      <c r="I104" s="317"/>
      <c r="J104" s="317" t="s">
        <v>731</v>
      </c>
      <c r="K104" s="314"/>
    </row>
    <row r="105" ht="5.25" customHeight="1">
      <c r="B105" s="312"/>
      <c r="C105" s="315"/>
      <c r="D105" s="315"/>
      <c r="E105" s="315"/>
      <c r="F105" s="315"/>
      <c r="G105" s="331"/>
      <c r="H105" s="315"/>
      <c r="I105" s="315"/>
      <c r="J105" s="315"/>
      <c r="K105" s="314"/>
    </row>
    <row r="106" ht="15" customHeight="1">
      <c r="B106" s="312"/>
      <c r="C106" s="300" t="s">
        <v>61</v>
      </c>
      <c r="D106" s="320"/>
      <c r="E106" s="320"/>
      <c r="F106" s="322" t="s">
        <v>732</v>
      </c>
      <c r="G106" s="331"/>
      <c r="H106" s="300" t="s">
        <v>772</v>
      </c>
      <c r="I106" s="300" t="s">
        <v>734</v>
      </c>
      <c r="J106" s="300">
        <v>20</v>
      </c>
      <c r="K106" s="314"/>
    </row>
    <row r="107" ht="15" customHeight="1">
      <c r="B107" s="312"/>
      <c r="C107" s="300" t="s">
        <v>735</v>
      </c>
      <c r="D107" s="300"/>
      <c r="E107" s="300"/>
      <c r="F107" s="322" t="s">
        <v>732</v>
      </c>
      <c r="G107" s="300"/>
      <c r="H107" s="300" t="s">
        <v>772</v>
      </c>
      <c r="I107" s="300" t="s">
        <v>734</v>
      </c>
      <c r="J107" s="300">
        <v>120</v>
      </c>
      <c r="K107" s="314"/>
    </row>
    <row r="108" ht="15" customHeight="1">
      <c r="B108" s="323"/>
      <c r="C108" s="300" t="s">
        <v>737</v>
      </c>
      <c r="D108" s="300"/>
      <c r="E108" s="300"/>
      <c r="F108" s="322" t="s">
        <v>738</v>
      </c>
      <c r="G108" s="300"/>
      <c r="H108" s="300" t="s">
        <v>772</v>
      </c>
      <c r="I108" s="300" t="s">
        <v>734</v>
      </c>
      <c r="J108" s="300">
        <v>50</v>
      </c>
      <c r="K108" s="314"/>
    </row>
    <row r="109" ht="15" customHeight="1">
      <c r="B109" s="323"/>
      <c r="C109" s="300" t="s">
        <v>740</v>
      </c>
      <c r="D109" s="300"/>
      <c r="E109" s="300"/>
      <c r="F109" s="322" t="s">
        <v>732</v>
      </c>
      <c r="G109" s="300"/>
      <c r="H109" s="300" t="s">
        <v>772</v>
      </c>
      <c r="I109" s="300" t="s">
        <v>742</v>
      </c>
      <c r="J109" s="300"/>
      <c r="K109" s="314"/>
    </row>
    <row r="110" ht="15" customHeight="1">
      <c r="B110" s="323"/>
      <c r="C110" s="300" t="s">
        <v>751</v>
      </c>
      <c r="D110" s="300"/>
      <c r="E110" s="300"/>
      <c r="F110" s="322" t="s">
        <v>738</v>
      </c>
      <c r="G110" s="300"/>
      <c r="H110" s="300" t="s">
        <v>772</v>
      </c>
      <c r="I110" s="300" t="s">
        <v>734</v>
      </c>
      <c r="J110" s="300">
        <v>50</v>
      </c>
      <c r="K110" s="314"/>
    </row>
    <row r="111" ht="15" customHeight="1">
      <c r="B111" s="323"/>
      <c r="C111" s="300" t="s">
        <v>759</v>
      </c>
      <c r="D111" s="300"/>
      <c r="E111" s="300"/>
      <c r="F111" s="322" t="s">
        <v>738</v>
      </c>
      <c r="G111" s="300"/>
      <c r="H111" s="300" t="s">
        <v>772</v>
      </c>
      <c r="I111" s="300" t="s">
        <v>734</v>
      </c>
      <c r="J111" s="300">
        <v>50</v>
      </c>
      <c r="K111" s="314"/>
    </row>
    <row r="112" ht="15" customHeight="1">
      <c r="B112" s="323"/>
      <c r="C112" s="300" t="s">
        <v>757</v>
      </c>
      <c r="D112" s="300"/>
      <c r="E112" s="300"/>
      <c r="F112" s="322" t="s">
        <v>738</v>
      </c>
      <c r="G112" s="300"/>
      <c r="H112" s="300" t="s">
        <v>772</v>
      </c>
      <c r="I112" s="300" t="s">
        <v>734</v>
      </c>
      <c r="J112" s="300">
        <v>50</v>
      </c>
      <c r="K112" s="314"/>
    </row>
    <row r="113" ht="15" customHeight="1">
      <c r="B113" s="323"/>
      <c r="C113" s="300" t="s">
        <v>61</v>
      </c>
      <c r="D113" s="300"/>
      <c r="E113" s="300"/>
      <c r="F113" s="322" t="s">
        <v>732</v>
      </c>
      <c r="G113" s="300"/>
      <c r="H113" s="300" t="s">
        <v>773</v>
      </c>
      <c r="I113" s="300" t="s">
        <v>734</v>
      </c>
      <c r="J113" s="300">
        <v>20</v>
      </c>
      <c r="K113" s="314"/>
    </row>
    <row r="114" ht="15" customHeight="1">
      <c r="B114" s="323"/>
      <c r="C114" s="300" t="s">
        <v>774</v>
      </c>
      <c r="D114" s="300"/>
      <c r="E114" s="300"/>
      <c r="F114" s="322" t="s">
        <v>732</v>
      </c>
      <c r="G114" s="300"/>
      <c r="H114" s="300" t="s">
        <v>775</v>
      </c>
      <c r="I114" s="300" t="s">
        <v>734</v>
      </c>
      <c r="J114" s="300">
        <v>120</v>
      </c>
      <c r="K114" s="314"/>
    </row>
    <row r="115" ht="15" customHeight="1">
      <c r="B115" s="323"/>
      <c r="C115" s="300" t="s">
        <v>46</v>
      </c>
      <c r="D115" s="300"/>
      <c r="E115" s="300"/>
      <c r="F115" s="322" t="s">
        <v>732</v>
      </c>
      <c r="G115" s="300"/>
      <c r="H115" s="300" t="s">
        <v>776</v>
      </c>
      <c r="I115" s="300" t="s">
        <v>767</v>
      </c>
      <c r="J115" s="300"/>
      <c r="K115" s="314"/>
    </row>
    <row r="116" ht="15" customHeight="1">
      <c r="B116" s="323"/>
      <c r="C116" s="300" t="s">
        <v>56</v>
      </c>
      <c r="D116" s="300"/>
      <c r="E116" s="300"/>
      <c r="F116" s="322" t="s">
        <v>732</v>
      </c>
      <c r="G116" s="300"/>
      <c r="H116" s="300" t="s">
        <v>777</v>
      </c>
      <c r="I116" s="300" t="s">
        <v>767</v>
      </c>
      <c r="J116" s="300"/>
      <c r="K116" s="314"/>
    </row>
    <row r="117" ht="15" customHeight="1">
      <c r="B117" s="323"/>
      <c r="C117" s="300" t="s">
        <v>65</v>
      </c>
      <c r="D117" s="300"/>
      <c r="E117" s="300"/>
      <c r="F117" s="322" t="s">
        <v>732</v>
      </c>
      <c r="G117" s="300"/>
      <c r="H117" s="300" t="s">
        <v>778</v>
      </c>
      <c r="I117" s="300" t="s">
        <v>779</v>
      </c>
      <c r="J117" s="300"/>
      <c r="K117" s="314"/>
    </row>
    <row r="118" ht="15" customHeight="1">
      <c r="B118" s="326"/>
      <c r="C118" s="332"/>
      <c r="D118" s="332"/>
      <c r="E118" s="332"/>
      <c r="F118" s="332"/>
      <c r="G118" s="332"/>
      <c r="H118" s="332"/>
      <c r="I118" s="332"/>
      <c r="J118" s="332"/>
      <c r="K118" s="328"/>
    </row>
    <row r="119" ht="18.75" customHeight="1">
      <c r="B119" s="333"/>
      <c r="C119" s="297"/>
      <c r="D119" s="297"/>
      <c r="E119" s="297"/>
      <c r="F119" s="334"/>
      <c r="G119" s="297"/>
      <c r="H119" s="297"/>
      <c r="I119" s="297"/>
      <c r="J119" s="297"/>
      <c r="K119" s="333"/>
    </row>
    <row r="120" ht="18.75" customHeight="1">
      <c r="B120" s="308"/>
      <c r="C120" s="308"/>
      <c r="D120" s="308"/>
      <c r="E120" s="308"/>
      <c r="F120" s="308"/>
      <c r="G120" s="308"/>
      <c r="H120" s="308"/>
      <c r="I120" s="308"/>
      <c r="J120" s="308"/>
      <c r="K120" s="308"/>
    </row>
    <row r="121" ht="7.5" customHeight="1">
      <c r="B121" s="335"/>
      <c r="C121" s="336"/>
      <c r="D121" s="336"/>
      <c r="E121" s="336"/>
      <c r="F121" s="336"/>
      <c r="G121" s="336"/>
      <c r="H121" s="336"/>
      <c r="I121" s="336"/>
      <c r="J121" s="336"/>
      <c r="K121" s="337"/>
    </row>
    <row r="122" ht="45" customHeight="1">
      <c r="B122" s="338"/>
      <c r="C122" s="291" t="s">
        <v>780</v>
      </c>
      <c r="D122" s="291"/>
      <c r="E122" s="291"/>
      <c r="F122" s="291"/>
      <c r="G122" s="291"/>
      <c r="H122" s="291"/>
      <c r="I122" s="291"/>
      <c r="J122" s="291"/>
      <c r="K122" s="339"/>
    </row>
    <row r="123" ht="17.25" customHeight="1">
      <c r="B123" s="340"/>
      <c r="C123" s="315" t="s">
        <v>726</v>
      </c>
      <c r="D123" s="315"/>
      <c r="E123" s="315"/>
      <c r="F123" s="315" t="s">
        <v>727</v>
      </c>
      <c r="G123" s="316"/>
      <c r="H123" s="315" t="s">
        <v>62</v>
      </c>
      <c r="I123" s="315" t="s">
        <v>65</v>
      </c>
      <c r="J123" s="315" t="s">
        <v>728</v>
      </c>
      <c r="K123" s="341"/>
    </row>
    <row r="124" ht="17.25" customHeight="1">
      <c r="B124" s="340"/>
      <c r="C124" s="317" t="s">
        <v>729</v>
      </c>
      <c r="D124" s="317"/>
      <c r="E124" s="317"/>
      <c r="F124" s="318" t="s">
        <v>730</v>
      </c>
      <c r="G124" s="319"/>
      <c r="H124" s="317"/>
      <c r="I124" s="317"/>
      <c r="J124" s="317" t="s">
        <v>731</v>
      </c>
      <c r="K124" s="341"/>
    </row>
    <row r="125" ht="5.25" customHeight="1">
      <c r="B125" s="342"/>
      <c r="C125" s="320"/>
      <c r="D125" s="320"/>
      <c r="E125" s="320"/>
      <c r="F125" s="320"/>
      <c r="G125" s="300"/>
      <c r="H125" s="320"/>
      <c r="I125" s="320"/>
      <c r="J125" s="320"/>
      <c r="K125" s="343"/>
    </row>
    <row r="126" ht="15" customHeight="1">
      <c r="B126" s="342"/>
      <c r="C126" s="300" t="s">
        <v>735</v>
      </c>
      <c r="D126" s="320"/>
      <c r="E126" s="320"/>
      <c r="F126" s="322" t="s">
        <v>732</v>
      </c>
      <c r="G126" s="300"/>
      <c r="H126" s="300" t="s">
        <v>772</v>
      </c>
      <c r="I126" s="300" t="s">
        <v>734</v>
      </c>
      <c r="J126" s="300">
        <v>120</v>
      </c>
      <c r="K126" s="344"/>
    </row>
    <row r="127" ht="15" customHeight="1">
      <c r="B127" s="342"/>
      <c r="C127" s="300" t="s">
        <v>781</v>
      </c>
      <c r="D127" s="300"/>
      <c r="E127" s="300"/>
      <c r="F127" s="322" t="s">
        <v>732</v>
      </c>
      <c r="G127" s="300"/>
      <c r="H127" s="300" t="s">
        <v>782</v>
      </c>
      <c r="I127" s="300" t="s">
        <v>734</v>
      </c>
      <c r="J127" s="300" t="s">
        <v>783</v>
      </c>
      <c r="K127" s="344"/>
    </row>
    <row r="128" ht="15" customHeight="1">
      <c r="B128" s="342"/>
      <c r="C128" s="300" t="s">
        <v>93</v>
      </c>
      <c r="D128" s="300"/>
      <c r="E128" s="300"/>
      <c r="F128" s="322" t="s">
        <v>732</v>
      </c>
      <c r="G128" s="300"/>
      <c r="H128" s="300" t="s">
        <v>784</v>
      </c>
      <c r="I128" s="300" t="s">
        <v>734</v>
      </c>
      <c r="J128" s="300" t="s">
        <v>783</v>
      </c>
      <c r="K128" s="344"/>
    </row>
    <row r="129" ht="15" customHeight="1">
      <c r="B129" s="342"/>
      <c r="C129" s="300" t="s">
        <v>743</v>
      </c>
      <c r="D129" s="300"/>
      <c r="E129" s="300"/>
      <c r="F129" s="322" t="s">
        <v>738</v>
      </c>
      <c r="G129" s="300"/>
      <c r="H129" s="300" t="s">
        <v>744</v>
      </c>
      <c r="I129" s="300" t="s">
        <v>734</v>
      </c>
      <c r="J129" s="300">
        <v>15</v>
      </c>
      <c r="K129" s="344"/>
    </row>
    <row r="130" ht="15" customHeight="1">
      <c r="B130" s="342"/>
      <c r="C130" s="324" t="s">
        <v>745</v>
      </c>
      <c r="D130" s="324"/>
      <c r="E130" s="324"/>
      <c r="F130" s="325" t="s">
        <v>738</v>
      </c>
      <c r="G130" s="324"/>
      <c r="H130" s="324" t="s">
        <v>746</v>
      </c>
      <c r="I130" s="324" t="s">
        <v>734</v>
      </c>
      <c r="J130" s="324">
        <v>15</v>
      </c>
      <c r="K130" s="344"/>
    </row>
    <row r="131" ht="15" customHeight="1">
      <c r="B131" s="342"/>
      <c r="C131" s="324" t="s">
        <v>747</v>
      </c>
      <c r="D131" s="324"/>
      <c r="E131" s="324"/>
      <c r="F131" s="325" t="s">
        <v>738</v>
      </c>
      <c r="G131" s="324"/>
      <c r="H131" s="324" t="s">
        <v>748</v>
      </c>
      <c r="I131" s="324" t="s">
        <v>734</v>
      </c>
      <c r="J131" s="324">
        <v>20</v>
      </c>
      <c r="K131" s="344"/>
    </row>
    <row r="132" ht="15" customHeight="1">
      <c r="B132" s="342"/>
      <c r="C132" s="324" t="s">
        <v>749</v>
      </c>
      <c r="D132" s="324"/>
      <c r="E132" s="324"/>
      <c r="F132" s="325" t="s">
        <v>738</v>
      </c>
      <c r="G132" s="324"/>
      <c r="H132" s="324" t="s">
        <v>750</v>
      </c>
      <c r="I132" s="324" t="s">
        <v>734</v>
      </c>
      <c r="J132" s="324">
        <v>20</v>
      </c>
      <c r="K132" s="344"/>
    </row>
    <row r="133" ht="15" customHeight="1">
      <c r="B133" s="342"/>
      <c r="C133" s="300" t="s">
        <v>737</v>
      </c>
      <c r="D133" s="300"/>
      <c r="E133" s="300"/>
      <c r="F133" s="322" t="s">
        <v>738</v>
      </c>
      <c r="G133" s="300"/>
      <c r="H133" s="300" t="s">
        <v>772</v>
      </c>
      <c r="I133" s="300" t="s">
        <v>734</v>
      </c>
      <c r="J133" s="300">
        <v>50</v>
      </c>
      <c r="K133" s="344"/>
    </row>
    <row r="134" ht="15" customHeight="1">
      <c r="B134" s="342"/>
      <c r="C134" s="300" t="s">
        <v>751</v>
      </c>
      <c r="D134" s="300"/>
      <c r="E134" s="300"/>
      <c r="F134" s="322" t="s">
        <v>738</v>
      </c>
      <c r="G134" s="300"/>
      <c r="H134" s="300" t="s">
        <v>772</v>
      </c>
      <c r="I134" s="300" t="s">
        <v>734</v>
      </c>
      <c r="J134" s="300">
        <v>50</v>
      </c>
      <c r="K134" s="344"/>
    </row>
    <row r="135" ht="15" customHeight="1">
      <c r="B135" s="342"/>
      <c r="C135" s="300" t="s">
        <v>757</v>
      </c>
      <c r="D135" s="300"/>
      <c r="E135" s="300"/>
      <c r="F135" s="322" t="s">
        <v>738</v>
      </c>
      <c r="G135" s="300"/>
      <c r="H135" s="300" t="s">
        <v>772</v>
      </c>
      <c r="I135" s="300" t="s">
        <v>734</v>
      </c>
      <c r="J135" s="300">
        <v>50</v>
      </c>
      <c r="K135" s="344"/>
    </row>
    <row r="136" ht="15" customHeight="1">
      <c r="B136" s="342"/>
      <c r="C136" s="300" t="s">
        <v>759</v>
      </c>
      <c r="D136" s="300"/>
      <c r="E136" s="300"/>
      <c r="F136" s="322" t="s">
        <v>738</v>
      </c>
      <c r="G136" s="300"/>
      <c r="H136" s="300" t="s">
        <v>772</v>
      </c>
      <c r="I136" s="300" t="s">
        <v>734</v>
      </c>
      <c r="J136" s="300">
        <v>50</v>
      </c>
      <c r="K136" s="344"/>
    </row>
    <row r="137" ht="15" customHeight="1">
      <c r="B137" s="342"/>
      <c r="C137" s="300" t="s">
        <v>760</v>
      </c>
      <c r="D137" s="300"/>
      <c r="E137" s="300"/>
      <c r="F137" s="322" t="s">
        <v>738</v>
      </c>
      <c r="G137" s="300"/>
      <c r="H137" s="300" t="s">
        <v>785</v>
      </c>
      <c r="I137" s="300" t="s">
        <v>734</v>
      </c>
      <c r="J137" s="300">
        <v>255</v>
      </c>
      <c r="K137" s="344"/>
    </row>
    <row r="138" ht="15" customHeight="1">
      <c r="B138" s="342"/>
      <c r="C138" s="300" t="s">
        <v>762</v>
      </c>
      <c r="D138" s="300"/>
      <c r="E138" s="300"/>
      <c r="F138" s="322" t="s">
        <v>732</v>
      </c>
      <c r="G138" s="300"/>
      <c r="H138" s="300" t="s">
        <v>786</v>
      </c>
      <c r="I138" s="300" t="s">
        <v>764</v>
      </c>
      <c r="J138" s="300"/>
      <c r="K138" s="344"/>
    </row>
    <row r="139" ht="15" customHeight="1">
      <c r="B139" s="342"/>
      <c r="C139" s="300" t="s">
        <v>765</v>
      </c>
      <c r="D139" s="300"/>
      <c r="E139" s="300"/>
      <c r="F139" s="322" t="s">
        <v>732</v>
      </c>
      <c r="G139" s="300"/>
      <c r="H139" s="300" t="s">
        <v>787</v>
      </c>
      <c r="I139" s="300" t="s">
        <v>767</v>
      </c>
      <c r="J139" s="300"/>
      <c r="K139" s="344"/>
    </row>
    <row r="140" ht="15" customHeight="1">
      <c r="B140" s="342"/>
      <c r="C140" s="300" t="s">
        <v>768</v>
      </c>
      <c r="D140" s="300"/>
      <c r="E140" s="300"/>
      <c r="F140" s="322" t="s">
        <v>732</v>
      </c>
      <c r="G140" s="300"/>
      <c r="H140" s="300" t="s">
        <v>768</v>
      </c>
      <c r="I140" s="300" t="s">
        <v>767</v>
      </c>
      <c r="J140" s="300"/>
      <c r="K140" s="344"/>
    </row>
    <row r="141" ht="15" customHeight="1">
      <c r="B141" s="342"/>
      <c r="C141" s="300" t="s">
        <v>46</v>
      </c>
      <c r="D141" s="300"/>
      <c r="E141" s="300"/>
      <c r="F141" s="322" t="s">
        <v>732</v>
      </c>
      <c r="G141" s="300"/>
      <c r="H141" s="300" t="s">
        <v>788</v>
      </c>
      <c r="I141" s="300" t="s">
        <v>767</v>
      </c>
      <c r="J141" s="300"/>
      <c r="K141" s="344"/>
    </row>
    <row r="142" ht="15" customHeight="1">
      <c r="B142" s="342"/>
      <c r="C142" s="300" t="s">
        <v>789</v>
      </c>
      <c r="D142" s="300"/>
      <c r="E142" s="300"/>
      <c r="F142" s="322" t="s">
        <v>732</v>
      </c>
      <c r="G142" s="300"/>
      <c r="H142" s="300" t="s">
        <v>790</v>
      </c>
      <c r="I142" s="300" t="s">
        <v>767</v>
      </c>
      <c r="J142" s="300"/>
      <c r="K142" s="344"/>
    </row>
    <row r="143" ht="15" customHeight="1">
      <c r="B143" s="345"/>
      <c r="C143" s="346"/>
      <c r="D143" s="346"/>
      <c r="E143" s="346"/>
      <c r="F143" s="346"/>
      <c r="G143" s="346"/>
      <c r="H143" s="346"/>
      <c r="I143" s="346"/>
      <c r="J143" s="346"/>
      <c r="K143" s="347"/>
    </row>
    <row r="144" ht="18.75" customHeight="1">
      <c r="B144" s="297"/>
      <c r="C144" s="297"/>
      <c r="D144" s="297"/>
      <c r="E144" s="297"/>
      <c r="F144" s="334"/>
      <c r="G144" s="297"/>
      <c r="H144" s="297"/>
      <c r="I144" s="297"/>
      <c r="J144" s="297"/>
      <c r="K144" s="297"/>
    </row>
    <row r="145" ht="18.75" customHeight="1">
      <c r="B145" s="308"/>
      <c r="C145" s="308"/>
      <c r="D145" s="308"/>
      <c r="E145" s="308"/>
      <c r="F145" s="308"/>
      <c r="G145" s="308"/>
      <c r="H145" s="308"/>
      <c r="I145" s="308"/>
      <c r="J145" s="308"/>
      <c r="K145" s="308"/>
    </row>
    <row r="146" ht="7.5" customHeight="1">
      <c r="B146" s="309"/>
      <c r="C146" s="310"/>
      <c r="D146" s="310"/>
      <c r="E146" s="310"/>
      <c r="F146" s="310"/>
      <c r="G146" s="310"/>
      <c r="H146" s="310"/>
      <c r="I146" s="310"/>
      <c r="J146" s="310"/>
      <c r="K146" s="311"/>
    </row>
    <row r="147" ht="45" customHeight="1">
      <c r="B147" s="312"/>
      <c r="C147" s="313" t="s">
        <v>791</v>
      </c>
      <c r="D147" s="313"/>
      <c r="E147" s="313"/>
      <c r="F147" s="313"/>
      <c r="G147" s="313"/>
      <c r="H147" s="313"/>
      <c r="I147" s="313"/>
      <c r="J147" s="313"/>
      <c r="K147" s="314"/>
    </row>
    <row r="148" ht="17.25" customHeight="1">
      <c r="B148" s="312"/>
      <c r="C148" s="315" t="s">
        <v>726</v>
      </c>
      <c r="D148" s="315"/>
      <c r="E148" s="315"/>
      <c r="F148" s="315" t="s">
        <v>727</v>
      </c>
      <c r="G148" s="316"/>
      <c r="H148" s="315" t="s">
        <v>62</v>
      </c>
      <c r="I148" s="315" t="s">
        <v>65</v>
      </c>
      <c r="J148" s="315" t="s">
        <v>728</v>
      </c>
      <c r="K148" s="314"/>
    </row>
    <row r="149" ht="17.25" customHeight="1">
      <c r="B149" s="312"/>
      <c r="C149" s="317" t="s">
        <v>729</v>
      </c>
      <c r="D149" s="317"/>
      <c r="E149" s="317"/>
      <c r="F149" s="318" t="s">
        <v>730</v>
      </c>
      <c r="G149" s="319"/>
      <c r="H149" s="317"/>
      <c r="I149" s="317"/>
      <c r="J149" s="317" t="s">
        <v>731</v>
      </c>
      <c r="K149" s="314"/>
    </row>
    <row r="150" ht="5.25" customHeight="1">
      <c r="B150" s="323"/>
      <c r="C150" s="320"/>
      <c r="D150" s="320"/>
      <c r="E150" s="320"/>
      <c r="F150" s="320"/>
      <c r="G150" s="321"/>
      <c r="H150" s="320"/>
      <c r="I150" s="320"/>
      <c r="J150" s="320"/>
      <c r="K150" s="344"/>
    </row>
    <row r="151" ht="15" customHeight="1">
      <c r="B151" s="323"/>
      <c r="C151" s="348" t="s">
        <v>735</v>
      </c>
      <c r="D151" s="300"/>
      <c r="E151" s="300"/>
      <c r="F151" s="349" t="s">
        <v>732</v>
      </c>
      <c r="G151" s="300"/>
      <c r="H151" s="348" t="s">
        <v>772</v>
      </c>
      <c r="I151" s="348" t="s">
        <v>734</v>
      </c>
      <c r="J151" s="348">
        <v>120</v>
      </c>
      <c r="K151" s="344"/>
    </row>
    <row r="152" ht="15" customHeight="1">
      <c r="B152" s="323"/>
      <c r="C152" s="348" t="s">
        <v>781</v>
      </c>
      <c r="D152" s="300"/>
      <c r="E152" s="300"/>
      <c r="F152" s="349" t="s">
        <v>732</v>
      </c>
      <c r="G152" s="300"/>
      <c r="H152" s="348" t="s">
        <v>792</v>
      </c>
      <c r="I152" s="348" t="s">
        <v>734</v>
      </c>
      <c r="J152" s="348" t="s">
        <v>783</v>
      </c>
      <c r="K152" s="344"/>
    </row>
    <row r="153" ht="15" customHeight="1">
      <c r="B153" s="323"/>
      <c r="C153" s="348" t="s">
        <v>93</v>
      </c>
      <c r="D153" s="300"/>
      <c r="E153" s="300"/>
      <c r="F153" s="349" t="s">
        <v>732</v>
      </c>
      <c r="G153" s="300"/>
      <c r="H153" s="348" t="s">
        <v>793</v>
      </c>
      <c r="I153" s="348" t="s">
        <v>734</v>
      </c>
      <c r="J153" s="348" t="s">
        <v>783</v>
      </c>
      <c r="K153" s="344"/>
    </row>
    <row r="154" ht="15" customHeight="1">
      <c r="B154" s="323"/>
      <c r="C154" s="348" t="s">
        <v>737</v>
      </c>
      <c r="D154" s="300"/>
      <c r="E154" s="300"/>
      <c r="F154" s="349" t="s">
        <v>738</v>
      </c>
      <c r="G154" s="300"/>
      <c r="H154" s="348" t="s">
        <v>772</v>
      </c>
      <c r="I154" s="348" t="s">
        <v>734</v>
      </c>
      <c r="J154" s="348">
        <v>50</v>
      </c>
      <c r="K154" s="344"/>
    </row>
    <row r="155" ht="15" customHeight="1">
      <c r="B155" s="323"/>
      <c r="C155" s="348" t="s">
        <v>740</v>
      </c>
      <c r="D155" s="300"/>
      <c r="E155" s="300"/>
      <c r="F155" s="349" t="s">
        <v>732</v>
      </c>
      <c r="G155" s="300"/>
      <c r="H155" s="348" t="s">
        <v>772</v>
      </c>
      <c r="I155" s="348" t="s">
        <v>742</v>
      </c>
      <c r="J155" s="348"/>
      <c r="K155" s="344"/>
    </row>
    <row r="156" ht="15" customHeight="1">
      <c r="B156" s="323"/>
      <c r="C156" s="348" t="s">
        <v>751</v>
      </c>
      <c r="D156" s="300"/>
      <c r="E156" s="300"/>
      <c r="F156" s="349" t="s">
        <v>738</v>
      </c>
      <c r="G156" s="300"/>
      <c r="H156" s="348" t="s">
        <v>772</v>
      </c>
      <c r="I156" s="348" t="s">
        <v>734</v>
      </c>
      <c r="J156" s="348">
        <v>50</v>
      </c>
      <c r="K156" s="344"/>
    </row>
    <row r="157" ht="15" customHeight="1">
      <c r="B157" s="323"/>
      <c r="C157" s="348" t="s">
        <v>759</v>
      </c>
      <c r="D157" s="300"/>
      <c r="E157" s="300"/>
      <c r="F157" s="349" t="s">
        <v>738</v>
      </c>
      <c r="G157" s="300"/>
      <c r="H157" s="348" t="s">
        <v>772</v>
      </c>
      <c r="I157" s="348" t="s">
        <v>734</v>
      </c>
      <c r="J157" s="348">
        <v>50</v>
      </c>
      <c r="K157" s="344"/>
    </row>
    <row r="158" ht="15" customHeight="1">
      <c r="B158" s="323"/>
      <c r="C158" s="348" t="s">
        <v>757</v>
      </c>
      <c r="D158" s="300"/>
      <c r="E158" s="300"/>
      <c r="F158" s="349" t="s">
        <v>738</v>
      </c>
      <c r="G158" s="300"/>
      <c r="H158" s="348" t="s">
        <v>772</v>
      </c>
      <c r="I158" s="348" t="s">
        <v>734</v>
      </c>
      <c r="J158" s="348">
        <v>50</v>
      </c>
      <c r="K158" s="344"/>
    </row>
    <row r="159" ht="15" customHeight="1">
      <c r="B159" s="323"/>
      <c r="C159" s="348" t="s">
        <v>131</v>
      </c>
      <c r="D159" s="300"/>
      <c r="E159" s="300"/>
      <c r="F159" s="349" t="s">
        <v>732</v>
      </c>
      <c r="G159" s="300"/>
      <c r="H159" s="348" t="s">
        <v>794</v>
      </c>
      <c r="I159" s="348" t="s">
        <v>734</v>
      </c>
      <c r="J159" s="348" t="s">
        <v>795</v>
      </c>
      <c r="K159" s="344"/>
    </row>
    <row r="160" ht="15" customHeight="1">
      <c r="B160" s="323"/>
      <c r="C160" s="348" t="s">
        <v>796</v>
      </c>
      <c r="D160" s="300"/>
      <c r="E160" s="300"/>
      <c r="F160" s="349" t="s">
        <v>732</v>
      </c>
      <c r="G160" s="300"/>
      <c r="H160" s="348" t="s">
        <v>797</v>
      </c>
      <c r="I160" s="348" t="s">
        <v>767</v>
      </c>
      <c r="J160" s="348"/>
      <c r="K160" s="344"/>
    </row>
    <row r="161" ht="15" customHeight="1">
      <c r="B161" s="350"/>
      <c r="C161" s="332"/>
      <c r="D161" s="332"/>
      <c r="E161" s="332"/>
      <c r="F161" s="332"/>
      <c r="G161" s="332"/>
      <c r="H161" s="332"/>
      <c r="I161" s="332"/>
      <c r="J161" s="332"/>
      <c r="K161" s="351"/>
    </row>
    <row r="162" ht="18.75" customHeight="1">
      <c r="B162" s="297"/>
      <c r="C162" s="300"/>
      <c r="D162" s="300"/>
      <c r="E162" s="300"/>
      <c r="F162" s="322"/>
      <c r="G162" s="300"/>
      <c r="H162" s="300"/>
      <c r="I162" s="300"/>
      <c r="J162" s="300"/>
      <c r="K162" s="297"/>
    </row>
    <row r="163" ht="18.75" customHeight="1">
      <c r="B163" s="308"/>
      <c r="C163" s="308"/>
      <c r="D163" s="308"/>
      <c r="E163" s="308"/>
      <c r="F163" s="308"/>
      <c r="G163" s="308"/>
      <c r="H163" s="308"/>
      <c r="I163" s="308"/>
      <c r="J163" s="308"/>
      <c r="K163" s="308"/>
    </row>
    <row r="164" ht="7.5" customHeight="1">
      <c r="B164" s="287"/>
      <c r="C164" s="288"/>
      <c r="D164" s="288"/>
      <c r="E164" s="288"/>
      <c r="F164" s="288"/>
      <c r="G164" s="288"/>
      <c r="H164" s="288"/>
      <c r="I164" s="288"/>
      <c r="J164" s="288"/>
      <c r="K164" s="289"/>
    </row>
    <row r="165" ht="45" customHeight="1">
      <c r="B165" s="290"/>
      <c r="C165" s="291" t="s">
        <v>798</v>
      </c>
      <c r="D165" s="291"/>
      <c r="E165" s="291"/>
      <c r="F165" s="291"/>
      <c r="G165" s="291"/>
      <c r="H165" s="291"/>
      <c r="I165" s="291"/>
      <c r="J165" s="291"/>
      <c r="K165" s="292"/>
    </row>
    <row r="166" ht="17.25" customHeight="1">
      <c r="B166" s="290"/>
      <c r="C166" s="315" t="s">
        <v>726</v>
      </c>
      <c r="D166" s="315"/>
      <c r="E166" s="315"/>
      <c r="F166" s="315" t="s">
        <v>727</v>
      </c>
      <c r="G166" s="352"/>
      <c r="H166" s="353" t="s">
        <v>62</v>
      </c>
      <c r="I166" s="353" t="s">
        <v>65</v>
      </c>
      <c r="J166" s="315" t="s">
        <v>728</v>
      </c>
      <c r="K166" s="292"/>
    </row>
    <row r="167" ht="17.25" customHeight="1">
      <c r="B167" s="293"/>
      <c r="C167" s="317" t="s">
        <v>729</v>
      </c>
      <c r="D167" s="317"/>
      <c r="E167" s="317"/>
      <c r="F167" s="318" t="s">
        <v>730</v>
      </c>
      <c r="G167" s="354"/>
      <c r="H167" s="355"/>
      <c r="I167" s="355"/>
      <c r="J167" s="317" t="s">
        <v>731</v>
      </c>
      <c r="K167" s="295"/>
    </row>
    <row r="168" ht="5.25" customHeight="1">
      <c r="B168" s="323"/>
      <c r="C168" s="320"/>
      <c r="D168" s="320"/>
      <c r="E168" s="320"/>
      <c r="F168" s="320"/>
      <c r="G168" s="321"/>
      <c r="H168" s="320"/>
      <c r="I168" s="320"/>
      <c r="J168" s="320"/>
      <c r="K168" s="344"/>
    </row>
    <row r="169" ht="15" customHeight="1">
      <c r="B169" s="323"/>
      <c r="C169" s="300" t="s">
        <v>735</v>
      </c>
      <c r="D169" s="300"/>
      <c r="E169" s="300"/>
      <c r="F169" s="322" t="s">
        <v>732</v>
      </c>
      <c r="G169" s="300"/>
      <c r="H169" s="300" t="s">
        <v>772</v>
      </c>
      <c r="I169" s="300" t="s">
        <v>734</v>
      </c>
      <c r="J169" s="300">
        <v>120</v>
      </c>
      <c r="K169" s="344"/>
    </row>
    <row r="170" ht="15" customHeight="1">
      <c r="B170" s="323"/>
      <c r="C170" s="300" t="s">
        <v>781</v>
      </c>
      <c r="D170" s="300"/>
      <c r="E170" s="300"/>
      <c r="F170" s="322" t="s">
        <v>732</v>
      </c>
      <c r="G170" s="300"/>
      <c r="H170" s="300" t="s">
        <v>782</v>
      </c>
      <c r="I170" s="300" t="s">
        <v>734</v>
      </c>
      <c r="J170" s="300" t="s">
        <v>783</v>
      </c>
      <c r="K170" s="344"/>
    </row>
    <row r="171" ht="15" customHeight="1">
      <c r="B171" s="323"/>
      <c r="C171" s="300" t="s">
        <v>93</v>
      </c>
      <c r="D171" s="300"/>
      <c r="E171" s="300"/>
      <c r="F171" s="322" t="s">
        <v>732</v>
      </c>
      <c r="G171" s="300"/>
      <c r="H171" s="300" t="s">
        <v>799</v>
      </c>
      <c r="I171" s="300" t="s">
        <v>734</v>
      </c>
      <c r="J171" s="300" t="s">
        <v>783</v>
      </c>
      <c r="K171" s="344"/>
    </row>
    <row r="172" ht="15" customHeight="1">
      <c r="B172" s="323"/>
      <c r="C172" s="300" t="s">
        <v>737</v>
      </c>
      <c r="D172" s="300"/>
      <c r="E172" s="300"/>
      <c r="F172" s="322" t="s">
        <v>738</v>
      </c>
      <c r="G172" s="300"/>
      <c r="H172" s="300" t="s">
        <v>799</v>
      </c>
      <c r="I172" s="300" t="s">
        <v>734</v>
      </c>
      <c r="J172" s="300">
        <v>50</v>
      </c>
      <c r="K172" s="344"/>
    </row>
    <row r="173" ht="15" customHeight="1">
      <c r="B173" s="323"/>
      <c r="C173" s="300" t="s">
        <v>740</v>
      </c>
      <c r="D173" s="300"/>
      <c r="E173" s="300"/>
      <c r="F173" s="322" t="s">
        <v>732</v>
      </c>
      <c r="G173" s="300"/>
      <c r="H173" s="300" t="s">
        <v>799</v>
      </c>
      <c r="I173" s="300" t="s">
        <v>742</v>
      </c>
      <c r="J173" s="300"/>
      <c r="K173" s="344"/>
    </row>
    <row r="174" ht="15" customHeight="1">
      <c r="B174" s="323"/>
      <c r="C174" s="300" t="s">
        <v>751</v>
      </c>
      <c r="D174" s="300"/>
      <c r="E174" s="300"/>
      <c r="F174" s="322" t="s">
        <v>738</v>
      </c>
      <c r="G174" s="300"/>
      <c r="H174" s="300" t="s">
        <v>799</v>
      </c>
      <c r="I174" s="300" t="s">
        <v>734</v>
      </c>
      <c r="J174" s="300">
        <v>50</v>
      </c>
      <c r="K174" s="344"/>
    </row>
    <row r="175" ht="15" customHeight="1">
      <c r="B175" s="323"/>
      <c r="C175" s="300" t="s">
        <v>759</v>
      </c>
      <c r="D175" s="300"/>
      <c r="E175" s="300"/>
      <c r="F175" s="322" t="s">
        <v>738</v>
      </c>
      <c r="G175" s="300"/>
      <c r="H175" s="300" t="s">
        <v>799</v>
      </c>
      <c r="I175" s="300" t="s">
        <v>734</v>
      </c>
      <c r="J175" s="300">
        <v>50</v>
      </c>
      <c r="K175" s="344"/>
    </row>
    <row r="176" ht="15" customHeight="1">
      <c r="B176" s="323"/>
      <c r="C176" s="300" t="s">
        <v>757</v>
      </c>
      <c r="D176" s="300"/>
      <c r="E176" s="300"/>
      <c r="F176" s="322" t="s">
        <v>738</v>
      </c>
      <c r="G176" s="300"/>
      <c r="H176" s="300" t="s">
        <v>799</v>
      </c>
      <c r="I176" s="300" t="s">
        <v>734</v>
      </c>
      <c r="J176" s="300">
        <v>50</v>
      </c>
      <c r="K176" s="344"/>
    </row>
    <row r="177" ht="15" customHeight="1">
      <c r="B177" s="323"/>
      <c r="C177" s="300" t="s">
        <v>138</v>
      </c>
      <c r="D177" s="300"/>
      <c r="E177" s="300"/>
      <c r="F177" s="322" t="s">
        <v>732</v>
      </c>
      <c r="G177" s="300"/>
      <c r="H177" s="300" t="s">
        <v>800</v>
      </c>
      <c r="I177" s="300" t="s">
        <v>801</v>
      </c>
      <c r="J177" s="300"/>
      <c r="K177" s="344"/>
    </row>
    <row r="178" ht="15" customHeight="1">
      <c r="B178" s="323"/>
      <c r="C178" s="300" t="s">
        <v>65</v>
      </c>
      <c r="D178" s="300"/>
      <c r="E178" s="300"/>
      <c r="F178" s="322" t="s">
        <v>732</v>
      </c>
      <c r="G178" s="300"/>
      <c r="H178" s="300" t="s">
        <v>802</v>
      </c>
      <c r="I178" s="300" t="s">
        <v>803</v>
      </c>
      <c r="J178" s="300">
        <v>1</v>
      </c>
      <c r="K178" s="344"/>
    </row>
    <row r="179" ht="15" customHeight="1">
      <c r="B179" s="323"/>
      <c r="C179" s="300" t="s">
        <v>61</v>
      </c>
      <c r="D179" s="300"/>
      <c r="E179" s="300"/>
      <c r="F179" s="322" t="s">
        <v>732</v>
      </c>
      <c r="G179" s="300"/>
      <c r="H179" s="300" t="s">
        <v>804</v>
      </c>
      <c r="I179" s="300" t="s">
        <v>734</v>
      </c>
      <c r="J179" s="300">
        <v>20</v>
      </c>
      <c r="K179" s="344"/>
    </row>
    <row r="180" ht="15" customHeight="1">
      <c r="B180" s="323"/>
      <c r="C180" s="300" t="s">
        <v>62</v>
      </c>
      <c r="D180" s="300"/>
      <c r="E180" s="300"/>
      <c r="F180" s="322" t="s">
        <v>732</v>
      </c>
      <c r="G180" s="300"/>
      <c r="H180" s="300" t="s">
        <v>805</v>
      </c>
      <c r="I180" s="300" t="s">
        <v>734</v>
      </c>
      <c r="J180" s="300">
        <v>255</v>
      </c>
      <c r="K180" s="344"/>
    </row>
    <row r="181" ht="15" customHeight="1">
      <c r="B181" s="323"/>
      <c r="C181" s="300" t="s">
        <v>139</v>
      </c>
      <c r="D181" s="300"/>
      <c r="E181" s="300"/>
      <c r="F181" s="322" t="s">
        <v>732</v>
      </c>
      <c r="G181" s="300"/>
      <c r="H181" s="300" t="s">
        <v>696</v>
      </c>
      <c r="I181" s="300" t="s">
        <v>734</v>
      </c>
      <c r="J181" s="300">
        <v>10</v>
      </c>
      <c r="K181" s="344"/>
    </row>
    <row r="182" ht="15" customHeight="1">
      <c r="B182" s="323"/>
      <c r="C182" s="300" t="s">
        <v>140</v>
      </c>
      <c r="D182" s="300"/>
      <c r="E182" s="300"/>
      <c r="F182" s="322" t="s">
        <v>732</v>
      </c>
      <c r="G182" s="300"/>
      <c r="H182" s="300" t="s">
        <v>806</v>
      </c>
      <c r="I182" s="300" t="s">
        <v>767</v>
      </c>
      <c r="J182" s="300"/>
      <c r="K182" s="344"/>
    </row>
    <row r="183" ht="15" customHeight="1">
      <c r="B183" s="323"/>
      <c r="C183" s="300" t="s">
        <v>807</v>
      </c>
      <c r="D183" s="300"/>
      <c r="E183" s="300"/>
      <c r="F183" s="322" t="s">
        <v>732</v>
      </c>
      <c r="G183" s="300"/>
      <c r="H183" s="300" t="s">
        <v>808</v>
      </c>
      <c r="I183" s="300" t="s">
        <v>767</v>
      </c>
      <c r="J183" s="300"/>
      <c r="K183" s="344"/>
    </row>
    <row r="184" ht="15" customHeight="1">
      <c r="B184" s="323"/>
      <c r="C184" s="300" t="s">
        <v>796</v>
      </c>
      <c r="D184" s="300"/>
      <c r="E184" s="300"/>
      <c r="F184" s="322" t="s">
        <v>732</v>
      </c>
      <c r="G184" s="300"/>
      <c r="H184" s="300" t="s">
        <v>809</v>
      </c>
      <c r="I184" s="300" t="s">
        <v>767</v>
      </c>
      <c r="J184" s="300"/>
      <c r="K184" s="344"/>
    </row>
    <row r="185" ht="15" customHeight="1">
      <c r="B185" s="323"/>
      <c r="C185" s="300" t="s">
        <v>142</v>
      </c>
      <c r="D185" s="300"/>
      <c r="E185" s="300"/>
      <c r="F185" s="322" t="s">
        <v>738</v>
      </c>
      <c r="G185" s="300"/>
      <c r="H185" s="300" t="s">
        <v>810</v>
      </c>
      <c r="I185" s="300" t="s">
        <v>734</v>
      </c>
      <c r="J185" s="300">
        <v>50</v>
      </c>
      <c r="K185" s="344"/>
    </row>
    <row r="186" ht="15" customHeight="1">
      <c r="B186" s="323"/>
      <c r="C186" s="300" t="s">
        <v>811</v>
      </c>
      <c r="D186" s="300"/>
      <c r="E186" s="300"/>
      <c r="F186" s="322" t="s">
        <v>738</v>
      </c>
      <c r="G186" s="300"/>
      <c r="H186" s="300" t="s">
        <v>812</v>
      </c>
      <c r="I186" s="300" t="s">
        <v>813</v>
      </c>
      <c r="J186" s="300"/>
      <c r="K186" s="344"/>
    </row>
    <row r="187" ht="15" customHeight="1">
      <c r="B187" s="323"/>
      <c r="C187" s="300" t="s">
        <v>814</v>
      </c>
      <c r="D187" s="300"/>
      <c r="E187" s="300"/>
      <c r="F187" s="322" t="s">
        <v>738</v>
      </c>
      <c r="G187" s="300"/>
      <c r="H187" s="300" t="s">
        <v>815</v>
      </c>
      <c r="I187" s="300" t="s">
        <v>813</v>
      </c>
      <c r="J187" s="300"/>
      <c r="K187" s="344"/>
    </row>
    <row r="188" ht="15" customHeight="1">
      <c r="B188" s="323"/>
      <c r="C188" s="300" t="s">
        <v>816</v>
      </c>
      <c r="D188" s="300"/>
      <c r="E188" s="300"/>
      <c r="F188" s="322" t="s">
        <v>738</v>
      </c>
      <c r="G188" s="300"/>
      <c r="H188" s="300" t="s">
        <v>817</v>
      </c>
      <c r="I188" s="300" t="s">
        <v>813</v>
      </c>
      <c r="J188" s="300"/>
      <c r="K188" s="344"/>
    </row>
    <row r="189" ht="15" customHeight="1">
      <c r="B189" s="323"/>
      <c r="C189" s="356" t="s">
        <v>818</v>
      </c>
      <c r="D189" s="300"/>
      <c r="E189" s="300"/>
      <c r="F189" s="322" t="s">
        <v>738</v>
      </c>
      <c r="G189" s="300"/>
      <c r="H189" s="300" t="s">
        <v>819</v>
      </c>
      <c r="I189" s="300" t="s">
        <v>820</v>
      </c>
      <c r="J189" s="357" t="s">
        <v>821</v>
      </c>
      <c r="K189" s="344"/>
    </row>
    <row r="190" ht="15" customHeight="1">
      <c r="B190" s="323"/>
      <c r="C190" s="307" t="s">
        <v>50</v>
      </c>
      <c r="D190" s="300"/>
      <c r="E190" s="300"/>
      <c r="F190" s="322" t="s">
        <v>732</v>
      </c>
      <c r="G190" s="300"/>
      <c r="H190" s="297" t="s">
        <v>822</v>
      </c>
      <c r="I190" s="300" t="s">
        <v>823</v>
      </c>
      <c r="J190" s="300"/>
      <c r="K190" s="344"/>
    </row>
    <row r="191" ht="15" customHeight="1">
      <c r="B191" s="323"/>
      <c r="C191" s="307" t="s">
        <v>824</v>
      </c>
      <c r="D191" s="300"/>
      <c r="E191" s="300"/>
      <c r="F191" s="322" t="s">
        <v>732</v>
      </c>
      <c r="G191" s="300"/>
      <c r="H191" s="300" t="s">
        <v>825</v>
      </c>
      <c r="I191" s="300" t="s">
        <v>767</v>
      </c>
      <c r="J191" s="300"/>
      <c r="K191" s="344"/>
    </row>
    <row r="192" ht="15" customHeight="1">
      <c r="B192" s="323"/>
      <c r="C192" s="307" t="s">
        <v>826</v>
      </c>
      <c r="D192" s="300"/>
      <c r="E192" s="300"/>
      <c r="F192" s="322" t="s">
        <v>732</v>
      </c>
      <c r="G192" s="300"/>
      <c r="H192" s="300" t="s">
        <v>827</v>
      </c>
      <c r="I192" s="300" t="s">
        <v>767</v>
      </c>
      <c r="J192" s="300"/>
      <c r="K192" s="344"/>
    </row>
    <row r="193" ht="15" customHeight="1">
      <c r="B193" s="323"/>
      <c r="C193" s="307" t="s">
        <v>828</v>
      </c>
      <c r="D193" s="300"/>
      <c r="E193" s="300"/>
      <c r="F193" s="322" t="s">
        <v>738</v>
      </c>
      <c r="G193" s="300"/>
      <c r="H193" s="300" t="s">
        <v>829</v>
      </c>
      <c r="I193" s="300" t="s">
        <v>767</v>
      </c>
      <c r="J193" s="300"/>
      <c r="K193" s="344"/>
    </row>
    <row r="194" ht="15" customHeight="1">
      <c r="B194" s="350"/>
      <c r="C194" s="358"/>
      <c r="D194" s="332"/>
      <c r="E194" s="332"/>
      <c r="F194" s="332"/>
      <c r="G194" s="332"/>
      <c r="H194" s="332"/>
      <c r="I194" s="332"/>
      <c r="J194" s="332"/>
      <c r="K194" s="351"/>
    </row>
    <row r="195" ht="18.75" customHeight="1">
      <c r="B195" s="297"/>
      <c r="C195" s="300"/>
      <c r="D195" s="300"/>
      <c r="E195" s="300"/>
      <c r="F195" s="322"/>
      <c r="G195" s="300"/>
      <c r="H195" s="300"/>
      <c r="I195" s="300"/>
      <c r="J195" s="300"/>
      <c r="K195" s="297"/>
    </row>
    <row r="196" ht="18.75" customHeight="1">
      <c r="B196" s="297"/>
      <c r="C196" s="300"/>
      <c r="D196" s="300"/>
      <c r="E196" s="300"/>
      <c r="F196" s="322"/>
      <c r="G196" s="300"/>
      <c r="H196" s="300"/>
      <c r="I196" s="300"/>
      <c r="J196" s="300"/>
      <c r="K196" s="297"/>
    </row>
    <row r="197" ht="18.75" customHeight="1">
      <c r="B197" s="308"/>
      <c r="C197" s="308"/>
      <c r="D197" s="308"/>
      <c r="E197" s="308"/>
      <c r="F197" s="308"/>
      <c r="G197" s="308"/>
      <c r="H197" s="308"/>
      <c r="I197" s="308"/>
      <c r="J197" s="308"/>
      <c r="K197" s="308"/>
    </row>
    <row r="198" ht="13.5">
      <c r="B198" s="287"/>
      <c r="C198" s="288"/>
      <c r="D198" s="288"/>
      <c r="E198" s="288"/>
      <c r="F198" s="288"/>
      <c r="G198" s="288"/>
      <c r="H198" s="288"/>
      <c r="I198" s="288"/>
      <c r="J198" s="288"/>
      <c r="K198" s="289"/>
    </row>
    <row r="199" ht="21">
      <c r="B199" s="290"/>
      <c r="C199" s="291" t="s">
        <v>830</v>
      </c>
      <c r="D199" s="291"/>
      <c r="E199" s="291"/>
      <c r="F199" s="291"/>
      <c r="G199" s="291"/>
      <c r="H199" s="291"/>
      <c r="I199" s="291"/>
      <c r="J199" s="291"/>
      <c r="K199" s="292"/>
    </row>
    <row r="200" ht="25.5" customHeight="1">
      <c r="B200" s="290"/>
      <c r="C200" s="359" t="s">
        <v>831</v>
      </c>
      <c r="D200" s="359"/>
      <c r="E200" s="359"/>
      <c r="F200" s="359" t="s">
        <v>832</v>
      </c>
      <c r="G200" s="360"/>
      <c r="H200" s="359" t="s">
        <v>833</v>
      </c>
      <c r="I200" s="359"/>
      <c r="J200" s="359"/>
      <c r="K200" s="292"/>
    </row>
    <row r="201" ht="5.25" customHeight="1">
      <c r="B201" s="323"/>
      <c r="C201" s="320"/>
      <c r="D201" s="320"/>
      <c r="E201" s="320"/>
      <c r="F201" s="320"/>
      <c r="G201" s="300"/>
      <c r="H201" s="320"/>
      <c r="I201" s="320"/>
      <c r="J201" s="320"/>
      <c r="K201" s="344"/>
    </row>
    <row r="202" ht="15" customHeight="1">
      <c r="B202" s="323"/>
      <c r="C202" s="300" t="s">
        <v>823</v>
      </c>
      <c r="D202" s="300"/>
      <c r="E202" s="300"/>
      <c r="F202" s="322" t="s">
        <v>51</v>
      </c>
      <c r="G202" s="300"/>
      <c r="H202" s="300" t="s">
        <v>834</v>
      </c>
      <c r="I202" s="300"/>
      <c r="J202" s="300"/>
      <c r="K202" s="344"/>
    </row>
    <row r="203" ht="15" customHeight="1">
      <c r="B203" s="323"/>
      <c r="C203" s="329"/>
      <c r="D203" s="300"/>
      <c r="E203" s="300"/>
      <c r="F203" s="322" t="s">
        <v>52</v>
      </c>
      <c r="G203" s="300"/>
      <c r="H203" s="300" t="s">
        <v>835</v>
      </c>
      <c r="I203" s="300"/>
      <c r="J203" s="300"/>
      <c r="K203" s="344"/>
    </row>
    <row r="204" ht="15" customHeight="1">
      <c r="B204" s="323"/>
      <c r="C204" s="329"/>
      <c r="D204" s="300"/>
      <c r="E204" s="300"/>
      <c r="F204" s="322" t="s">
        <v>55</v>
      </c>
      <c r="G204" s="300"/>
      <c r="H204" s="300" t="s">
        <v>836</v>
      </c>
      <c r="I204" s="300"/>
      <c r="J204" s="300"/>
      <c r="K204" s="344"/>
    </row>
    <row r="205" ht="15" customHeight="1">
      <c r="B205" s="323"/>
      <c r="C205" s="300"/>
      <c r="D205" s="300"/>
      <c r="E205" s="300"/>
      <c r="F205" s="322" t="s">
        <v>53</v>
      </c>
      <c r="G205" s="300"/>
      <c r="H205" s="300" t="s">
        <v>837</v>
      </c>
      <c r="I205" s="300"/>
      <c r="J205" s="300"/>
      <c r="K205" s="344"/>
    </row>
    <row r="206" ht="15" customHeight="1">
      <c r="B206" s="323"/>
      <c r="C206" s="300"/>
      <c r="D206" s="300"/>
      <c r="E206" s="300"/>
      <c r="F206" s="322" t="s">
        <v>54</v>
      </c>
      <c r="G206" s="300"/>
      <c r="H206" s="300" t="s">
        <v>838</v>
      </c>
      <c r="I206" s="300"/>
      <c r="J206" s="300"/>
      <c r="K206" s="344"/>
    </row>
    <row r="207" ht="15" customHeight="1">
      <c r="B207" s="323"/>
      <c r="C207" s="300"/>
      <c r="D207" s="300"/>
      <c r="E207" s="300"/>
      <c r="F207" s="322"/>
      <c r="G207" s="300"/>
      <c r="H207" s="300"/>
      <c r="I207" s="300"/>
      <c r="J207" s="300"/>
      <c r="K207" s="344"/>
    </row>
    <row r="208" ht="15" customHeight="1">
      <c r="B208" s="323"/>
      <c r="C208" s="300" t="s">
        <v>779</v>
      </c>
      <c r="D208" s="300"/>
      <c r="E208" s="300"/>
      <c r="F208" s="322" t="s">
        <v>86</v>
      </c>
      <c r="G208" s="300"/>
      <c r="H208" s="300" t="s">
        <v>839</v>
      </c>
      <c r="I208" s="300"/>
      <c r="J208" s="300"/>
      <c r="K208" s="344"/>
    </row>
    <row r="209" ht="15" customHeight="1">
      <c r="B209" s="323"/>
      <c r="C209" s="329"/>
      <c r="D209" s="300"/>
      <c r="E209" s="300"/>
      <c r="F209" s="322" t="s">
        <v>677</v>
      </c>
      <c r="G209" s="300"/>
      <c r="H209" s="300" t="s">
        <v>678</v>
      </c>
      <c r="I209" s="300"/>
      <c r="J209" s="300"/>
      <c r="K209" s="344"/>
    </row>
    <row r="210" ht="15" customHeight="1">
      <c r="B210" s="323"/>
      <c r="C210" s="300"/>
      <c r="D210" s="300"/>
      <c r="E210" s="300"/>
      <c r="F210" s="322" t="s">
        <v>675</v>
      </c>
      <c r="G210" s="300"/>
      <c r="H210" s="300" t="s">
        <v>840</v>
      </c>
      <c r="I210" s="300"/>
      <c r="J210" s="300"/>
      <c r="K210" s="344"/>
    </row>
    <row r="211" ht="15" customHeight="1">
      <c r="B211" s="361"/>
      <c r="C211" s="329"/>
      <c r="D211" s="329"/>
      <c r="E211" s="329"/>
      <c r="F211" s="322" t="s">
        <v>679</v>
      </c>
      <c r="G211" s="307"/>
      <c r="H211" s="348" t="s">
        <v>680</v>
      </c>
      <c r="I211" s="348"/>
      <c r="J211" s="348"/>
      <c r="K211" s="362"/>
    </row>
    <row r="212" ht="15" customHeight="1">
      <c r="B212" s="361"/>
      <c r="C212" s="329"/>
      <c r="D212" s="329"/>
      <c r="E212" s="329"/>
      <c r="F212" s="322" t="s">
        <v>445</v>
      </c>
      <c r="G212" s="307"/>
      <c r="H212" s="348" t="s">
        <v>841</v>
      </c>
      <c r="I212" s="348"/>
      <c r="J212" s="348"/>
      <c r="K212" s="362"/>
    </row>
    <row r="213" ht="15" customHeight="1">
      <c r="B213" s="361"/>
      <c r="C213" s="329"/>
      <c r="D213" s="329"/>
      <c r="E213" s="329"/>
      <c r="F213" s="363"/>
      <c r="G213" s="307"/>
      <c r="H213" s="364"/>
      <c r="I213" s="364"/>
      <c r="J213" s="364"/>
      <c r="K213" s="362"/>
    </row>
    <row r="214" ht="15" customHeight="1">
      <c r="B214" s="361"/>
      <c r="C214" s="300" t="s">
        <v>803</v>
      </c>
      <c r="D214" s="329"/>
      <c r="E214" s="329"/>
      <c r="F214" s="322">
        <v>1</v>
      </c>
      <c r="G214" s="307"/>
      <c r="H214" s="348" t="s">
        <v>842</v>
      </c>
      <c r="I214" s="348"/>
      <c r="J214" s="348"/>
      <c r="K214" s="362"/>
    </row>
    <row r="215" ht="15" customHeight="1">
      <c r="B215" s="361"/>
      <c r="C215" s="329"/>
      <c r="D215" s="329"/>
      <c r="E215" s="329"/>
      <c r="F215" s="322">
        <v>2</v>
      </c>
      <c r="G215" s="307"/>
      <c r="H215" s="348" t="s">
        <v>843</v>
      </c>
      <c r="I215" s="348"/>
      <c r="J215" s="348"/>
      <c r="K215" s="362"/>
    </row>
    <row r="216" ht="15" customHeight="1">
      <c r="B216" s="361"/>
      <c r="C216" s="329"/>
      <c r="D216" s="329"/>
      <c r="E216" s="329"/>
      <c r="F216" s="322">
        <v>3</v>
      </c>
      <c r="G216" s="307"/>
      <c r="H216" s="348" t="s">
        <v>844</v>
      </c>
      <c r="I216" s="348"/>
      <c r="J216" s="348"/>
      <c r="K216" s="362"/>
    </row>
    <row r="217" ht="15" customHeight="1">
      <c r="B217" s="361"/>
      <c r="C217" s="329"/>
      <c r="D217" s="329"/>
      <c r="E217" s="329"/>
      <c r="F217" s="322">
        <v>4</v>
      </c>
      <c r="G217" s="307"/>
      <c r="H217" s="348" t="s">
        <v>845</v>
      </c>
      <c r="I217" s="348"/>
      <c r="J217" s="348"/>
      <c r="K217" s="362"/>
    </row>
    <row r="218" ht="12.75" customHeight="1">
      <c r="B218" s="365"/>
      <c r="C218" s="366"/>
      <c r="D218" s="366"/>
      <c r="E218" s="366"/>
      <c r="F218" s="366"/>
      <c r="G218" s="366"/>
      <c r="H218" s="366"/>
      <c r="I218" s="366"/>
      <c r="J218" s="366"/>
      <c r="K218" s="367"/>
    </row>
  </sheetData>
  <sheetProtection autoFilter="0" deleteColumns="0" deleteRows="0" formatCells="0" formatColumns="0" formatRows="0" insertColumns="0" insertHyperlinks="0" insertRows="0" pivotTables="0" sort="0"/>
  <mergeCells count="77">
    <mergeCell ref="H217:J217"/>
    <mergeCell ref="H210:J210"/>
    <mergeCell ref="H200:J200"/>
    <mergeCell ref="C199:J199"/>
    <mergeCell ref="H208:J208"/>
    <mergeCell ref="H206:J206"/>
    <mergeCell ref="H204:J204"/>
    <mergeCell ref="H202:J202"/>
    <mergeCell ref="H205:J205"/>
    <mergeCell ref="H203:J203"/>
    <mergeCell ref="H214:J214"/>
    <mergeCell ref="H216:J216"/>
    <mergeCell ref="H215:J215"/>
    <mergeCell ref="H212:J212"/>
    <mergeCell ref="H211:J211"/>
    <mergeCell ref="H209:J209"/>
    <mergeCell ref="G42:J42"/>
    <mergeCell ref="G41:J41"/>
    <mergeCell ref="G43:J43"/>
    <mergeCell ref="G44:J44"/>
    <mergeCell ref="G45:J45"/>
    <mergeCell ref="C122:J122"/>
    <mergeCell ref="C102:J102"/>
    <mergeCell ref="C147:J147"/>
    <mergeCell ref="C165:J165"/>
    <mergeCell ref="C25:J25"/>
    <mergeCell ref="F20:J20"/>
    <mergeCell ref="F23:J23"/>
    <mergeCell ref="F21:J21"/>
    <mergeCell ref="F22:J22"/>
    <mergeCell ref="F19:J19"/>
    <mergeCell ref="D27:J27"/>
    <mergeCell ref="D28:J28"/>
    <mergeCell ref="D30:J30"/>
    <mergeCell ref="D31:J31"/>
    <mergeCell ref="C26:J26"/>
    <mergeCell ref="C3:J3"/>
    <mergeCell ref="C9:J9"/>
    <mergeCell ref="D10:J10"/>
    <mergeCell ref="D15:J15"/>
    <mergeCell ref="C4:J4"/>
    <mergeCell ref="C6:J6"/>
    <mergeCell ref="C7:J7"/>
    <mergeCell ref="D11:J11"/>
    <mergeCell ref="D16:J16"/>
    <mergeCell ref="D17:J17"/>
    <mergeCell ref="F18:J18"/>
    <mergeCell ref="D33:J33"/>
    <mergeCell ref="D34:J34"/>
    <mergeCell ref="D35:J35"/>
    <mergeCell ref="G36:J36"/>
    <mergeCell ref="G37:J37"/>
    <mergeCell ref="G38:J38"/>
    <mergeCell ref="G39:J39"/>
    <mergeCell ref="G40:J40"/>
    <mergeCell ref="D47:J47"/>
    <mergeCell ref="E48:J48"/>
    <mergeCell ref="E49:J49"/>
    <mergeCell ref="D51:J51"/>
    <mergeCell ref="E50:J50"/>
    <mergeCell ref="C52:J52"/>
    <mergeCell ref="C54:J54"/>
    <mergeCell ref="C55:J55"/>
    <mergeCell ref="D61:J61"/>
    <mergeCell ref="C57:J57"/>
    <mergeCell ref="D58:J58"/>
    <mergeCell ref="D59:J59"/>
    <mergeCell ref="D60:J60"/>
    <mergeCell ref="D62:J62"/>
    <mergeCell ref="D65:J65"/>
    <mergeCell ref="D66:J66"/>
    <mergeCell ref="D68:J68"/>
    <mergeCell ref="D63:J63"/>
    <mergeCell ref="D67:J67"/>
    <mergeCell ref="D69:J69"/>
    <mergeCell ref="D70:J70"/>
    <mergeCell ref="C75:J75"/>
  </mergeCells>
  <pageMargins left="0.5902778" right="0.5902778" top="0.5902778" bottom="0.5902778" header="0" footer="0"/>
  <pageSetup r:id="rId1" paperSize="9" orientation="portrait" scale="77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Helcl Tomáš, DiS.</dc:creator>
  <cp:lastModifiedBy>Helcl Tomáš, DiS.</cp:lastModifiedBy>
  <dcterms:created xsi:type="dcterms:W3CDTF">2019-01-25T07:06:51Z</dcterms:created>
  <dcterms:modified xsi:type="dcterms:W3CDTF">2019-01-25T07:06:56Z</dcterms:modified>
</cp:coreProperties>
</file>